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i.gliaudeliene\Desktop\VAISTŲ PIRKIMAS\"/>
    </mc:Choice>
  </mc:AlternateContent>
  <xr:revisionPtr revIDLastSave="0" documentId="13_ncr:1_{66F869E1-B0BB-4050-9286-2A6BB8A4862E}" xr6:coauthVersionLast="47" xr6:coauthVersionMax="47" xr10:uidLastSave="{00000000-0000-0000-0000-000000000000}"/>
  <bookViews>
    <workbookView xWindow="-120" yWindow="-120" windowWidth="29040" windowHeight="15840" xr2:uid="{C0E16078-01E6-4D70-8A7A-27C4AB1E8DA7}"/>
  </bookViews>
  <sheets>
    <sheet name="TS" sheetId="2" r:id="rId1"/>
    <sheet name="Sheet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K15" i="3"/>
  <c r="K16" i="3" s="1"/>
  <c r="K17" i="3" s="1"/>
  <c r="D17" i="3"/>
  <c r="E17" i="3" s="1"/>
  <c r="D13" i="3"/>
  <c r="E13" i="3" s="1"/>
  <c r="D11" i="3"/>
  <c r="E11" i="3" s="1"/>
  <c r="D5" i="3"/>
  <c r="E5" i="3" s="1"/>
  <c r="F5" i="3" s="1"/>
  <c r="G5" i="3" s="1"/>
  <c r="D2" i="3"/>
  <c r="E2" i="3" s="1"/>
  <c r="J7" i="3" l="1"/>
  <c r="F17" i="3"/>
  <c r="G17" i="3" s="1"/>
  <c r="D19" i="3"/>
  <c r="H17" i="3"/>
  <c r="H2" i="3"/>
  <c r="F13" i="3"/>
  <c r="G13" i="3" s="1"/>
  <c r="G11" i="3"/>
  <c r="F11" i="3"/>
  <c r="F2" i="3"/>
  <c r="G2" i="3" s="1"/>
  <c r="I4" i="3" l="1"/>
  <c r="H13" i="3"/>
  <c r="H11" i="3"/>
  <c r="H5" i="3"/>
  <c r="K7" i="3"/>
  <c r="L7" i="3" s="1"/>
</calcChain>
</file>

<file path=xl/sharedStrings.xml><?xml version="1.0" encoding="utf-8"?>
<sst xmlns="http://schemas.openxmlformats.org/spreadsheetml/2006/main" count="90" uniqueCount="46">
  <si>
    <r>
      <rPr>
        <b/>
        <i/>
        <sz val="11"/>
        <color rgb="FF5F6060"/>
        <rFont val="Jost"/>
      </rPr>
      <t xml:space="preserve">Pastaba. </t>
    </r>
    <r>
      <rPr>
        <i/>
        <sz val="11"/>
        <color rgb="FF5F6060"/>
        <rFont val="Jost"/>
      </rPr>
      <t>Jei iš šiose techninėse specifikacijose pateiktų duomenų būtų galima daryti prielaidą apie konkrečius pirkimo objekto modelius ar šaltinius, konkrečius technologinius procesus ar prekių ženklus, patentus, tipus, konkrečią kilmę ar gamybą, laikoma, kad jie yra tik orientaciniai.</t>
    </r>
  </si>
  <si>
    <t xml:space="preserve">Pirkimo objekto pagrindinis BVPŽ kodas – 33600000-0 Farmacijos produktai
Pirkimo objekto papildomi BVPŽ kodai – 33610000-9 Virškinimo traktą ir metabolizmą veikiantys vaistai. 33620000-2 Kraują, kraujodaros organus ir širdies bei kraujagyslių sistemą veikiantys vaistai. 33630000-5 Dermatologiniai vaistai ir raumenų bei skeleto sistemą veikiantys vaistai. 33640000-8 Urogenitalinę sistemą veikiantys vaistai ir hormonai. 33650000-1 Sistemiškai veikiantys priešinfekciniai vaistai, vakcinos, antinavikiniai vaistai ir imunomoduliatoriai. 33660000-4 Nervų sistemą ir jutimo organus veikiantys vaistai. 33670000-7 Kvėpavimo sistemą veikiantys vaistai. 33691000-0 Antiparazitiniai vaistai, insekticidai ir repelentai.  33692000-7 Medicininės paskirties tirpalai. 33692300-0 Enterinis maistas. 33692200-9 Parenteralinės mitybos produktai.
</t>
  </si>
  <si>
    <r>
      <rPr>
        <sz val="12"/>
        <color theme="0"/>
        <rFont val="Jost"/>
      </rPr>
      <t xml:space="preserve">I KATEGORIJA. VARDINIAI IR KITI VAISTINIAI PREPARATAI BEI FARMACIJOS PRODUKTAI </t>
    </r>
    <r>
      <rPr>
        <b/>
        <sz val="12"/>
        <color theme="0"/>
        <rFont val="Jost"/>
      </rPr>
      <t>(privaloma didmeninio platinimo licencija)</t>
    </r>
  </si>
  <si>
    <t>Virškinimo traktą ir metabolizmą veikiantys vaistai</t>
  </si>
  <si>
    <t>Kraują, kraujodaros organus ir širdies bei kraujagyslių sistemą veikiantys vaistai</t>
  </si>
  <si>
    <t>Urogenitalinę sistemą veikiantys vaistai ir hormonai</t>
  </si>
  <si>
    <t>Dermatologiniai vaistai ir raumenų bei skeleto sistemą veikiantys vaistai</t>
  </si>
  <si>
    <t>Sistemiškai veikiantys priešinfekciniai vaistai, vakcinos, antinavikiniai vaistai ir imunomoduliatoriai</t>
  </si>
  <si>
    <t>Nervų sistemą ir jutimo organus veikiantys vaistai</t>
  </si>
  <si>
    <t>Kvėpavimo sistemą veikiantys vaistai</t>
  </si>
  <si>
    <t>Antiparazitiniai vaistai, insekticidai ir repelentai</t>
  </si>
  <si>
    <t>Enterinis maistas</t>
  </si>
  <si>
    <t>Parenteralinės mitybos produktai</t>
  </si>
  <si>
    <t>2</t>
  </si>
  <si>
    <t>3</t>
  </si>
  <si>
    <t>4</t>
  </si>
  <si>
    <t>5</t>
  </si>
  <si>
    <t>6</t>
  </si>
  <si>
    <t>7</t>
  </si>
  <si>
    <t>8</t>
  </si>
  <si>
    <t xml:space="preserve">   Bendrieji reikalavimai: </t>
  </si>
  <si>
    <r>
      <rPr>
        <sz val="12"/>
        <color theme="0"/>
        <rFont val="Jost"/>
      </rPr>
      <t xml:space="preserve">II KATEGORIJA. GAMINAMI VAISTINIAI PREPARATAI </t>
    </r>
    <r>
      <rPr>
        <b/>
        <sz val="12"/>
        <color theme="0"/>
        <rFont val="Jost"/>
      </rPr>
      <t>(privaloma gamybos ir/ar gamybinės vaistinės  licencija)</t>
    </r>
  </si>
  <si>
    <t>gaminami</t>
  </si>
  <si>
    <t>kiti vaistai</t>
  </si>
  <si>
    <t>enterinis ir parenetrinis maistas</t>
  </si>
  <si>
    <t>100000/2</t>
  </si>
  <si>
    <t>52000/2</t>
  </si>
  <si>
    <t>1</t>
  </si>
  <si>
    <r>
      <t xml:space="preserve">III KATEGORIJA. </t>
    </r>
    <r>
      <rPr>
        <sz val="12"/>
        <color theme="0"/>
        <rFont val="Jost"/>
      </rPr>
      <t xml:space="preserve">SPECIALIOS PASKIRTIES MAISTO PRODUKTAI  </t>
    </r>
    <r>
      <rPr>
        <b/>
        <sz val="12"/>
        <color theme="0"/>
        <rFont val="Jost"/>
      </rPr>
      <t>(teisė vykdyti spec.paskirties maisto produktų didmeninę prekybą )</t>
    </r>
  </si>
  <si>
    <t>Irigaciniai tirpalai</t>
  </si>
  <si>
    <t>Kiti specialios paskirties maisto produktai</t>
  </si>
  <si>
    <t>irigaciniai tirpalai</t>
  </si>
  <si>
    <t>maisto papildai</t>
  </si>
  <si>
    <r>
      <t xml:space="preserve">IV KATEGORIJA. </t>
    </r>
    <r>
      <rPr>
        <sz val="12"/>
        <color theme="0"/>
        <rFont val="Jost"/>
      </rPr>
      <t xml:space="preserve">MAISTO PAPILDAI </t>
    </r>
    <r>
      <rPr>
        <b/>
        <sz val="12"/>
        <color theme="0"/>
        <rFont val="Jost"/>
      </rPr>
      <t>(teisė vykdyti maisto papildų didmeninę prekybą )</t>
    </r>
  </si>
  <si>
    <t>Maisto papildai</t>
  </si>
  <si>
    <r>
      <t xml:space="preserve">V KATEGORIJA. </t>
    </r>
    <r>
      <rPr>
        <sz val="12"/>
        <color theme="0"/>
        <rFont val="Jost"/>
      </rPr>
      <t>KITOS MEDICINOS PRIEMONĖS</t>
    </r>
  </si>
  <si>
    <t>kokia dalis</t>
  </si>
  <si>
    <t>1.  Jei siūlomi vardiniai vaistiniai preparatai, neregistruoti nei vienoje EEE valstybėje, turi būti pateikiami vaisto registraciją patvirtinantys dokumentai, internetinė nuoroda anglų kalba ir pakuotės lapeliai.</t>
  </si>
  <si>
    <t>2. Injekcinių vaistų, siūlomų ampulėse, saugaus naudojimo užtikrinimui turi būti atžyma ampulės atidarymo vietai.</t>
  </si>
  <si>
    <t>3. Registracijos sąlygų neatitinkantys imuniniai ir (ar) kraujo vaistiniai preparatai gali būti tiekiami rinkai  tik kai atitinka Lietuvos Respublikos farmacijos įstatymo 15 straipsnio 9 dalyje ir 17 straipsnio 12 dalies 3 punkte nustatytus reikalavimus.</t>
  </si>
  <si>
    <r>
      <t xml:space="preserve">4. Tinkamumo naudoti terminas ne mažiau 12 mėn. nuo pristatymo datos, </t>
    </r>
    <r>
      <rPr>
        <b/>
        <i/>
        <sz val="11"/>
        <color rgb="FF5F6060"/>
        <rFont val="Jost"/>
      </rPr>
      <t>jei kitaip nenustatyta konkretaus pirkimo techninėje specifikacijoje</t>
    </r>
    <r>
      <rPr>
        <i/>
        <sz val="11"/>
        <color rgb="FF5F6060"/>
        <rFont val="Jost"/>
      </rPr>
      <t>.</t>
    </r>
  </si>
  <si>
    <t>VAISTŲ IR KITŲ FARMACIJOS PRODUKTŲ VIEŠASIS PIKIMAS TAIKANT DINAMINĘ PIRKIMŲ SISTEMĄ</t>
  </si>
  <si>
    <t>9</t>
  </si>
  <si>
    <t>Medicininės paskirties tirpalai</t>
  </si>
  <si>
    <t>Techninės specifikacijos bus pateikiamos konkrečiame pirkime</t>
  </si>
  <si>
    <r>
      <t xml:space="preserve">5. </t>
    </r>
    <r>
      <rPr>
        <b/>
        <sz val="11"/>
        <color rgb="FF5F6060"/>
        <rFont val="Jost"/>
      </rPr>
      <t>Žalieji reikalavimai</t>
    </r>
    <r>
      <rPr>
        <b/>
        <i/>
        <sz val="11"/>
        <color rgb="FF5F6060"/>
        <rFont val="Jost"/>
      </rPr>
      <t xml:space="preserve">s </t>
    </r>
    <r>
      <rPr>
        <i/>
        <sz val="11"/>
        <color rgb="FF5F6060"/>
        <rFont val="Jost"/>
      </rPr>
      <t>bus nustatomi konkretaus pirkimo salygose (sutartyje/techninėje specifikacijoje).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</si>
</sst>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3">
    <font>
      <sz val="11"/>
      <color theme="1"/>
      <name val="Calibri"/>
      <family val="2"/>
      <scheme val="minor"/>
    </font>
    <font>
      <sz val="11"/>
      <color rgb="FF000000"/>
      <name val="Calibri"/>
      <family val="2"/>
    </font>
    <font>
      <i/>
      <sz val="11"/>
      <color rgb="FF5F6060"/>
      <name val="Jost"/>
    </font>
    <font>
      <sz val="11"/>
      <color rgb="FF5F6060"/>
      <name val="Jost"/>
    </font>
    <font>
      <b/>
      <sz val="16"/>
      <color theme="0"/>
      <name val="Jost"/>
    </font>
    <font>
      <b/>
      <i/>
      <sz val="11"/>
      <color rgb="FF5F6060"/>
      <name val="Jost"/>
    </font>
    <font>
      <b/>
      <sz val="12"/>
      <color theme="0"/>
      <name val="Jost"/>
    </font>
    <font>
      <b/>
      <sz val="11"/>
      <color rgb="FF5F6060"/>
      <name val="Jost"/>
    </font>
    <font>
      <sz val="11"/>
      <color theme="1"/>
      <name val="Jost"/>
    </font>
    <font>
      <sz val="11"/>
      <color rgb="FFFF0000"/>
      <name val="Jost"/>
    </font>
    <font>
      <sz val="12"/>
      <color theme="0"/>
      <name val="Jost"/>
    </font>
    <font>
      <b/>
      <sz val="11"/>
      <color theme="1"/>
      <name val="Calibri"/>
      <family val="2"/>
      <scheme val="minor"/>
    </font>
    <font>
      <sz val="11"/>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939494"/>
        <bgColor indexed="64"/>
      </patternFill>
    </fill>
    <fill>
      <patternFill patternType="solid">
        <fgColor rgb="FFF6DDA5"/>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Border="0" applyProtection="0"/>
  </cellStyleXfs>
  <cellXfs count="43">
    <xf numFmtId="0" fontId="0" fillId="0" borderId="0" xfId="0"/>
    <xf numFmtId="0" fontId="3" fillId="0" borderId="0" xfId="0" applyFont="1"/>
    <xf numFmtId="0" fontId="8" fillId="0" borderId="0" xfId="0" applyFont="1"/>
    <xf numFmtId="49" fontId="7" fillId="0" borderId="0" xfId="0" applyNumberFormat="1" applyFont="1" applyAlignment="1">
      <alignment vertical="center"/>
    </xf>
    <xf numFmtId="49" fontId="7" fillId="0" borderId="0" xfId="0" applyNumberFormat="1" applyFont="1"/>
    <xf numFmtId="49" fontId="7" fillId="0" borderId="1" xfId="0" applyNumberFormat="1" applyFont="1" applyBorder="1" applyAlignment="1">
      <alignment horizontal="right" vertical="top"/>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left"/>
    </xf>
    <xf numFmtId="0" fontId="3" fillId="0" borderId="0" xfId="0" applyFont="1" applyAlignment="1">
      <alignment horizontal="left"/>
    </xf>
    <xf numFmtId="49" fontId="7" fillId="0" borderId="1" xfId="0" applyNumberFormat="1" applyFont="1" applyBorder="1"/>
    <xf numFmtId="49" fontId="7" fillId="0" borderId="1" xfId="0" applyNumberFormat="1" applyFont="1" applyBorder="1" applyAlignment="1">
      <alignment horizontal="right"/>
    </xf>
    <xf numFmtId="0" fontId="0" fillId="0" borderId="0" xfId="0" applyAlignment="1">
      <alignment horizontal="right"/>
    </xf>
    <xf numFmtId="2" fontId="0" fillId="0" borderId="0" xfId="0" applyNumberFormat="1"/>
    <xf numFmtId="0" fontId="12" fillId="5" borderId="4" xfId="0" applyFont="1" applyFill="1" applyBorder="1" applyAlignment="1">
      <alignment vertical="center" wrapText="1"/>
    </xf>
    <xf numFmtId="0" fontId="12" fillId="5" borderId="5" xfId="0" applyFont="1" applyFill="1" applyBorder="1" applyAlignment="1">
      <alignment vertical="center" wrapText="1"/>
    </xf>
    <xf numFmtId="0" fontId="12" fillId="5" borderId="5" xfId="0" applyFont="1" applyFill="1" applyBorder="1" applyAlignment="1">
      <alignment vertical="center"/>
    </xf>
    <xf numFmtId="0" fontId="11" fillId="0" borderId="0" xfId="0" applyFont="1"/>
    <xf numFmtId="0" fontId="8" fillId="0" borderId="1" xfId="0" applyFont="1" applyBorder="1" applyAlignment="1">
      <alignment horizontal="left"/>
    </xf>
    <xf numFmtId="0" fontId="8" fillId="4" borderId="3" xfId="0" applyFont="1" applyFill="1" applyBorder="1" applyAlignment="1">
      <alignment horizontal="left"/>
    </xf>
    <xf numFmtId="0" fontId="8" fillId="4" borderId="2" xfId="0" applyFont="1" applyFill="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8" fillId="4" borderId="1" xfId="0" applyFont="1" applyFill="1" applyBorder="1" applyAlignment="1">
      <alignment horizontal="left"/>
    </xf>
    <xf numFmtId="0" fontId="3"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3" borderId="1" xfId="0" applyFont="1" applyFill="1" applyBorder="1" applyAlignment="1">
      <alignment horizontal="center" wrapText="1"/>
    </xf>
    <xf numFmtId="0" fontId="7" fillId="4" borderId="1" xfId="0" applyFont="1" applyFill="1" applyBorder="1" applyAlignment="1">
      <alignment horizontal="left" vertical="center"/>
    </xf>
    <xf numFmtId="0" fontId="4" fillId="3" borderId="0" xfId="0" applyFont="1" applyFill="1" applyAlignment="1">
      <alignment horizontal="center" vertical="center" wrapText="1"/>
    </xf>
    <xf numFmtId="0" fontId="9" fillId="0" borderId="0" xfId="0" applyFont="1" applyAlignment="1">
      <alignment horizontal="center" vertical="top" wrapText="1"/>
    </xf>
    <xf numFmtId="0" fontId="2" fillId="0" borderId="0" xfId="0" applyFont="1" applyAlignment="1">
      <alignment horizontal="center" wrapText="1"/>
    </xf>
    <xf numFmtId="0" fontId="8" fillId="0" borderId="0" xfId="0" applyFont="1" applyAlignment="1">
      <alignment horizontal="center"/>
    </xf>
    <xf numFmtId="0" fontId="5"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0" borderId="3" xfId="0" applyFont="1" applyBorder="1" applyAlignment="1">
      <alignment horizontal="left"/>
    </xf>
    <xf numFmtId="0" fontId="8" fillId="0" borderId="2" xfId="0" applyFont="1" applyBorder="1" applyAlignment="1">
      <alignment horizontal="left"/>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2">
    <cellStyle name="Excel Built-in Normal" xfId="1" xr:uid="{CF4CDB43-BC50-4A48-9AC8-075480654B4B}"/>
    <cellStyle name="Normal" xfId="0" builtinId="0"/>
  </cellStyles>
  <dxfs count="0"/>
  <tableStyles count="0" defaultTableStyle="TableStyleMedium2" defaultPivotStyle="PivotStyleLight16"/>
  <colors>
    <mruColors>
      <color rgb="FF5F6060"/>
      <color rgb="FFF6DDA5"/>
      <color rgb="FFCBD8E9"/>
      <color rgb="FFF3F3EC"/>
      <color rgb="FFECF2FA"/>
      <color rgb="FFE1E0CF"/>
      <color rgb="FF939494"/>
      <color rgb="FFEBEADD"/>
      <color rgb="FFDEDDC8"/>
      <color rgb="FFD5D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751C-045B-4ED1-9662-B1EC8EFBADBE}">
  <dimension ref="A2:C95"/>
  <sheetViews>
    <sheetView tabSelected="1" topLeftCell="A12" zoomScaleNormal="100" workbookViewId="0">
      <selection activeCell="J20" sqref="J20"/>
    </sheetView>
  </sheetViews>
  <sheetFormatPr defaultColWidth="9.140625" defaultRowHeight="15"/>
  <cols>
    <col min="1" max="1" width="5.7109375" style="4" bestFit="1" customWidth="1"/>
    <col min="2" max="2" width="84.42578125" style="2" customWidth="1"/>
    <col min="3" max="3" width="59" style="2" customWidth="1"/>
    <col min="4" max="16384" width="9.140625" style="2"/>
  </cols>
  <sheetData>
    <row r="2" spans="1:3" s="1" customFormat="1">
      <c r="A2" s="3"/>
      <c r="B2" s="28" t="s">
        <v>41</v>
      </c>
      <c r="C2" s="28"/>
    </row>
    <row r="3" spans="1:3" s="1" customFormat="1">
      <c r="A3" s="3"/>
      <c r="B3" s="28"/>
      <c r="C3" s="28"/>
    </row>
    <row r="4" spans="1:3" s="1" customFormat="1">
      <c r="A4" s="3"/>
      <c r="B4" s="29" t="s">
        <v>1</v>
      </c>
      <c r="C4" s="29"/>
    </row>
    <row r="5" spans="1:3" s="1" customFormat="1">
      <c r="A5" s="3"/>
      <c r="B5" s="29"/>
      <c r="C5" s="29"/>
    </row>
    <row r="6" spans="1:3" s="1" customFormat="1">
      <c r="A6" s="3"/>
      <c r="B6" s="29"/>
      <c r="C6" s="29"/>
    </row>
    <row r="7" spans="1:3" s="1" customFormat="1">
      <c r="A7" s="3"/>
      <c r="B7" s="29"/>
      <c r="C7" s="29"/>
    </row>
    <row r="8" spans="1:3" s="1" customFormat="1" ht="48.75" customHeight="1">
      <c r="A8" s="3"/>
      <c r="B8" s="29"/>
      <c r="C8" s="29"/>
    </row>
    <row r="9" spans="1:3" s="1" customFormat="1">
      <c r="A9" s="3"/>
      <c r="B9" s="7"/>
      <c r="C9" s="7"/>
    </row>
    <row r="10" spans="1:3" ht="49.5" customHeight="1">
      <c r="B10" s="32" t="s">
        <v>20</v>
      </c>
      <c r="C10" s="33"/>
    </row>
    <row r="11" spans="1:3" ht="39.75" customHeight="1">
      <c r="B11" s="34" t="s">
        <v>37</v>
      </c>
      <c r="C11" s="34"/>
    </row>
    <row r="12" spans="1:3">
      <c r="B12" s="34" t="s">
        <v>38</v>
      </c>
      <c r="C12" s="34"/>
    </row>
    <row r="13" spans="1:3" ht="40.5" customHeight="1">
      <c r="B13" s="34" t="s">
        <v>39</v>
      </c>
      <c r="C13" s="34"/>
    </row>
    <row r="14" spans="1:3" ht="21" customHeight="1">
      <c r="B14" s="35" t="s">
        <v>40</v>
      </c>
      <c r="C14" s="35"/>
    </row>
    <row r="15" spans="1:3" ht="20.25" customHeight="1">
      <c r="B15" s="36" t="s">
        <v>45</v>
      </c>
      <c r="C15" s="36"/>
    </row>
    <row r="16" spans="1:3" ht="13.5" customHeight="1">
      <c r="B16" s="30"/>
      <c r="C16" s="30"/>
    </row>
    <row r="17" spans="1:3" s="1" customFormat="1">
      <c r="A17" s="3"/>
      <c r="B17" s="30" t="s">
        <v>0</v>
      </c>
      <c r="C17" s="30"/>
    </row>
    <row r="18" spans="1:3" s="1" customFormat="1">
      <c r="A18" s="3"/>
      <c r="B18" s="30"/>
      <c r="C18" s="30"/>
    </row>
    <row r="19" spans="1:3">
      <c r="B19" s="8"/>
      <c r="C19" s="9"/>
    </row>
    <row r="20" spans="1:3" ht="14.25">
      <c r="A20" s="31"/>
      <c r="B20" s="31"/>
    </row>
    <row r="21" spans="1:3" ht="36.75" customHeight="1">
      <c r="A21" s="10"/>
      <c r="B21" s="26" t="s">
        <v>2</v>
      </c>
      <c r="C21" s="26"/>
    </row>
    <row r="22" spans="1:3">
      <c r="A22" s="5">
        <v>1</v>
      </c>
      <c r="B22" s="27" t="s">
        <v>3</v>
      </c>
      <c r="C22" s="27"/>
    </row>
    <row r="23" spans="1:3">
      <c r="A23" s="5"/>
      <c r="B23" s="24" t="s">
        <v>44</v>
      </c>
      <c r="C23" s="25"/>
    </row>
    <row r="24" spans="1:3">
      <c r="A24" s="5"/>
      <c r="B24" s="41"/>
      <c r="C24" s="42"/>
    </row>
    <row r="25" spans="1:3">
      <c r="A25" s="11" t="s">
        <v>13</v>
      </c>
      <c r="B25" s="23" t="s">
        <v>4</v>
      </c>
      <c r="C25" s="23"/>
    </row>
    <row r="26" spans="1:3">
      <c r="A26" s="5"/>
      <c r="B26" s="24" t="s">
        <v>44</v>
      </c>
      <c r="C26" s="25"/>
    </row>
    <row r="27" spans="1:3">
      <c r="A27" s="11"/>
      <c r="B27" s="18"/>
      <c r="C27" s="18"/>
    </row>
    <row r="28" spans="1:3">
      <c r="A28" s="11" t="s">
        <v>14</v>
      </c>
      <c r="B28" s="23" t="s">
        <v>6</v>
      </c>
      <c r="C28" s="23"/>
    </row>
    <row r="29" spans="1:3">
      <c r="A29" s="5"/>
      <c r="B29" s="24" t="s">
        <v>44</v>
      </c>
      <c r="C29" s="25"/>
    </row>
    <row r="30" spans="1:3">
      <c r="A30" s="11"/>
      <c r="B30" s="18"/>
      <c r="C30" s="18"/>
    </row>
    <row r="31" spans="1:3">
      <c r="A31" s="11" t="s">
        <v>15</v>
      </c>
      <c r="B31" s="23" t="s">
        <v>5</v>
      </c>
      <c r="C31" s="23"/>
    </row>
    <row r="32" spans="1:3">
      <c r="A32" s="5"/>
      <c r="B32" s="24" t="s">
        <v>44</v>
      </c>
      <c r="C32" s="25"/>
    </row>
    <row r="33" spans="1:3">
      <c r="A33" s="11"/>
      <c r="B33" s="18"/>
      <c r="C33" s="18"/>
    </row>
    <row r="34" spans="1:3">
      <c r="A34" s="11" t="s">
        <v>16</v>
      </c>
      <c r="B34" s="23" t="s">
        <v>7</v>
      </c>
      <c r="C34" s="23"/>
    </row>
    <row r="35" spans="1:3">
      <c r="A35" s="5"/>
      <c r="B35" s="24" t="s">
        <v>44</v>
      </c>
      <c r="C35" s="25"/>
    </row>
    <row r="36" spans="1:3">
      <c r="A36" s="11"/>
      <c r="B36" s="18"/>
      <c r="C36" s="18"/>
    </row>
    <row r="37" spans="1:3">
      <c r="A37" s="11" t="s">
        <v>17</v>
      </c>
      <c r="B37" s="23" t="s">
        <v>8</v>
      </c>
      <c r="C37" s="23"/>
    </row>
    <row r="38" spans="1:3">
      <c r="A38" s="5"/>
      <c r="B38" s="24" t="s">
        <v>44</v>
      </c>
      <c r="C38" s="25"/>
    </row>
    <row r="39" spans="1:3">
      <c r="A39" s="11"/>
      <c r="B39" s="18"/>
      <c r="C39" s="18"/>
    </row>
    <row r="40" spans="1:3">
      <c r="A40" s="11" t="s">
        <v>18</v>
      </c>
      <c r="B40" s="23" t="s">
        <v>9</v>
      </c>
      <c r="C40" s="23"/>
    </row>
    <row r="41" spans="1:3">
      <c r="A41" s="5"/>
      <c r="B41" s="24" t="s">
        <v>44</v>
      </c>
      <c r="C41" s="25"/>
    </row>
    <row r="42" spans="1:3">
      <c r="A42" s="11"/>
      <c r="B42" s="18"/>
      <c r="C42" s="18"/>
    </row>
    <row r="43" spans="1:3">
      <c r="A43" s="11" t="s">
        <v>19</v>
      </c>
      <c r="B43" s="23" t="s">
        <v>10</v>
      </c>
      <c r="C43" s="23"/>
    </row>
    <row r="44" spans="1:3">
      <c r="A44" s="5"/>
      <c r="B44" s="24" t="s">
        <v>44</v>
      </c>
      <c r="C44" s="25"/>
    </row>
    <row r="45" spans="1:3">
      <c r="A45" s="5"/>
      <c r="B45" s="37"/>
      <c r="C45" s="38"/>
    </row>
    <row r="46" spans="1:3">
      <c r="A46" s="11" t="s">
        <v>42</v>
      </c>
      <c r="B46" s="23" t="s">
        <v>43</v>
      </c>
      <c r="C46" s="23"/>
    </row>
    <row r="47" spans="1:3">
      <c r="A47" s="5"/>
      <c r="B47" s="24" t="s">
        <v>44</v>
      </c>
      <c r="C47" s="25"/>
    </row>
    <row r="48" spans="1:3">
      <c r="A48" s="11"/>
      <c r="B48" s="18"/>
      <c r="C48" s="18"/>
    </row>
    <row r="49" spans="1:3" ht="15.75">
      <c r="A49" s="10"/>
      <c r="B49" s="26" t="s">
        <v>21</v>
      </c>
      <c r="C49" s="26"/>
    </row>
    <row r="50" spans="1:3">
      <c r="A50" s="5">
        <v>1</v>
      </c>
      <c r="B50" s="27" t="s">
        <v>3</v>
      </c>
      <c r="C50" s="27"/>
    </row>
    <row r="51" spans="1:3">
      <c r="A51" s="5"/>
      <c r="B51" s="24" t="s">
        <v>44</v>
      </c>
      <c r="C51" s="25"/>
    </row>
    <row r="52" spans="1:3">
      <c r="A52" s="5"/>
      <c r="B52" s="41"/>
      <c r="C52" s="42"/>
    </row>
    <row r="53" spans="1:3">
      <c r="A53" s="11" t="s">
        <v>13</v>
      </c>
      <c r="B53" s="23" t="s">
        <v>4</v>
      </c>
      <c r="C53" s="23"/>
    </row>
    <row r="54" spans="1:3">
      <c r="A54" s="5"/>
      <c r="B54" s="24" t="s">
        <v>44</v>
      </c>
      <c r="C54" s="25"/>
    </row>
    <row r="55" spans="1:3">
      <c r="A55" s="11"/>
      <c r="B55" s="18"/>
      <c r="C55" s="18"/>
    </row>
    <row r="56" spans="1:3">
      <c r="A56" s="11" t="s">
        <v>14</v>
      </c>
      <c r="B56" s="23" t="s">
        <v>6</v>
      </c>
      <c r="C56" s="23"/>
    </row>
    <row r="57" spans="1:3">
      <c r="A57" s="5"/>
      <c r="B57" s="24" t="s">
        <v>44</v>
      </c>
      <c r="C57" s="25"/>
    </row>
    <row r="58" spans="1:3">
      <c r="A58" s="11"/>
      <c r="B58" s="18"/>
      <c r="C58" s="18"/>
    </row>
    <row r="59" spans="1:3">
      <c r="A59" s="11" t="s">
        <v>15</v>
      </c>
      <c r="B59" s="23" t="s">
        <v>5</v>
      </c>
      <c r="C59" s="23"/>
    </row>
    <row r="60" spans="1:3">
      <c r="A60" s="5"/>
      <c r="B60" s="24" t="s">
        <v>44</v>
      </c>
      <c r="C60" s="25"/>
    </row>
    <row r="61" spans="1:3">
      <c r="A61" s="11"/>
      <c r="B61" s="18"/>
      <c r="C61" s="18"/>
    </row>
    <row r="62" spans="1:3">
      <c r="A62" s="11" t="s">
        <v>16</v>
      </c>
      <c r="B62" s="23" t="s">
        <v>7</v>
      </c>
      <c r="C62" s="23"/>
    </row>
    <row r="63" spans="1:3">
      <c r="A63" s="5"/>
      <c r="B63" s="24" t="s">
        <v>44</v>
      </c>
      <c r="C63" s="25"/>
    </row>
    <row r="64" spans="1:3">
      <c r="A64" s="11"/>
      <c r="B64" s="18"/>
      <c r="C64" s="18"/>
    </row>
    <row r="65" spans="1:3">
      <c r="A65" s="11" t="s">
        <v>17</v>
      </c>
      <c r="B65" s="23" t="s">
        <v>8</v>
      </c>
      <c r="C65" s="23"/>
    </row>
    <row r="66" spans="1:3">
      <c r="A66" s="5"/>
      <c r="B66" s="24" t="s">
        <v>44</v>
      </c>
      <c r="C66" s="25"/>
    </row>
    <row r="67" spans="1:3">
      <c r="A67" s="11"/>
      <c r="B67" s="18"/>
      <c r="C67" s="18"/>
    </row>
    <row r="68" spans="1:3">
      <c r="A68" s="11" t="s">
        <v>18</v>
      </c>
      <c r="B68" s="23" t="s">
        <v>9</v>
      </c>
      <c r="C68" s="23"/>
    </row>
    <row r="69" spans="1:3">
      <c r="A69" s="5"/>
      <c r="B69" s="24" t="s">
        <v>44</v>
      </c>
      <c r="C69" s="25"/>
    </row>
    <row r="70" spans="1:3">
      <c r="A70" s="11"/>
      <c r="B70" s="18"/>
      <c r="C70" s="18"/>
    </row>
    <row r="71" spans="1:3">
      <c r="A71" s="11" t="s">
        <v>19</v>
      </c>
      <c r="B71" s="23" t="s">
        <v>10</v>
      </c>
      <c r="C71" s="23"/>
    </row>
    <row r="72" spans="1:3">
      <c r="A72" s="5"/>
      <c r="B72" s="24" t="s">
        <v>44</v>
      </c>
      <c r="C72" s="25"/>
    </row>
    <row r="73" spans="1:3">
      <c r="A73" s="11" t="s">
        <v>42</v>
      </c>
      <c r="B73" s="23" t="s">
        <v>43</v>
      </c>
      <c r="C73" s="23"/>
    </row>
    <row r="74" spans="1:3">
      <c r="A74" s="5"/>
      <c r="B74" s="24" t="s">
        <v>44</v>
      </c>
      <c r="C74" s="25"/>
    </row>
    <row r="75" spans="1:3">
      <c r="A75" s="11"/>
      <c r="B75" s="39"/>
      <c r="C75" s="40"/>
    </row>
    <row r="76" spans="1:3" ht="36.75" customHeight="1">
      <c r="A76" s="10"/>
      <c r="B76" s="26" t="s">
        <v>28</v>
      </c>
      <c r="C76" s="26"/>
    </row>
    <row r="77" spans="1:3">
      <c r="A77" s="11" t="s">
        <v>27</v>
      </c>
      <c r="B77" s="23" t="s">
        <v>11</v>
      </c>
      <c r="C77" s="23"/>
    </row>
    <row r="78" spans="1:3">
      <c r="A78" s="5"/>
      <c r="B78" s="24" t="s">
        <v>44</v>
      </c>
      <c r="C78" s="25"/>
    </row>
    <row r="79" spans="1:3">
      <c r="A79" s="11"/>
      <c r="B79" s="18"/>
      <c r="C79" s="18"/>
    </row>
    <row r="80" spans="1:3">
      <c r="A80" s="11" t="s">
        <v>13</v>
      </c>
      <c r="B80" s="23" t="s">
        <v>12</v>
      </c>
      <c r="C80" s="23"/>
    </row>
    <row r="81" spans="1:3">
      <c r="A81" s="5"/>
      <c r="B81" s="24" t="s">
        <v>44</v>
      </c>
      <c r="C81" s="25"/>
    </row>
    <row r="83" spans="1:3">
      <c r="A83" s="11" t="s">
        <v>14</v>
      </c>
      <c r="B83" s="23" t="s">
        <v>30</v>
      </c>
      <c r="C83" s="23"/>
    </row>
    <row r="84" spans="1:3">
      <c r="A84" s="5"/>
      <c r="B84" s="24" t="s">
        <v>44</v>
      </c>
      <c r="C84" s="25"/>
    </row>
    <row r="86" spans="1:3" ht="36.75" customHeight="1">
      <c r="A86" s="10"/>
      <c r="B86" s="26" t="s">
        <v>33</v>
      </c>
      <c r="C86" s="26"/>
    </row>
    <row r="87" spans="1:3">
      <c r="A87" s="11" t="s">
        <v>27</v>
      </c>
      <c r="B87" s="23" t="s">
        <v>34</v>
      </c>
      <c r="C87" s="23"/>
    </row>
    <row r="88" spans="1:3">
      <c r="A88" s="5"/>
      <c r="B88" s="24" t="s">
        <v>44</v>
      </c>
      <c r="C88" s="25"/>
    </row>
    <row r="90" spans="1:3" ht="36.75" customHeight="1">
      <c r="A90" s="10"/>
      <c r="B90" s="26" t="s">
        <v>35</v>
      </c>
      <c r="C90" s="26"/>
    </row>
    <row r="91" spans="1:3">
      <c r="A91" s="11" t="s">
        <v>27</v>
      </c>
      <c r="B91" s="23" t="s">
        <v>29</v>
      </c>
      <c r="C91" s="23"/>
    </row>
    <row r="92" spans="1:3">
      <c r="A92" s="5"/>
      <c r="B92" s="24" t="s">
        <v>44</v>
      </c>
      <c r="C92" s="25"/>
    </row>
    <row r="93" spans="1:3">
      <c r="A93" s="11"/>
      <c r="B93" s="18"/>
      <c r="C93" s="18"/>
    </row>
    <row r="94" spans="1:3">
      <c r="A94" s="11" t="s">
        <v>13</v>
      </c>
      <c r="B94" s="19"/>
      <c r="C94" s="20"/>
    </row>
    <row r="95" spans="1:3">
      <c r="A95" s="5"/>
      <c r="B95" s="21"/>
      <c r="C95" s="22"/>
    </row>
  </sheetData>
  <mergeCells count="83">
    <mergeCell ref="B24:C24"/>
    <mergeCell ref="B52:C52"/>
    <mergeCell ref="B73:C73"/>
    <mergeCell ref="B74:C74"/>
    <mergeCell ref="B16:C16"/>
    <mergeCell ref="B61:C61"/>
    <mergeCell ref="B62:C62"/>
    <mergeCell ref="B63:C63"/>
    <mergeCell ref="B64:C64"/>
    <mergeCell ref="B55:C55"/>
    <mergeCell ref="B56:C56"/>
    <mergeCell ref="B57:C57"/>
    <mergeCell ref="B58:C58"/>
    <mergeCell ref="B59:C59"/>
    <mergeCell ref="B22:C22"/>
    <mergeCell ref="B23:C23"/>
    <mergeCell ref="B79:C79"/>
    <mergeCell ref="B80:C80"/>
    <mergeCell ref="B81:C81"/>
    <mergeCell ref="B77:C77"/>
    <mergeCell ref="B78:C78"/>
    <mergeCell ref="B69:C69"/>
    <mergeCell ref="B70:C70"/>
    <mergeCell ref="B71:C71"/>
    <mergeCell ref="B72:C72"/>
    <mergeCell ref="B75:C75"/>
    <mergeCell ref="B65:C65"/>
    <mergeCell ref="B66:C66"/>
    <mergeCell ref="B67:C67"/>
    <mergeCell ref="B68:C68"/>
    <mergeCell ref="B60:C60"/>
    <mergeCell ref="B49:C49"/>
    <mergeCell ref="B25:C25"/>
    <mergeCell ref="B28:C28"/>
    <mergeCell ref="B31:C31"/>
    <mergeCell ref="B34:C34"/>
    <mergeCell ref="B37:C37"/>
    <mergeCell ref="B40:C40"/>
    <mergeCell ref="B26:C26"/>
    <mergeCell ref="B29:C29"/>
    <mergeCell ref="B32:C32"/>
    <mergeCell ref="B35:C35"/>
    <mergeCell ref="B46:C46"/>
    <mergeCell ref="B47:C47"/>
    <mergeCell ref="B45:C45"/>
    <mergeCell ref="B2:C3"/>
    <mergeCell ref="B4:C8"/>
    <mergeCell ref="B17:C18"/>
    <mergeCell ref="B21:C21"/>
    <mergeCell ref="A20:B20"/>
    <mergeCell ref="B10:C10"/>
    <mergeCell ref="B11:C11"/>
    <mergeCell ref="B12:C12"/>
    <mergeCell ref="B13:C13"/>
    <mergeCell ref="B14:C14"/>
    <mergeCell ref="B15:C15"/>
    <mergeCell ref="B76:C76"/>
    <mergeCell ref="B43:C43"/>
    <mergeCell ref="B27:C27"/>
    <mergeCell ref="B30:C30"/>
    <mergeCell ref="B33:C33"/>
    <mergeCell ref="B36:C36"/>
    <mergeCell ref="B39:C39"/>
    <mergeCell ref="B42:C42"/>
    <mergeCell ref="B48:C48"/>
    <mergeCell ref="B44:C44"/>
    <mergeCell ref="B38:C38"/>
    <mergeCell ref="B41:C41"/>
    <mergeCell ref="B50:C50"/>
    <mergeCell ref="B51:C51"/>
    <mergeCell ref="B53:C53"/>
    <mergeCell ref="B54:C54"/>
    <mergeCell ref="B93:C93"/>
    <mergeCell ref="B94:C94"/>
    <mergeCell ref="B95:C95"/>
    <mergeCell ref="B83:C83"/>
    <mergeCell ref="B84:C84"/>
    <mergeCell ref="B90:C90"/>
    <mergeCell ref="B91:C91"/>
    <mergeCell ref="B92:C92"/>
    <mergeCell ref="B86:C86"/>
    <mergeCell ref="B87:C87"/>
    <mergeCell ref="B88:C8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8476-A433-44C8-8679-1B9DA0B45DF1}">
  <dimension ref="B1:L19"/>
  <sheetViews>
    <sheetView workbookViewId="0">
      <selection activeCell="B30" sqref="B30"/>
    </sheetView>
  </sheetViews>
  <sheetFormatPr defaultRowHeight="15"/>
  <cols>
    <col min="2" max="2" width="67.7109375" customWidth="1"/>
    <col min="3" max="3" width="28.28515625" customWidth="1"/>
    <col min="4" max="4" width="11.7109375" customWidth="1"/>
    <col min="7" max="7" width="11.28515625" customWidth="1"/>
    <col min="8" max="8" width="12" bestFit="1" customWidth="1"/>
    <col min="9" max="9" width="12.7109375" customWidth="1"/>
    <col min="11" max="11" width="17.5703125" customWidth="1"/>
  </cols>
  <sheetData>
    <row r="1" spans="2:12">
      <c r="C1" s="6"/>
      <c r="H1" t="s">
        <v>36</v>
      </c>
    </row>
    <row r="2" spans="2:12">
      <c r="B2" s="12" t="s">
        <v>22</v>
      </c>
      <c r="C2" s="6">
        <v>4333</v>
      </c>
      <c r="D2">
        <f>SUM(C2)+C3</f>
        <v>19333</v>
      </c>
      <c r="E2">
        <f>SUM(D2)*5</f>
        <v>96665</v>
      </c>
      <c r="F2">
        <f>SUM(E2)*0.48</f>
        <v>46399.199999999997</v>
      </c>
      <c r="G2">
        <f>SUM(E2)+F2</f>
        <v>143064.20000000001</v>
      </c>
      <c r="H2" s="13">
        <f>SUM(D2/D19)*100</f>
        <v>4.1368788422816278</v>
      </c>
    </row>
    <row r="3" spans="2:12">
      <c r="C3" s="6">
        <v>15000</v>
      </c>
      <c r="H3" s="13"/>
    </row>
    <row r="4" spans="2:12">
      <c r="C4" s="6"/>
      <c r="H4" s="13"/>
      <c r="I4">
        <f>SUM(G2+G5+G11+G13+G17)</f>
        <v>3458264.2</v>
      </c>
    </row>
    <row r="5" spans="2:12">
      <c r="B5" s="12" t="s">
        <v>23</v>
      </c>
      <c r="C5">
        <v>12000</v>
      </c>
      <c r="D5">
        <f>SUM(C5)+C6+C7+C8+C9</f>
        <v>320000</v>
      </c>
      <c r="E5">
        <f>SUM(D5)*5</f>
        <v>1600000</v>
      </c>
      <c r="F5">
        <f>SUM(E5)*0.48</f>
        <v>768000</v>
      </c>
      <c r="G5">
        <f>SUM(E5)+F5</f>
        <v>2368000</v>
      </c>
      <c r="H5" s="13">
        <f>SUM(D5/D19)*100</f>
        <v>68.473657969798836</v>
      </c>
    </row>
    <row r="6" spans="2:12">
      <c r="C6" s="6">
        <v>78000</v>
      </c>
      <c r="H6" s="13"/>
    </row>
    <row r="7" spans="2:12">
      <c r="C7" s="6">
        <v>100000</v>
      </c>
      <c r="H7" s="13"/>
      <c r="J7">
        <f>SUM(E2)+E5+E11+E13+E17</f>
        <v>2336665</v>
      </c>
      <c r="K7">
        <f>SUM(J7)*0.48</f>
        <v>1121599.2</v>
      </c>
      <c r="L7">
        <f>SUM(J7:K7)</f>
        <v>3458264.2</v>
      </c>
    </row>
    <row r="8" spans="2:12">
      <c r="B8" t="s">
        <v>25</v>
      </c>
      <c r="C8" s="6">
        <v>50000</v>
      </c>
      <c r="H8" s="13"/>
    </row>
    <row r="9" spans="2:12">
      <c r="C9" s="6">
        <v>80000</v>
      </c>
      <c r="H9" s="13"/>
    </row>
    <row r="10" spans="2:12" ht="15.75" thickBot="1">
      <c r="C10" s="6"/>
      <c r="H10" s="13"/>
    </row>
    <row r="11" spans="2:12" ht="15.75" thickBot="1">
      <c r="B11" s="12" t="s">
        <v>31</v>
      </c>
      <c r="C11" s="6">
        <v>35000</v>
      </c>
      <c r="D11">
        <f>SUM(C11)</f>
        <v>35000</v>
      </c>
      <c r="E11">
        <f>SUM(D11)*5</f>
        <v>175000</v>
      </c>
      <c r="F11">
        <f>SUM(E11)*0.48</f>
        <v>84000</v>
      </c>
      <c r="G11">
        <f>SUM(E11:F11)</f>
        <v>259000</v>
      </c>
      <c r="H11" s="13">
        <f>SUM(D11/D19)*100</f>
        <v>7.4893063404467481</v>
      </c>
      <c r="K11" s="14">
        <v>2336665</v>
      </c>
    </row>
    <row r="12" spans="2:12" ht="15.75" thickBot="1">
      <c r="C12" s="6"/>
      <c r="H12" s="13"/>
      <c r="K12" s="15">
        <v>1869332</v>
      </c>
    </row>
    <row r="13" spans="2:12" ht="15.75" thickBot="1">
      <c r="B13" s="12" t="s">
        <v>24</v>
      </c>
      <c r="C13" s="6">
        <v>16000</v>
      </c>
      <c r="D13">
        <f>SUM(C13)+C14+C15</f>
        <v>88000</v>
      </c>
      <c r="E13">
        <f>SUM(D13)*5</f>
        <v>440000</v>
      </c>
      <c r="F13">
        <f>SUM(E13)*0.48</f>
        <v>211200</v>
      </c>
      <c r="G13">
        <f>SUM(E13+F13)</f>
        <v>651200</v>
      </c>
      <c r="H13" s="13">
        <f>SUM(D13/D19)*100</f>
        <v>18.830255941694681</v>
      </c>
      <c r="K13" s="16">
        <v>1401999</v>
      </c>
    </row>
    <row r="14" spans="2:12" ht="15.75" thickBot="1">
      <c r="C14" s="6">
        <v>46000</v>
      </c>
      <c r="H14" s="13"/>
      <c r="K14" s="16">
        <v>934666</v>
      </c>
    </row>
    <row r="15" spans="2:12">
      <c r="B15" t="s">
        <v>26</v>
      </c>
      <c r="C15" s="6">
        <v>26000</v>
      </c>
      <c r="H15" s="13"/>
      <c r="K15" s="17">
        <f>SUM(K11+K12+K13+K14)</f>
        <v>6542662</v>
      </c>
    </row>
    <row r="16" spans="2:12">
      <c r="C16" s="6"/>
      <c r="H16" s="13"/>
      <c r="K16">
        <f>SUM(K15)*0.38</f>
        <v>2486211.56</v>
      </c>
    </row>
    <row r="17" spans="2:11">
      <c r="B17" s="12" t="s">
        <v>32</v>
      </c>
      <c r="C17" s="6">
        <v>5000</v>
      </c>
      <c r="D17">
        <f>SUM(C17)</f>
        <v>5000</v>
      </c>
      <c r="E17">
        <f>SUM(D17)*5</f>
        <v>25000</v>
      </c>
      <c r="F17">
        <f>SUM(E17)*0.48</f>
        <v>12000</v>
      </c>
      <c r="G17">
        <f>SUM(E17:F17)</f>
        <v>37000</v>
      </c>
      <c r="H17" s="13">
        <f>SUM(D17/D19)*100</f>
        <v>1.0699009057781068</v>
      </c>
      <c r="K17">
        <f>SUM(K15+K16)</f>
        <v>9028873.5600000005</v>
      </c>
    </row>
    <row r="18" spans="2:11">
      <c r="C18" s="6"/>
    </row>
    <row r="19" spans="2:11">
      <c r="D19">
        <f>SUM(D2+D5+D11+D13+D17)</f>
        <v>467333</v>
      </c>
      <c r="I19">
        <v>10000000</v>
      </c>
      <c r="J19">
        <v>7.4899999999999994E-2</v>
      </c>
      <c r="K19">
        <f>SUM(I19*J19)</f>
        <v>749000</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Aleksandravičienė</dc:creator>
  <cp:lastModifiedBy>Inesa Gliaudelienė</cp:lastModifiedBy>
  <dcterms:created xsi:type="dcterms:W3CDTF">2022-09-30T07:53:38Z</dcterms:created>
  <dcterms:modified xsi:type="dcterms:W3CDTF">2023-03-03T11:07:19Z</dcterms:modified>
</cp:coreProperties>
</file>