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lt.sharepoint.com/sites/Viesujupirkimuskyrius/Bendrai naudojami dokumentai/Pirkimo dokumentai/Skaistė/MVSP_1006_2025_TVPC_Birutes_al.37A_Kambarių_ir_koridoriaus_remontas/3_PD_final/"/>
    </mc:Choice>
  </mc:AlternateContent>
  <xr:revisionPtr revIDLastSave="15" documentId="13_ncr:1_{C32CF893-4BC3-4C8F-991C-9B0ECD5D5002}" xr6:coauthVersionLast="47" xr6:coauthVersionMax="47" xr10:uidLastSave="{DE0B8E09-8367-4C29-8F6D-4C2AC30CB098}"/>
  <bookViews>
    <workbookView xWindow="-108" yWindow="-108" windowWidth="23256" windowHeight="12456" xr2:uid="{2E15AEBB-E336-40AB-B10C-53BA2DDA616A}"/>
  </bookViews>
  <sheets>
    <sheet name="Lapas1" sheetId="1" r:id="rId1"/>
  </sheets>
  <definedNames>
    <definedName name="_xlnm.Print_Area" localSheetId="0">Lapas1!$A$1:$N$25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4" i="1"/>
  <c r="J13" i="1"/>
  <c r="L9" i="1"/>
  <c r="L8" i="1"/>
  <c r="L7" i="1"/>
  <c r="L21" i="1" s="1"/>
  <c r="J7" i="1"/>
  <c r="J6" i="1"/>
  <c r="J21" i="1" l="1"/>
  <c r="G21" i="1"/>
  <c r="I20" i="1" l="1"/>
  <c r="I19" i="1"/>
  <c r="I18" i="1"/>
  <c r="F21" i="1"/>
  <c r="D15" i="1"/>
  <c r="D11" i="1"/>
  <c r="D10" i="1"/>
  <c r="D12" i="1"/>
  <c r="D9" i="1"/>
  <c r="K7" i="1"/>
  <c r="K21" i="1" s="1"/>
  <c r="I21" i="1" l="1"/>
  <c r="D21" i="1"/>
</calcChain>
</file>

<file path=xl/sharedStrings.xml><?xml version="1.0" encoding="utf-8"?>
<sst xmlns="http://schemas.openxmlformats.org/spreadsheetml/2006/main" count="40" uniqueCount="37">
  <si>
    <t>Kambario Nr.</t>
  </si>
  <si>
    <t>Sienos</t>
  </si>
  <si>
    <t>Grindys</t>
  </si>
  <si>
    <t xml:space="preserve">Visas plotas </t>
  </si>
  <si>
    <t>Prie šono (už stulpo)</t>
  </si>
  <si>
    <t>Dažyti sienas virtuvėje</t>
  </si>
  <si>
    <t>Lubos</t>
  </si>
  <si>
    <t>Perdažyti sienas</t>
  </si>
  <si>
    <t>Perdažyti lubas</t>
  </si>
  <si>
    <t>Perdažyti sienas miegamajame ir koridoriuje</t>
  </si>
  <si>
    <t>Kambarių remontas</t>
  </si>
  <si>
    <t>Pastabos</t>
  </si>
  <si>
    <t>Laminatą pakeisti prie vonios durų - apie 13 kv.m</t>
  </si>
  <si>
    <t>Pakeisti miegamąjame ir svetainėje kiliminę dangą. Virtuvėje laminatą. Apie - 30 kv.m</t>
  </si>
  <si>
    <t>Miegamajame pakeisti kiliminę dangą. Apie - 12 kv.m</t>
  </si>
  <si>
    <t>Miegamajame pakeisti laminatą. Miegamasis. Apie - 11 kv.m.</t>
  </si>
  <si>
    <t>Miegamajame keisti laminatą. Apie - 10 kv.m</t>
  </si>
  <si>
    <t>Pakeisti laminatą. Apie - 9 kv.m.</t>
  </si>
  <si>
    <t>Pakeisti laminatą. Apie - 20 kv.m</t>
  </si>
  <si>
    <t>Lubas dažyti virtuvėje</t>
  </si>
  <si>
    <t>Įėjimas iš lauko (Pagrindinis įėjimas) Plytelių perklojimas</t>
  </si>
  <si>
    <t>4 aukšto koridoriuose pakeisti grindų dangą</t>
  </si>
  <si>
    <t>2 aukšto koridoriuje pakeisti grindų dangą</t>
  </si>
  <si>
    <t>3 aukšto koridoriuje pakeisti grindų dangą</t>
  </si>
  <si>
    <t>Priedas Nr. 1</t>
  </si>
  <si>
    <t>REMONTO KIEKIAI, BIRUTĖS AL. 37A, PALANGA</t>
  </si>
  <si>
    <t>Sienos, m2</t>
  </si>
  <si>
    <t>Lubos, m2</t>
  </si>
  <si>
    <t>Grindys-vinilas, m2</t>
  </si>
  <si>
    <t>Grindjuostės vinilui, m</t>
  </si>
  <si>
    <t>Grindys-kiliminė, m2</t>
  </si>
  <si>
    <t>Grindjuostės kilimui, m</t>
  </si>
  <si>
    <t>apie 103 m2</t>
  </si>
  <si>
    <t>apie 22 m2</t>
  </si>
  <si>
    <t>Iš viso:</t>
  </si>
  <si>
    <r>
      <t xml:space="preserve">Grindų laikinas uždengimas plėvele, </t>
    </r>
    <r>
      <rPr>
        <sz val="12"/>
        <rFont val="Calibri"/>
        <family val="2"/>
        <scheme val="minor"/>
      </rPr>
      <t>m2</t>
    </r>
  </si>
  <si>
    <t>TS 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</si>
</sst>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/>
    <xf numFmtId="0" fontId="4" fillId="0" borderId="0" xfId="0" applyFont="1"/>
    <xf numFmtId="0" fontId="5" fillId="0" borderId="0" xfId="0" applyFont="1"/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>
      <alignment vertical="center"/>
    </xf>
    <xf numFmtId="0" fontId="0" fillId="0" borderId="5" xfId="0" applyFill="1" applyBorder="1" applyAlignment="1">
      <alignment horizontal="left" wrapText="1"/>
    </xf>
    <xf numFmtId="0" fontId="0" fillId="0" borderId="5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E5C7-8EAA-4D99-8C52-B5BC90963FE4}">
  <sheetPr>
    <pageSetUpPr fitToPage="1"/>
  </sheetPr>
  <dimension ref="B2:S28"/>
  <sheetViews>
    <sheetView tabSelected="1" zoomScale="80" zoomScaleNormal="80" workbookViewId="0">
      <selection activeCell="L2" sqref="L2"/>
    </sheetView>
  </sheetViews>
  <sheetFormatPr defaultRowHeight="14.4" x14ac:dyDescent="0.3"/>
  <cols>
    <col min="1" max="1" width="5.44140625" customWidth="1"/>
    <col min="2" max="2" width="20" customWidth="1"/>
    <col min="3" max="3" width="15.6640625" customWidth="1"/>
    <col min="4" max="4" width="20.44140625" customWidth="1"/>
    <col min="5" max="5" width="19.44140625" customWidth="1"/>
    <col min="6" max="6" width="13.6640625" customWidth="1"/>
    <col min="7" max="7" width="22.88671875" customWidth="1"/>
    <col min="8" max="8" width="52.21875" customWidth="1"/>
    <col min="9" max="10" width="15.109375" customWidth="1"/>
    <col min="11" max="12" width="16.109375" customWidth="1"/>
    <col min="13" max="13" width="19" hidden="1" customWidth="1"/>
    <col min="14" max="14" width="0.33203125" hidden="1" customWidth="1"/>
    <col min="15" max="15" width="7" customWidth="1"/>
    <col min="16" max="16" width="31.44140625" customWidth="1"/>
    <col min="17" max="17" width="19.44140625" customWidth="1"/>
    <col min="18" max="18" width="14.109375" customWidth="1"/>
  </cols>
  <sheetData>
    <row r="2" spans="2:19" ht="23.4" x14ac:dyDescent="0.45">
      <c r="B2" s="15" t="s">
        <v>25</v>
      </c>
      <c r="L2" t="s">
        <v>36</v>
      </c>
      <c r="M2" s="16" t="s">
        <v>24</v>
      </c>
    </row>
    <row r="3" spans="2:19" x14ac:dyDescent="0.3">
      <c r="B3" s="28"/>
      <c r="C3" s="28"/>
      <c r="D3" s="28"/>
      <c r="E3" s="28"/>
      <c r="F3" s="28"/>
      <c r="G3" s="28"/>
      <c r="H3" s="28"/>
      <c r="I3" s="6"/>
      <c r="J3" s="9"/>
      <c r="K3" s="6"/>
      <c r="L3" s="9"/>
    </row>
    <row r="4" spans="2:19" ht="15.6" x14ac:dyDescent="0.3">
      <c r="B4" s="5"/>
      <c r="C4" s="29" t="s">
        <v>10</v>
      </c>
      <c r="D4" s="30"/>
      <c r="E4" s="30"/>
      <c r="F4" s="30"/>
      <c r="G4" s="30"/>
      <c r="H4" s="30"/>
      <c r="I4" s="30"/>
      <c r="J4" s="30"/>
      <c r="K4" s="30"/>
      <c r="L4" s="30"/>
      <c r="M4" s="31"/>
      <c r="N4" s="5"/>
      <c r="O4" s="27"/>
      <c r="P4" s="11"/>
      <c r="Q4" s="11"/>
      <c r="R4" s="11"/>
    </row>
    <row r="5" spans="2:19" ht="49.8" customHeight="1" x14ac:dyDescent="0.3">
      <c r="B5" s="3" t="s">
        <v>0</v>
      </c>
      <c r="C5" s="3" t="s">
        <v>1</v>
      </c>
      <c r="D5" s="3" t="s">
        <v>26</v>
      </c>
      <c r="E5" s="3" t="s">
        <v>6</v>
      </c>
      <c r="F5" s="3" t="s">
        <v>27</v>
      </c>
      <c r="G5" s="10" t="s">
        <v>35</v>
      </c>
      <c r="H5" s="3" t="s">
        <v>2</v>
      </c>
      <c r="I5" s="10" t="s">
        <v>28</v>
      </c>
      <c r="J5" s="10" t="s">
        <v>29</v>
      </c>
      <c r="K5" s="10" t="s">
        <v>30</v>
      </c>
      <c r="L5" s="10" t="s">
        <v>31</v>
      </c>
      <c r="M5" s="3" t="s">
        <v>11</v>
      </c>
      <c r="N5" s="3"/>
      <c r="P5" s="12"/>
      <c r="Q5" s="13"/>
      <c r="R5" s="12"/>
      <c r="S5" s="11"/>
    </row>
    <row r="6" spans="2:19" x14ac:dyDescent="0.3">
      <c r="B6" s="25">
        <v>101</v>
      </c>
      <c r="C6" s="4"/>
      <c r="D6" s="17"/>
      <c r="E6" s="4"/>
      <c r="F6" s="4"/>
      <c r="G6" s="4"/>
      <c r="H6" s="7" t="s">
        <v>12</v>
      </c>
      <c r="I6" s="8">
        <v>13</v>
      </c>
      <c r="J6" s="8">
        <f>2*(5.58+2.94)</f>
        <v>17.04</v>
      </c>
      <c r="K6" s="8"/>
      <c r="L6" s="8"/>
      <c r="M6" s="18"/>
      <c r="N6" s="1"/>
      <c r="P6" s="12"/>
      <c r="Q6" s="14"/>
      <c r="R6" s="14"/>
      <c r="S6" s="11"/>
    </row>
    <row r="7" spans="2:19" ht="74.25" customHeight="1" x14ac:dyDescent="0.3">
      <c r="B7" s="25">
        <v>201</v>
      </c>
      <c r="C7" s="4"/>
      <c r="D7" s="17"/>
      <c r="E7" s="7"/>
      <c r="F7" s="7"/>
      <c r="G7" s="7"/>
      <c r="H7" s="19" t="s">
        <v>13</v>
      </c>
      <c r="I7" s="8">
        <v>7.5</v>
      </c>
      <c r="J7" s="8">
        <f>2*(4.3+2.18)</f>
        <v>12.96</v>
      </c>
      <c r="K7" s="8">
        <f>13+9</f>
        <v>22</v>
      </c>
      <c r="L7" s="8">
        <f>2*(3.9+3.31+3.23+2.72)</f>
        <v>26.32</v>
      </c>
      <c r="M7" s="18"/>
      <c r="N7" s="1"/>
      <c r="P7" s="2"/>
    </row>
    <row r="8" spans="2:19" x14ac:dyDescent="0.3">
      <c r="B8" s="25">
        <v>202</v>
      </c>
      <c r="C8" s="4"/>
      <c r="D8" s="17"/>
      <c r="E8" s="4"/>
      <c r="F8" s="4"/>
      <c r="G8" s="4"/>
      <c r="H8" s="7" t="s">
        <v>14</v>
      </c>
      <c r="I8" s="8"/>
      <c r="J8" s="8"/>
      <c r="K8" s="8">
        <v>12</v>
      </c>
      <c r="L8" s="8">
        <f>2*(5.51+2.33)</f>
        <v>15.68</v>
      </c>
      <c r="M8" s="18"/>
      <c r="N8" s="1"/>
    </row>
    <row r="9" spans="2:19" ht="43.2" x14ac:dyDescent="0.3">
      <c r="B9" s="25">
        <v>204</v>
      </c>
      <c r="C9" s="7" t="s">
        <v>9</v>
      </c>
      <c r="D9" s="8">
        <f>2*2.4*(4.1+2.78)-4+2*2.4*(1.05+1.38)-4</f>
        <v>36.687999999999988</v>
      </c>
      <c r="E9" s="4"/>
      <c r="F9" s="4"/>
      <c r="G9" s="4">
        <v>14</v>
      </c>
      <c r="H9" s="7" t="s">
        <v>14</v>
      </c>
      <c r="I9" s="8"/>
      <c r="J9" s="8"/>
      <c r="K9" s="8">
        <v>12</v>
      </c>
      <c r="L9" s="8">
        <f>2*(4.1+2.78)</f>
        <v>13.759999999999998</v>
      </c>
      <c r="M9" s="18"/>
      <c r="N9" s="1"/>
    </row>
    <row r="10" spans="2:19" x14ac:dyDescent="0.3">
      <c r="B10" s="25">
        <v>205</v>
      </c>
      <c r="C10" s="4" t="s">
        <v>7</v>
      </c>
      <c r="D10" s="17">
        <f>2*2.4*(2.8+4.01+1.51)-4</f>
        <v>35.936</v>
      </c>
      <c r="E10" s="4" t="s">
        <v>8</v>
      </c>
      <c r="F10" s="4">
        <v>13.31</v>
      </c>
      <c r="G10" s="4">
        <v>14</v>
      </c>
      <c r="H10" s="4"/>
      <c r="I10" s="17"/>
      <c r="J10" s="17"/>
      <c r="K10" s="17"/>
      <c r="L10" s="17"/>
      <c r="M10" s="18"/>
      <c r="N10" s="1"/>
    </row>
    <row r="11" spans="2:19" x14ac:dyDescent="0.3">
      <c r="B11" s="25">
        <v>213</v>
      </c>
      <c r="C11" s="4" t="s">
        <v>7</v>
      </c>
      <c r="D11" s="17">
        <f>2*2.4*(2.91+5.5)-5</f>
        <v>35.368000000000002</v>
      </c>
      <c r="E11" s="4"/>
      <c r="F11" s="4"/>
      <c r="G11" s="4">
        <v>13</v>
      </c>
      <c r="H11" s="4"/>
      <c r="I11" s="17"/>
      <c r="J11" s="17"/>
      <c r="K11" s="17"/>
      <c r="L11" s="17"/>
      <c r="M11" s="18"/>
      <c r="N11" s="1"/>
    </row>
    <row r="12" spans="2:19" ht="28.8" x14ac:dyDescent="0.3">
      <c r="B12" s="25">
        <v>301</v>
      </c>
      <c r="C12" s="7" t="s">
        <v>5</v>
      </c>
      <c r="D12" s="8">
        <f>2*2.44*(3.83+2.89)-4</f>
        <v>28.793600000000005</v>
      </c>
      <c r="E12" s="7" t="s">
        <v>19</v>
      </c>
      <c r="F12" s="7">
        <v>11.07</v>
      </c>
      <c r="G12" s="7">
        <v>12</v>
      </c>
      <c r="H12" s="4"/>
      <c r="I12" s="17"/>
      <c r="J12" s="17"/>
      <c r="K12" s="17"/>
      <c r="L12" s="17"/>
      <c r="M12" s="18"/>
      <c r="N12" s="1"/>
    </row>
    <row r="13" spans="2:19" x14ac:dyDescent="0.3">
      <c r="B13" s="25">
        <v>302</v>
      </c>
      <c r="C13" s="4"/>
      <c r="D13" s="17"/>
      <c r="E13" s="4"/>
      <c r="F13" s="4"/>
      <c r="G13" s="4"/>
      <c r="H13" s="7" t="s">
        <v>15</v>
      </c>
      <c r="I13" s="8">
        <v>11</v>
      </c>
      <c r="J13" s="8">
        <f>2*(3.67+2.76)</f>
        <v>12.86</v>
      </c>
      <c r="K13" s="8"/>
      <c r="L13" s="8"/>
      <c r="M13" s="18"/>
      <c r="N13" s="1"/>
    </row>
    <row r="14" spans="2:19" x14ac:dyDescent="0.3">
      <c r="B14" s="25">
        <v>309</v>
      </c>
      <c r="C14" s="7"/>
      <c r="D14" s="8"/>
      <c r="E14" s="7"/>
      <c r="F14" s="7"/>
      <c r="G14" s="7"/>
      <c r="H14" s="7" t="s">
        <v>16</v>
      </c>
      <c r="I14" s="8">
        <v>10</v>
      </c>
      <c r="J14" s="8">
        <f>2*(3.71+2.64)</f>
        <v>12.7</v>
      </c>
      <c r="K14" s="8"/>
      <c r="L14" s="8"/>
      <c r="M14" s="18"/>
      <c r="N14" s="1"/>
    </row>
    <row r="15" spans="2:19" x14ac:dyDescent="0.3">
      <c r="B15" s="25">
        <v>312</v>
      </c>
      <c r="C15" s="4" t="s">
        <v>7</v>
      </c>
      <c r="D15" s="17">
        <f>2*2.4*(3.74+1.82+1.68+1.01)-5</f>
        <v>34.6</v>
      </c>
      <c r="E15" s="4"/>
      <c r="F15" s="4"/>
      <c r="G15" s="4">
        <v>12</v>
      </c>
      <c r="H15" s="4"/>
      <c r="I15" s="17"/>
      <c r="J15" s="17"/>
      <c r="K15" s="17"/>
      <c r="L15" s="17"/>
      <c r="M15" s="18"/>
      <c r="N15" s="1"/>
    </row>
    <row r="16" spans="2:19" x14ac:dyDescent="0.3">
      <c r="B16" s="25">
        <v>403</v>
      </c>
      <c r="C16" s="4"/>
      <c r="D16" s="17"/>
      <c r="E16" s="4"/>
      <c r="F16" s="4"/>
      <c r="G16" s="4"/>
      <c r="H16" s="4" t="s">
        <v>17</v>
      </c>
      <c r="I16" s="17">
        <v>9</v>
      </c>
      <c r="J16" s="17">
        <f>2*(2.2+1.35+2.87)</f>
        <v>12.84</v>
      </c>
      <c r="K16" s="17"/>
      <c r="L16" s="17"/>
      <c r="M16" s="18"/>
      <c r="N16" s="1"/>
    </row>
    <row r="17" spans="2:14" x14ac:dyDescent="0.3">
      <c r="B17" s="25">
        <v>407</v>
      </c>
      <c r="C17" s="18"/>
      <c r="D17" s="20"/>
      <c r="E17" s="4"/>
      <c r="F17" s="4"/>
      <c r="G17" s="4"/>
      <c r="H17" s="4" t="s">
        <v>18</v>
      </c>
      <c r="I17" s="17">
        <v>20</v>
      </c>
      <c r="J17" s="17">
        <f>2*(5.66+3.4)</f>
        <v>18.12</v>
      </c>
      <c r="K17" s="17"/>
      <c r="L17" s="17"/>
      <c r="M17" s="18"/>
      <c r="N17" s="1"/>
    </row>
    <row r="18" spans="2:14" x14ac:dyDescent="0.3">
      <c r="B18" s="4"/>
      <c r="C18" s="18"/>
      <c r="D18" s="20"/>
      <c r="E18" s="4"/>
      <c r="F18" s="4"/>
      <c r="G18" s="4"/>
      <c r="H18" s="4" t="s">
        <v>22</v>
      </c>
      <c r="I18" s="17">
        <f>15.57+40.04+34.82</f>
        <v>90.43</v>
      </c>
      <c r="J18" s="17">
        <f>2.18+1.73+0.3+1.33+5.33+0.3+2.8+3+1.5+2.05+8.93+4.84+0.12+2.44+2.46+1.66+4.15+2+1.41+2.25+2.4+2.47+0.44+6.86+1.67+9.03+0.1+4+1.94+8.81+1.33+0.3+2.09+5.85</f>
        <v>98.069999999999979</v>
      </c>
      <c r="K18" s="17"/>
      <c r="L18" s="17"/>
      <c r="M18" s="18"/>
      <c r="N18" s="1"/>
    </row>
    <row r="19" spans="2:14" x14ac:dyDescent="0.3">
      <c r="B19" s="4"/>
      <c r="C19" s="18"/>
      <c r="D19" s="20"/>
      <c r="E19" s="4"/>
      <c r="F19" s="4"/>
      <c r="G19" s="4"/>
      <c r="H19" s="4" t="s">
        <v>23</v>
      </c>
      <c r="I19" s="17">
        <f>15.3+49.68+27.54</f>
        <v>92.52000000000001</v>
      </c>
      <c r="J19" s="17">
        <f>2.03+1.8+1+1+0.3+1.6+4.94+0.3+11.82+0.46+0.46+2.06+4.75+0.5+0.5+5+2.56+1.15+4.22+0.3+0.6+2.5+1.37+2.64+2.38+2.64+0.43+7.13+1.6+9.2+3.58+1.93+8.49+1.58+0.1+2.06+5.73</f>
        <v>100.71</v>
      </c>
      <c r="K19" s="17"/>
      <c r="L19" s="17"/>
      <c r="M19" s="18"/>
      <c r="N19" s="1"/>
    </row>
    <row r="20" spans="2:14" x14ac:dyDescent="0.3">
      <c r="B20" s="4"/>
      <c r="C20" s="18"/>
      <c r="D20" s="20"/>
      <c r="E20" s="4"/>
      <c r="F20" s="4"/>
      <c r="G20" s="4"/>
      <c r="H20" s="4" t="s">
        <v>21</v>
      </c>
      <c r="I20" s="17">
        <f>29.16+19.06</f>
        <v>48.22</v>
      </c>
      <c r="J20" s="17">
        <f>8.56+0.44+0.44+0.3+5.6+0.43+0.43+2.73+2.2+2.49+3.48+2*(8.67+3.99)</f>
        <v>52.42</v>
      </c>
      <c r="K20" s="17"/>
      <c r="L20" s="17"/>
      <c r="M20" s="18"/>
      <c r="N20" s="1"/>
    </row>
    <row r="21" spans="2:14" x14ac:dyDescent="0.3">
      <c r="B21" s="20" t="s">
        <v>34</v>
      </c>
      <c r="C21" s="18"/>
      <c r="D21" s="26">
        <f>SUM(D6:D20)</f>
        <v>171.38559999999998</v>
      </c>
      <c r="E21" s="18"/>
      <c r="F21" s="26">
        <f>SUM(F6:F20)</f>
        <v>24.380000000000003</v>
      </c>
      <c r="G21" s="26">
        <f>SUM(G6:G20)</f>
        <v>65</v>
      </c>
      <c r="H21" s="18"/>
      <c r="I21" s="26">
        <f>SUM(I6:I20)</f>
        <v>301.67</v>
      </c>
      <c r="J21" s="26">
        <f>SUM(J6:J20)</f>
        <v>337.71999999999997</v>
      </c>
      <c r="K21" s="26">
        <f>SUM(K6:K20)</f>
        <v>46</v>
      </c>
      <c r="L21" s="26">
        <f>SUM(L6:L20)</f>
        <v>55.76</v>
      </c>
      <c r="M21" s="18"/>
    </row>
    <row r="22" spans="2:14" x14ac:dyDescent="0.3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2:14" ht="14.4" customHeight="1" x14ac:dyDescent="0.3">
      <c r="B23" s="32" t="s">
        <v>20</v>
      </c>
      <c r="C23" s="32"/>
      <c r="D23" s="32"/>
      <c r="E23" s="22"/>
      <c r="F23" s="21"/>
      <c r="G23" s="21"/>
      <c r="H23" s="21"/>
      <c r="I23" s="21"/>
      <c r="J23" s="21"/>
      <c r="K23" s="21"/>
      <c r="L23" s="21"/>
      <c r="M23" s="21"/>
    </row>
    <row r="24" spans="2:14" x14ac:dyDescent="0.3">
      <c r="B24" s="23" t="s">
        <v>3</v>
      </c>
      <c r="C24" s="24" t="s">
        <v>32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2:14" x14ac:dyDescent="0.3">
      <c r="B25" s="18" t="s">
        <v>4</v>
      </c>
      <c r="C25" s="18" t="s">
        <v>33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2:14" x14ac:dyDescent="0.3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2:14" x14ac:dyDescent="0.3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2:14" x14ac:dyDescent="0.3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</sheetData>
  <sheetProtection algorithmName="SHA-512" hashValue="LDWtK8/dbQBL/IZa35nfkKhkcJm3LAhZHhcA9oxgLEEHiKWkHFBWp5RbuM4TBzHrrHoRR2+F+2K7q38rOwGcbQ==" saltValue="zDAKsXotRv+ZVGAdIFmasg==" spinCount="100000" sheet="1" objects="1" scenarios="1" formatColumns="0" selectLockedCells="1"/>
  <mergeCells count="3">
    <mergeCell ref="B3:H3"/>
    <mergeCell ref="C4:M4"/>
    <mergeCell ref="B23:D23"/>
  </mergeCells>
  <pageMargins left="0.7" right="0.7" top="0.75" bottom="0.75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AB896D-6018-484F-B9F1-88C45A9A775A}">
  <ds:schemaRefs>
    <ds:schemaRef ds:uri="http://schemas.microsoft.com/office/2006/documentManagement/types"/>
    <ds:schemaRef ds:uri="http://www.w3.org/XML/1998/namespace"/>
    <ds:schemaRef ds:uri="10d82443-09d3-40b0-8c83-26301ffc3ad6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e1859fd-5c03-4aad-a8ae-84688b43cbd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04107A6-05E9-4A61-BB5D-BFA489B7BB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2285-01C9-4A78-8D47-D4EEEFF96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Vilniaus universitetas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Bagdonienė</dc:creator>
  <cp:lastModifiedBy>Skaistė Guigaitė</cp:lastModifiedBy>
  <cp:lastPrinted>2025-01-30T11:54:43Z</cp:lastPrinted>
  <dcterms:created xsi:type="dcterms:W3CDTF">2024-09-26T07:58:25Z</dcterms:created>
  <dcterms:modified xsi:type="dcterms:W3CDTF">2025-02-24T14:01:30Z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