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nkos konsultacijos\"/>
    </mc:Choice>
  </mc:AlternateContent>
  <xr:revisionPtr revIDLastSave="0" documentId="8_{4C92B364-D47A-4E2A-B222-B7BE63CD310B}" xr6:coauthVersionLast="47" xr6:coauthVersionMax="47" xr10:uidLastSave="{00000000-0000-0000-0000-000000000000}"/>
  <bookViews>
    <workbookView xWindow="28680" yWindow="-120" windowWidth="29040" windowHeight="15720" xr2:uid="{33948118-3F62-4B76-960B-E1552A45A346}"/>
  </bookViews>
  <sheets>
    <sheet name="7910" sheetId="1" r:id="rId1"/>
  </sheets>
  <definedNames>
    <definedName name="Excel_BuiltIn_Print_Area">(#REF!,#REF!,#REF!)</definedName>
    <definedName name="VAISTAI_INFEKCINĖMS_LIGOMS_GYDY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L6" i="1" s="1"/>
  <c r="K6" i="1"/>
  <c r="J8" i="1"/>
  <c r="L8" i="1" s="1"/>
  <c r="K8" i="1"/>
  <c r="J9" i="1"/>
  <c r="L9" i="1" s="1"/>
  <c r="K9" i="1"/>
  <c r="J10" i="1"/>
  <c r="L10" i="1" s="1"/>
  <c r="K10" i="1"/>
  <c r="J11" i="1"/>
  <c r="K11" i="1"/>
  <c r="K17" i="1" s="1"/>
  <c r="L11" i="1"/>
  <c r="J12" i="1"/>
  <c r="L12" i="1" s="1"/>
  <c r="K12" i="1"/>
  <c r="J13" i="1"/>
  <c r="L13" i="1" s="1"/>
  <c r="K13" i="1"/>
  <c r="J14" i="1"/>
  <c r="L14" i="1" s="1"/>
  <c r="K14" i="1"/>
  <c r="J15" i="1"/>
  <c r="L15" i="1" s="1"/>
  <c r="K15" i="1"/>
  <c r="J16" i="1"/>
  <c r="L16" i="1" s="1"/>
  <c r="K16" i="1"/>
  <c r="J19" i="1"/>
  <c r="K19" i="1"/>
  <c r="L19" i="1"/>
  <c r="J20" i="1"/>
  <c r="L20" i="1" s="1"/>
  <c r="K20" i="1"/>
  <c r="J21" i="1"/>
  <c r="L21" i="1" s="1"/>
  <c r="K21" i="1"/>
  <c r="J22" i="1"/>
  <c r="L22" i="1" s="1"/>
  <c r="K22" i="1"/>
  <c r="J23" i="1"/>
  <c r="L23" i="1" s="1"/>
  <c r="K23" i="1"/>
  <c r="J24" i="1"/>
  <c r="L24" i="1" s="1"/>
  <c r="K24" i="1"/>
  <c r="J25" i="1"/>
  <c r="L25" i="1" s="1"/>
  <c r="K25" i="1"/>
  <c r="J26" i="1"/>
  <c r="L26" i="1" s="1"/>
  <c r="K26" i="1"/>
  <c r="J27" i="1"/>
  <c r="K27" i="1"/>
  <c r="L27" i="1"/>
  <c r="J28" i="1"/>
  <c r="K28" i="1"/>
  <c r="L28" i="1"/>
  <c r="J29" i="1"/>
  <c r="L29" i="1" s="1"/>
  <c r="K29" i="1"/>
  <c r="J30" i="1"/>
  <c r="K30" i="1"/>
  <c r="L30" i="1"/>
  <c r="J31" i="1"/>
  <c r="K31" i="1"/>
  <c r="L31" i="1"/>
  <c r="J32" i="1"/>
  <c r="L32" i="1" s="1"/>
  <c r="K32" i="1"/>
  <c r="J33" i="1"/>
  <c r="L33" i="1" s="1"/>
  <c r="K33" i="1"/>
  <c r="J34" i="1"/>
  <c r="K34" i="1"/>
  <c r="L34" i="1"/>
  <c r="J35" i="1"/>
  <c r="K35" i="1"/>
  <c r="L35" i="1"/>
  <c r="J36" i="1"/>
  <c r="L36" i="1" s="1"/>
  <c r="K36" i="1"/>
  <c r="J37" i="1"/>
  <c r="L37" i="1" s="1"/>
  <c r="K37" i="1"/>
  <c r="J38" i="1"/>
  <c r="K38" i="1"/>
  <c r="L38" i="1"/>
  <c r="J39" i="1"/>
  <c r="K39" i="1"/>
  <c r="L39" i="1"/>
  <c r="J40" i="1"/>
  <c r="L40" i="1" s="1"/>
  <c r="K40" i="1"/>
  <c r="J41" i="1"/>
  <c r="K41" i="1"/>
  <c r="L41" i="1"/>
  <c r="J42" i="1"/>
  <c r="L42" i="1" s="1"/>
  <c r="K42" i="1"/>
  <c r="J43" i="1"/>
  <c r="K43" i="1"/>
  <c r="L43" i="1"/>
  <c r="J46" i="1"/>
  <c r="K46" i="1"/>
  <c r="K53" i="1" s="1"/>
  <c r="L46" i="1"/>
  <c r="J47" i="1"/>
  <c r="L47" i="1" s="1"/>
  <c r="K47" i="1"/>
  <c r="J48" i="1"/>
  <c r="L48" i="1" s="1"/>
  <c r="K48" i="1"/>
  <c r="J49" i="1"/>
  <c r="L49" i="1" s="1"/>
  <c r="K49" i="1"/>
  <c r="J50" i="1"/>
  <c r="K50" i="1"/>
  <c r="L50" i="1"/>
  <c r="J51" i="1"/>
  <c r="L51" i="1" s="1"/>
  <c r="K51" i="1"/>
  <c r="F57" i="1"/>
  <c r="K54" i="1" l="1"/>
  <c r="K44" i="1"/>
  <c r="K55" i="1" s="1"/>
  <c r="L17" i="1"/>
  <c r="L54" i="1" s="1"/>
  <c r="L56" i="1" s="1"/>
  <c r="L53" i="1"/>
  <c r="L44" i="1"/>
  <c r="L55" i="1" s="1"/>
  <c r="K56" i="1" l="1"/>
</calcChain>
</file>

<file path=xl/sharedStrings.xml><?xml version="1.0" encoding="utf-8"?>
<sst xmlns="http://schemas.openxmlformats.org/spreadsheetml/2006/main" count="188" uniqueCount="145">
  <si>
    <t>Kiekis viso:</t>
  </si>
  <si>
    <t>Bendra suma:</t>
  </si>
  <si>
    <t>Viso  (21 %PVM )</t>
  </si>
  <si>
    <t>Viso (5 % PVM )</t>
  </si>
  <si>
    <t>Viso 4 p.d.:</t>
  </si>
  <si>
    <t>vnt.</t>
  </si>
  <si>
    <t>Boras sinusams, su integruota irigacija, išlenktas 55° ± 1°, gręžimui, cilindrinis, vienkartinis, sterilus, skersmuo 3.6 mm ± 10%, movos skersmuo 4,0 mm ± 10 %, ilgis 12,0 cm ± 0,5 cm.</t>
  </si>
  <si>
    <t>Boras sinusams, skersmuo 4 mm , aštrus</t>
  </si>
  <si>
    <t>4.6</t>
  </si>
  <si>
    <t>Boras sinusams, su integruota irigacija, išlenktas 15° ± 1°, gręžimui, vienkartinis, sterilus, skersmuo 4,0 mm ± 10%, movos skersmuo 4,0 mm ± 10 %, ilgis 12,0 cm ± 0,5 cm.</t>
  </si>
  <si>
    <t>4.5</t>
  </si>
  <si>
    <t xml:space="preserve">vnt. </t>
  </si>
  <si>
    <t>Boras sinusams, su integruota irigacija, išlenktas 15° ± 1°, gręžimui, vienkartinis, sterilus, skersmuo 5,0 mm ± 10%, movos skersmuo 4,0 mm ± 10 %, ilgis 12,0 cm ± 0,5 cm.</t>
  </si>
  <si>
    <t xml:space="preserve">Boras sinusams, skersmuo 5 mm </t>
  </si>
  <si>
    <t>4.4</t>
  </si>
  <si>
    <t>Boras sinusams, su integruota irigacija, išlenktas 70° ± 5°, deimantine galvute, vienkartinis, sterilus, skersmuo 3,6 mm ± 10 %, movos skersmuo 4,0 mm ± 10 %, ilgis 12,0 cm ± 0,5cm.</t>
  </si>
  <si>
    <t>Deimantine galvute, skersmuo 3,6 mm</t>
  </si>
  <si>
    <t>4.3</t>
  </si>
  <si>
    <t xml:space="preserve">Boras sinusams, su integruota irigacija, išlenktas 40° ± 3°, deimantine galvute, vienkartinis, sterilus, skersmuo 5,0 mm ± 10 %, movos skersmuo 4 mm ± 10 %, ilgis 12,0 cm ± 0,5cm. </t>
  </si>
  <si>
    <t>Deimantine galvute, skersmuo 5,0 mm</t>
  </si>
  <si>
    <t>4.2</t>
  </si>
  <si>
    <t>Boras sinusams, su integruota irigacija, išlenktas 15° ± 1°, deimantine galvute, vienkartinis, sterilus, skersmuo 3,0 mm ± 10 %, movos skersmuo 4 mm ± 10 %, ilgis 12,0 cm ± 0,5 cm.</t>
  </si>
  <si>
    <t>Deimantine galvute, skersmuo 3,0 mm</t>
  </si>
  <si>
    <t>4.1</t>
  </si>
  <si>
    <t>Borai sinusams, su integruota irigacija, skirti  DrillCut-X® šeiverio rankenai</t>
  </si>
  <si>
    <t>33140000-3</t>
  </si>
  <si>
    <t>4.</t>
  </si>
  <si>
    <t>Viso 3 p.d.:</t>
  </si>
  <si>
    <t>Šeiverio ašmenys su siurbimo kanalu su integruota irigacija, skirti DrillCut-X šeiverio rankenai, lenkti distaliai 18°± 5°, proksimaliai lenkti 30°± 5°, ovalus kandantis paviršius, diametras 4mm ± 10 %, ilgis 27 cm ± 0,5cm.</t>
  </si>
  <si>
    <t>Šeiverio antgalis su siurbimo kanalu lenktas 30° gerkloms</t>
  </si>
  <si>
    <t>3.25</t>
  </si>
  <si>
    <t>Šeiverio ašmenys su siurbimo kanalu su integruota irigacija, skirti DrillCut-X® šeiverio rankenai, lenkti 40° ± 5°,sterilizuojami, ašmenų žiaunos gale, dvigubai dantytos. Diametras 4,0 mm ± 10%, ilgis 12 cm ± 0,5 cm.</t>
  </si>
  <si>
    <t>Šeiverio antgalis su siurbimo kanalu, lenktas 40°</t>
  </si>
  <si>
    <t>3.24</t>
  </si>
  <si>
    <t>Šeiverio ašmenys su siurbimo kanalu su integruota irigacija, skirti DrillCut-X® šeiverio rankenai, lenkti 65° ± 5°, sterilizuojami, ašmenų žiaunos gale, dvigubai dantytos. Diametras 4,0 mm ± 10 %, ilgis 12 cm ± 0,5cm.</t>
  </si>
  <si>
    <t>Šeiverio antgalis su siurbimo kanalu, lenktas 65°</t>
  </si>
  <si>
    <t>3.23</t>
  </si>
  <si>
    <r>
      <t xml:space="preserve">Šeiverio ašmenys su siurbimo kanalu su integruota irigacija, skirti DrillCut-X® šeiverio rankenai, </t>
    </r>
    <r>
      <rPr>
        <b/>
        <sz val="11"/>
        <color theme="1"/>
        <rFont val="Times New Roman"/>
        <family val="1"/>
        <charset val="186"/>
      </rPr>
      <t>tiesūs,</t>
    </r>
    <r>
      <rPr>
        <sz val="11"/>
        <color theme="1"/>
        <rFont val="Times New Roman"/>
        <family val="1"/>
        <charset val="186"/>
      </rPr>
      <t xml:space="preserve"> sterilizuojami, dvigubai dantyti pjovimo kraštai, stačiakampio formos pjovimo langas, skersmuo 4,0 mm ± 10%, ilgis 12 cm ± 1 cm.</t>
    </r>
  </si>
  <si>
    <t>Šeiverio antgalis  su siurbimo kanalu tiesus</t>
  </si>
  <si>
    <t>3.22</t>
  </si>
  <si>
    <t>Deimantinis tiesus boras, nerūdijantis, sterilizuojamas, skersmuo 6,0 mm ± 10%, ilgis 7 cm ± 0,5, naudojimui su High-Performance EC Micro Motor 20711032 įranga.</t>
  </si>
  <si>
    <t>Deimantinis gręžimo antgalis, skersmuo 6,0 mm</t>
  </si>
  <si>
    <t>3.21</t>
  </si>
  <si>
    <t>Deimantinis tiesus boras, nerūdijantis, sterilizuojamas, skersmuo 5,0 mm ± 10 %, ilgis 7 cm ± 0, , naudojimui su High-Performance EC Micro Motor 20711032 įranga</t>
  </si>
  <si>
    <t>Deimantinis gręžimo antgalis, skersmuo 5,0 mm</t>
  </si>
  <si>
    <t>3.20</t>
  </si>
  <si>
    <t>Deimantinis tiesus boras, nerūdijantis, sterilizuojamas, skersmuo 4,5 mm ± 10%, ilgis 7 cm ± 0,5, naudojimui su High-Performance EC Micro Motor 20711032 įranga.</t>
  </si>
  <si>
    <t>Deimantinis gręžimo antgalis, skersmuo 4,5 mm</t>
  </si>
  <si>
    <t>3.19</t>
  </si>
  <si>
    <t>Deimantinis tiesus boras, nerūdijantis, sterilizuojamas, skersmuo 4,0mm±10%, ilgis 7cm±0,5, naudojimui su High-Performance EC Micro Motor 20711032 įranga.</t>
  </si>
  <si>
    <t>Deimantinis gręžimo antgalis, skersmuo 4,0 mm</t>
  </si>
  <si>
    <t>3.18</t>
  </si>
  <si>
    <t>Deimantinis tiesus boras, nerūdijantis, sterilizuojamas, skersmuo 3,5 mm ± 10%, ilgis 7 cm ± 0,5, naudojimui su High-Performance EC Micro Motor 20711032 įranga.</t>
  </si>
  <si>
    <t>Deimantinis gręžimo antgalis, skersmuo 3,5 mm</t>
  </si>
  <si>
    <t>3.17</t>
  </si>
  <si>
    <t>Deimantinis tiesus boras, nerūdijantis, sterilizuojamas, skersmuo 3,1 mm ± 10 % , ilgis 7cm ± 0,5, naudojimui su High-Performance EC Micro Motor 20711032 įranga.</t>
  </si>
  <si>
    <t>Deimantinis gręžimo antgalis, skersmuo 3,1 mm</t>
  </si>
  <si>
    <t>3.16</t>
  </si>
  <si>
    <t>Deimantinis tiesus boras, nerūdijantis, sterilizuojamas, skersmuo 2,3 mm ± 10%, ilgis  7 cm ± 0,5 cm , naudojimui su High-Performance EC Micro Motor 20711032 įranga</t>
  </si>
  <si>
    <t>Deimantinis gręžimo antgalis, skersmuo 2,3 mm</t>
  </si>
  <si>
    <t>3.15</t>
  </si>
  <si>
    <t>Deimantinis gręžimo antgalis , skersmuo 1,8 mm</t>
  </si>
  <si>
    <t>3.14</t>
  </si>
  <si>
    <t>Deimantinis tiesus boras, nerūdijantis, sterilizuojamas, skersmuo 1,4 mm ± 10 %, ilgis 7 cm ± 0,5 cm, naudojimui su High-Performance EC Micro Motor 20711032 įranga.</t>
  </si>
  <si>
    <t>Deimantinis gręžimo antgalis, skersmuo 1,4 mm</t>
  </si>
  <si>
    <t>3.13</t>
  </si>
  <si>
    <t>Deimantinis tiesus boras, nerūdijantis, sterilizuojamas, skersmuo 1,0 mm ± 1 0%, ilgis 7 cm ± 0,5 cm , naudojimui su High-Performance EC Micro Motor 20711032 įranga.</t>
  </si>
  <si>
    <t>Deimantinis gręžimo antgalis, skersmuo 1,0 mm</t>
  </si>
  <si>
    <t>3.12</t>
  </si>
  <si>
    <t>Deimantinis tiesus boras, nerūdijantis, sterilizuojamas, skersmuo 0,8 mm ±10%, ilgis 7 cm ± 0,5 cm , naudojimui su High-Performance EC Micro Motor 20711032 įranga.</t>
  </si>
  <si>
    <t>Deimantinis gręžimo antgalis skersmuo 0,8 mm</t>
  </si>
  <si>
    <t>3.11</t>
  </si>
  <si>
    <t>Standartinis tiesus boras, nerūdijančio plieno, sterilizuojamas, skersmuo 7,0 mm ± 10%, ilgis 7 cm ± 0,5 cm, naudojimui su High-Performance EC Micro Motor 20711032 įranga.</t>
  </si>
  <si>
    <t>Gręžimo antgalis, skersmuo 7 mm</t>
  </si>
  <si>
    <t>3.10</t>
  </si>
  <si>
    <t>Standartinis tiesus boras, nerūdijančio plieno, sterilizuojamas, skersmuo 6,0 mm ± 10 %, ilgis 7cm±0,5cm, naudojimui su High-Performance EC Micro Motor 20711032 įranga.</t>
  </si>
  <si>
    <t>Gręžimo antgalis, skersmuo 6 mm</t>
  </si>
  <si>
    <t>3.9</t>
  </si>
  <si>
    <t>Standartinis tiesus boras, nerūdijančio plieno, sterilizuojamas, skersmuo 5,0 mm ± 10 %, ilgis 7 cm ± 0,5 cm, naudojimui su High-Performance EC Micro Motor 20711032 įranga.</t>
  </si>
  <si>
    <t>Gręžimo antgalis, skersmuo 5 mm</t>
  </si>
  <si>
    <t>3.8</t>
  </si>
  <si>
    <t>Standartinis tiesus boras, nerūdijančio plieno, sterilizuojamas, skersmuo 4,5 mm ± 10 %, ilgis 7 cm ± 0,5cm, naudojimui su High-Performance EC Micro Motor 20711032 įranga.</t>
  </si>
  <si>
    <t>Gręžimo antgalis,  skersmuo 4,5 mm</t>
  </si>
  <si>
    <t>3.7</t>
  </si>
  <si>
    <t>Standartinis tiesus boras, nerūdijančio plieno, sterilizuojamas, skersmuo 4,0 mm ± 10 %, ilgis 7 cm ± 0,5 cm, naudojimui su High-Performance EC Micro Motor 20711032 įranga.</t>
  </si>
  <si>
    <t xml:space="preserve">Gręžimo antgalis, skersmuo 4 mm  </t>
  </si>
  <si>
    <t>3.6</t>
  </si>
  <si>
    <t>Standartinis tiesus boras, nerūdijančio plieno, sterilizuojamas, skersmuo 3,1mm ± 10%, ilgis 7cm±0,5cm, naudojimui su High-Performance EC Micro Motor 20711032 įranga.</t>
  </si>
  <si>
    <t>Gręžimo antgalis, skersmuo 3,1 mm</t>
  </si>
  <si>
    <t>3.5</t>
  </si>
  <si>
    <t>Standartinis tiesus boras, nerūdijančio plieno, sterilizuojamas, skersmuo 2,3 mm ± 10%, ilgis 7 cm ± 0,5cm, naudojimui su High-Performance EC Micro Motor 20711032 įranga.</t>
  </si>
  <si>
    <t>Gręžimo antgalis, skersmuo 2,3 mm</t>
  </si>
  <si>
    <t>3.4</t>
  </si>
  <si>
    <t>Standartinis tiesus boras, nerūdijančio plieno, sterilizuojamas, skersmuo 1,8 mm ± 10 %, ilgis 7 cm ± 0,5cm, naudojimui su High-Performance EC Micro Motor 20711032 įranga.</t>
  </si>
  <si>
    <t>Gręžimo antgalis, skersmuo 1,8 mm</t>
  </si>
  <si>
    <t>3.3</t>
  </si>
  <si>
    <t>Standartinis tiesus boras, nerūdijančio plieno, sterilizuojamas, skersmuo 1,4 mm ± 10 %, ilgis 7 cm ± 0,5cm, naudojimui su High-Performance EC Micro Motorr  20711032 įranga.</t>
  </si>
  <si>
    <t>Gręžimo antgalis, skersmuo 1,4 mm</t>
  </si>
  <si>
    <t>3.2</t>
  </si>
  <si>
    <t>Standartinis tiesus boras, nerūdijančio plieno, sterilizuojamas, skersmuo 1 mm ± 10 %, ilgis 7 cm ± 0,5 cm, naudojimui su High-Performance EC Micro Motor  20711032 įranga.</t>
  </si>
  <si>
    <t>Gręžimo antgalis, skersmuo 1 mm</t>
  </si>
  <si>
    <t>3.1</t>
  </si>
  <si>
    <t>Gręžimo antgaliai prie KarlStorz Unidrive gręžimo sistemos</t>
  </si>
  <si>
    <t>3.</t>
  </si>
  <si>
    <t>Viso 2 p.d.:</t>
  </si>
  <si>
    <t>"Roun Bur" tipo, diametras 4,0 mm</t>
  </si>
  <si>
    <t>2.9</t>
  </si>
  <si>
    <t>"Barrel Bur" tipo, diametras 4,0 mm</t>
  </si>
  <si>
    <t>2.8</t>
  </si>
  <si>
    <t>"Tomcat" tipo, diametras 5,5 mm</t>
  </si>
  <si>
    <t>2.7</t>
  </si>
  <si>
    <t>"Resector" tipo, diametras 5,5 mm</t>
  </si>
  <si>
    <t>2.6</t>
  </si>
  <si>
    <t>Angled Aggressive tipo, diametras 4,5 mm</t>
  </si>
  <si>
    <t>2.5</t>
  </si>
  <si>
    <t>Resector tipo, diametras 4,0mm</t>
  </si>
  <si>
    <t>2.4</t>
  </si>
  <si>
    <t xml:space="preserve">Tomcat tipo, diametras 3,5 mm  </t>
  </si>
  <si>
    <t>2.3</t>
  </si>
  <si>
    <t xml:space="preserve">"Aggressive Plus" tipo, diametras 3,5 mm </t>
  </si>
  <si>
    <t>2.2</t>
  </si>
  <si>
    <t>"Resector"  tipo, diametras 3,5 mm</t>
  </si>
  <si>
    <t>2.1</t>
  </si>
  <si>
    <t>Artroskopinio šeiverio antgalis, tinkantis naudoti su "Stryker" motorizuota šeiverio sistema.</t>
  </si>
  <si>
    <t>Artroskopinio šeiverio antgaliai</t>
  </si>
  <si>
    <t>2.</t>
  </si>
  <si>
    <t>Vamzdelių  rinkinys ANG šeiverio sistemai, su adata buteliui, spaustuku, kaištukais pompos žarnelės fiksavimui aparate ir susiaurinta žarnele prijungimui prie „Karl Storz“ šeiverio rankenos „DrillCut X II“ irigacinės jungties. Rinkinys sterilus, vienkartinis. Turi tikti naudoti su „Karl Storz“ – „UNIDRIVE ENT/ECO/NEURO“ ir „UNIDRIVE S III“ sistemomis.</t>
  </si>
  <si>
    <t>Vamzdelių  rinkinys ANG šeiverio sistemai</t>
  </si>
  <si>
    <t>1.</t>
  </si>
  <si>
    <t xml:space="preserve"> Pastabos  </t>
  </si>
  <si>
    <t>Planuojama pirkimo suma Eur su PVM</t>
  </si>
  <si>
    <t>Planuojama pirkimo suma Eur be PVM</t>
  </si>
  <si>
    <t>Numatomas vieneto įkainis EUR su PVM</t>
  </si>
  <si>
    <t>PVM tarifas ٪</t>
  </si>
  <si>
    <t>Numatomas vieneto įkainis EUR be PVM</t>
  </si>
  <si>
    <t>Firminis priemonių pavadinimas, gamintojas, priemonės kodas gamintojo kataloge*</t>
  </si>
  <si>
    <t>Preliminarus kiekis 24 mėn. poreikiui</t>
  </si>
  <si>
    <t>Mato vienetas</t>
  </si>
  <si>
    <t>Charakteristikos, reikalavimai</t>
  </si>
  <si>
    <t>Prekės pavadinimas</t>
  </si>
  <si>
    <t>BVPŽ kodas</t>
  </si>
  <si>
    <t>Pirkimo dalies Nr.</t>
  </si>
  <si>
    <t>VšĮ VUL Santaros klinikos</t>
  </si>
  <si>
    <t>VMPP gręžimo antgaliai jėgos instrumentams</t>
  </si>
  <si>
    <t>Deimantinis tiesus boras, nerūdijantis, sterilizuojamas, skersmuo 1,8 mm ± 10 % , ilgis  7cm ± 0,5 cm , naudojimui su High-Performance EC Micro Motor 20711032 įranga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</si>
</sst>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2" fontId="3" fillId="0" borderId="0" xfId="1" applyNumberFormat="1" applyFont="1"/>
    <xf numFmtId="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2" fontId="3" fillId="0" borderId="0" xfId="1" applyNumberFormat="1" applyFont="1" applyAlignment="1">
      <alignment horizontal="left"/>
    </xf>
    <xf numFmtId="2" fontId="5" fillId="0" borderId="1" xfId="1" applyNumberFormat="1" applyFont="1" applyBorder="1" applyAlignment="1">
      <alignment vertical="top"/>
    </xf>
    <xf numFmtId="2" fontId="5" fillId="0" borderId="2" xfId="1" applyNumberFormat="1" applyFont="1" applyBorder="1" applyAlignment="1">
      <alignment horizontal="left" vertical="top"/>
    </xf>
    <xf numFmtId="2" fontId="7" fillId="0" borderId="2" xfId="1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164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4" fontId="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1" fillId="0" borderId="1" xfId="1" applyBorder="1"/>
    <xf numFmtId="0" fontId="6" fillId="0" borderId="1" xfId="1" applyFont="1" applyBorder="1" applyAlignment="1">
      <alignment horizontal="right" vertical="top" wrapText="1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vertical="top" wrapText="1"/>
    </xf>
    <xf numFmtId="2" fontId="7" fillId="0" borderId="1" xfId="1" applyNumberFormat="1" applyFont="1" applyBorder="1" applyAlignment="1">
      <alignment vertical="top"/>
    </xf>
    <xf numFmtId="2" fontId="7" fillId="0" borderId="2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right" vertical="top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2" fontId="7" fillId="0" borderId="4" xfId="1" applyNumberFormat="1" applyFont="1" applyBorder="1" applyAlignment="1">
      <alignment horizontal="left" vertical="top" wrapText="1"/>
    </xf>
    <xf numFmtId="2" fontId="7" fillId="0" borderId="3" xfId="1" applyNumberFormat="1" applyFont="1" applyBorder="1" applyAlignment="1">
      <alignment horizontal="left" vertical="top" wrapText="1"/>
    </xf>
    <xf numFmtId="2" fontId="7" fillId="0" borderId="2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164" fontId="4" fillId="0" borderId="2" xfId="1" applyNumberFormat="1" applyFont="1" applyBorder="1" applyAlignment="1">
      <alignment horizontal="right" vertical="top"/>
    </xf>
    <xf numFmtId="0" fontId="8" fillId="0" borderId="0" xfId="1" applyFont="1" applyAlignment="1">
      <alignment horizontal="center" vertical="top"/>
    </xf>
  </cellXfs>
  <cellStyles count="2">
    <cellStyle name="Normal" xfId="0" builtinId="0"/>
    <cellStyle name="Normal 67" xfId="1" xr:uid="{301DE2C8-7A2A-476E-ADF4-ED9CC97E0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EDC1-ACB4-46CF-9BFF-583FAA3D8749}">
  <dimension ref="A2:M57"/>
  <sheetViews>
    <sheetView tabSelected="1" workbookViewId="0">
      <selection activeCell="F45" sqref="F45"/>
    </sheetView>
  </sheetViews>
  <sheetFormatPr defaultColWidth="9.109375" defaultRowHeight="14.4" x14ac:dyDescent="0.3"/>
  <cols>
    <col min="1" max="1" width="9.109375" style="7"/>
    <col min="2" max="2" width="13" style="7" customWidth="1"/>
    <col min="3" max="3" width="32.5546875" style="6" customWidth="1"/>
    <col min="4" max="4" width="80" style="6" customWidth="1"/>
    <col min="5" max="5" width="10.44140625" style="5" customWidth="1"/>
    <col min="6" max="6" width="14" style="5" customWidth="1"/>
    <col min="7" max="7" width="13.6640625" style="5" customWidth="1"/>
    <col min="8" max="8" width="13" style="4" customWidth="1"/>
    <col min="9" max="9" width="8.44140625" style="5" customWidth="1"/>
    <col min="10" max="10" width="12.33203125" style="4" customWidth="1"/>
    <col min="11" max="11" width="13.109375" style="3" customWidth="1"/>
    <col min="12" max="12" width="12.33203125" style="3" customWidth="1"/>
    <col min="13" max="13" width="23.88671875" style="2" customWidth="1"/>
    <col min="14" max="16384" width="9.109375" style="1"/>
  </cols>
  <sheetData>
    <row r="2" spans="1:13" x14ac:dyDescent="0.3">
      <c r="A2" s="21" t="s">
        <v>142</v>
      </c>
      <c r="B2" s="21"/>
      <c r="C2" s="7"/>
      <c r="D2" s="7"/>
      <c r="E2" s="20"/>
      <c r="F2" s="4"/>
      <c r="G2" s="19"/>
      <c r="I2" s="3"/>
    </row>
    <row r="3" spans="1:13" ht="17.399999999999999" x14ac:dyDescent="0.3">
      <c r="A3" s="56" t="s">
        <v>143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9" customHeight="1" x14ac:dyDescent="0.3">
      <c r="A4" s="1"/>
      <c r="B4" s="1"/>
      <c r="C4" s="1"/>
      <c r="D4" s="1"/>
      <c r="E4" s="18"/>
      <c r="F4" s="18"/>
      <c r="G4" s="18"/>
      <c r="H4" s="17"/>
      <c r="I4" s="18"/>
      <c r="J4" s="17"/>
    </row>
    <row r="5" spans="1:13" ht="110.4" x14ac:dyDescent="0.3">
      <c r="A5" s="16" t="s">
        <v>141</v>
      </c>
      <c r="B5" s="16" t="s">
        <v>140</v>
      </c>
      <c r="C5" s="16" t="s">
        <v>139</v>
      </c>
      <c r="D5" s="16" t="s">
        <v>138</v>
      </c>
      <c r="E5" s="15" t="s">
        <v>137</v>
      </c>
      <c r="F5" s="15" t="s">
        <v>136</v>
      </c>
      <c r="G5" s="15" t="s">
        <v>135</v>
      </c>
      <c r="H5" s="14" t="s">
        <v>134</v>
      </c>
      <c r="I5" s="15" t="s">
        <v>133</v>
      </c>
      <c r="J5" s="14" t="s">
        <v>132</v>
      </c>
      <c r="K5" s="13" t="s">
        <v>131</v>
      </c>
      <c r="L5" s="13" t="s">
        <v>130</v>
      </c>
      <c r="M5" s="12" t="s">
        <v>129</v>
      </c>
    </row>
    <row r="6" spans="1:13" ht="65.25" customHeight="1" x14ac:dyDescent="0.3">
      <c r="A6" s="22" t="s">
        <v>128</v>
      </c>
      <c r="B6" s="22" t="s">
        <v>25</v>
      </c>
      <c r="C6" s="23" t="s">
        <v>127</v>
      </c>
      <c r="D6" s="23" t="s">
        <v>126</v>
      </c>
      <c r="E6" s="24" t="s">
        <v>5</v>
      </c>
      <c r="F6" s="24">
        <v>400</v>
      </c>
      <c r="G6" s="24"/>
      <c r="H6" s="25">
        <v>10.6</v>
      </c>
      <c r="I6" s="24">
        <v>5</v>
      </c>
      <c r="J6" s="25">
        <f>H6*1.05</f>
        <v>11.13</v>
      </c>
      <c r="K6" s="26">
        <f>F6*H6</f>
        <v>4240</v>
      </c>
      <c r="L6" s="26">
        <f>F6*J6</f>
        <v>4452</v>
      </c>
      <c r="M6" s="44"/>
    </row>
    <row r="7" spans="1:13" x14ac:dyDescent="0.3">
      <c r="A7" s="27" t="s">
        <v>125</v>
      </c>
      <c r="B7" s="27" t="s">
        <v>25</v>
      </c>
      <c r="C7" s="28" t="s">
        <v>124</v>
      </c>
      <c r="D7" s="48" t="s">
        <v>123</v>
      </c>
      <c r="E7" s="29"/>
      <c r="F7" s="29"/>
      <c r="G7" s="29"/>
      <c r="H7" s="30"/>
      <c r="I7" s="31"/>
      <c r="J7" s="30"/>
      <c r="K7" s="32"/>
      <c r="L7" s="33"/>
      <c r="M7" s="51"/>
    </row>
    <row r="8" spans="1:13" x14ac:dyDescent="0.3">
      <c r="A8" s="27" t="s">
        <v>122</v>
      </c>
      <c r="B8" s="27"/>
      <c r="C8" s="28" t="s">
        <v>121</v>
      </c>
      <c r="D8" s="49"/>
      <c r="E8" s="31" t="s">
        <v>11</v>
      </c>
      <c r="F8" s="31">
        <v>10</v>
      </c>
      <c r="G8" s="29"/>
      <c r="H8" s="30">
        <v>90</v>
      </c>
      <c r="I8" s="31">
        <v>5</v>
      </c>
      <c r="J8" s="30">
        <f t="shared" ref="J8:J16" si="0">H8*1.05</f>
        <v>94.5</v>
      </c>
      <c r="K8" s="32">
        <f t="shared" ref="K8:K16" si="1">F8*H8</f>
        <v>900</v>
      </c>
      <c r="L8" s="33">
        <f t="shared" ref="L8:L16" si="2">F8*J8</f>
        <v>945</v>
      </c>
      <c r="M8" s="52"/>
    </row>
    <row r="9" spans="1:13" ht="27.6" x14ac:dyDescent="0.3">
      <c r="A9" s="27" t="s">
        <v>120</v>
      </c>
      <c r="B9" s="27"/>
      <c r="C9" s="28" t="s">
        <v>119</v>
      </c>
      <c r="D9" s="49"/>
      <c r="E9" s="31" t="s">
        <v>11</v>
      </c>
      <c r="F9" s="31">
        <v>10</v>
      </c>
      <c r="G9" s="29"/>
      <c r="H9" s="30">
        <v>90</v>
      </c>
      <c r="I9" s="31">
        <v>5</v>
      </c>
      <c r="J9" s="30">
        <f t="shared" si="0"/>
        <v>94.5</v>
      </c>
      <c r="K9" s="32">
        <f t="shared" si="1"/>
        <v>900</v>
      </c>
      <c r="L9" s="33">
        <f t="shared" si="2"/>
        <v>945</v>
      </c>
      <c r="M9" s="52"/>
    </row>
    <row r="10" spans="1:13" x14ac:dyDescent="0.3">
      <c r="A10" s="27" t="s">
        <v>118</v>
      </c>
      <c r="B10" s="27"/>
      <c r="C10" s="28" t="s">
        <v>117</v>
      </c>
      <c r="D10" s="49"/>
      <c r="E10" s="31" t="s">
        <v>11</v>
      </c>
      <c r="F10" s="31">
        <v>10</v>
      </c>
      <c r="G10" s="29"/>
      <c r="H10" s="30">
        <v>90</v>
      </c>
      <c r="I10" s="31">
        <v>5</v>
      </c>
      <c r="J10" s="30">
        <f t="shared" si="0"/>
        <v>94.5</v>
      </c>
      <c r="K10" s="32">
        <f t="shared" si="1"/>
        <v>900</v>
      </c>
      <c r="L10" s="33">
        <f t="shared" si="2"/>
        <v>945</v>
      </c>
      <c r="M10" s="52"/>
    </row>
    <row r="11" spans="1:13" x14ac:dyDescent="0.3">
      <c r="A11" s="27" t="s">
        <v>116</v>
      </c>
      <c r="B11" s="27"/>
      <c r="C11" s="28" t="s">
        <v>115</v>
      </c>
      <c r="D11" s="49"/>
      <c r="E11" s="31" t="s">
        <v>11</v>
      </c>
      <c r="F11" s="31">
        <v>10</v>
      </c>
      <c r="G11" s="29"/>
      <c r="H11" s="30">
        <v>90</v>
      </c>
      <c r="I11" s="31">
        <v>5</v>
      </c>
      <c r="J11" s="30">
        <f t="shared" si="0"/>
        <v>94.5</v>
      </c>
      <c r="K11" s="32">
        <f t="shared" si="1"/>
        <v>900</v>
      </c>
      <c r="L11" s="33">
        <f t="shared" si="2"/>
        <v>945</v>
      </c>
      <c r="M11" s="52"/>
    </row>
    <row r="12" spans="1:13" ht="27.6" x14ac:dyDescent="0.3">
      <c r="A12" s="27" t="s">
        <v>114</v>
      </c>
      <c r="B12" s="27"/>
      <c r="C12" s="28" t="s">
        <v>113</v>
      </c>
      <c r="D12" s="49"/>
      <c r="E12" s="31" t="s">
        <v>11</v>
      </c>
      <c r="F12" s="31">
        <v>10</v>
      </c>
      <c r="G12" s="29"/>
      <c r="H12" s="30">
        <v>90</v>
      </c>
      <c r="I12" s="31">
        <v>5</v>
      </c>
      <c r="J12" s="30">
        <f t="shared" si="0"/>
        <v>94.5</v>
      </c>
      <c r="K12" s="32">
        <f t="shared" si="1"/>
        <v>900</v>
      </c>
      <c r="L12" s="33">
        <f t="shared" si="2"/>
        <v>945</v>
      </c>
      <c r="M12" s="52"/>
    </row>
    <row r="13" spans="1:13" x14ac:dyDescent="0.3">
      <c r="A13" s="27" t="s">
        <v>112</v>
      </c>
      <c r="B13" s="27"/>
      <c r="C13" s="28" t="s">
        <v>111</v>
      </c>
      <c r="D13" s="49"/>
      <c r="E13" s="31" t="s">
        <v>11</v>
      </c>
      <c r="F13" s="31">
        <v>20</v>
      </c>
      <c r="G13" s="29"/>
      <c r="H13" s="30">
        <v>85</v>
      </c>
      <c r="I13" s="31">
        <v>5</v>
      </c>
      <c r="J13" s="30">
        <f t="shared" si="0"/>
        <v>89.25</v>
      </c>
      <c r="K13" s="32">
        <f t="shared" si="1"/>
        <v>1700</v>
      </c>
      <c r="L13" s="33">
        <f t="shared" si="2"/>
        <v>1785</v>
      </c>
      <c r="M13" s="52"/>
    </row>
    <row r="14" spans="1:13" x14ac:dyDescent="0.3">
      <c r="A14" s="27" t="s">
        <v>110</v>
      </c>
      <c r="B14" s="27"/>
      <c r="C14" s="28" t="s">
        <v>109</v>
      </c>
      <c r="D14" s="49"/>
      <c r="E14" s="31" t="s">
        <v>11</v>
      </c>
      <c r="F14" s="31">
        <v>10</v>
      </c>
      <c r="G14" s="29"/>
      <c r="H14" s="30">
        <v>116</v>
      </c>
      <c r="I14" s="31">
        <v>5</v>
      </c>
      <c r="J14" s="30">
        <f t="shared" si="0"/>
        <v>121.80000000000001</v>
      </c>
      <c r="K14" s="32">
        <f t="shared" si="1"/>
        <v>1160</v>
      </c>
      <c r="L14" s="33">
        <f t="shared" si="2"/>
        <v>1218</v>
      </c>
      <c r="M14" s="52"/>
    </row>
    <row r="15" spans="1:13" x14ac:dyDescent="0.3">
      <c r="A15" s="27" t="s">
        <v>108</v>
      </c>
      <c r="B15" s="27"/>
      <c r="C15" s="28" t="s">
        <v>107</v>
      </c>
      <c r="D15" s="49"/>
      <c r="E15" s="31" t="s">
        <v>11</v>
      </c>
      <c r="F15" s="31">
        <v>10</v>
      </c>
      <c r="G15" s="29"/>
      <c r="H15" s="30">
        <v>116</v>
      </c>
      <c r="I15" s="31">
        <v>5</v>
      </c>
      <c r="J15" s="30">
        <f t="shared" si="0"/>
        <v>121.80000000000001</v>
      </c>
      <c r="K15" s="32">
        <f t="shared" si="1"/>
        <v>1160</v>
      </c>
      <c r="L15" s="33">
        <f t="shared" si="2"/>
        <v>1218</v>
      </c>
      <c r="M15" s="52"/>
    </row>
    <row r="16" spans="1:13" x14ac:dyDescent="0.3">
      <c r="A16" s="27" t="s">
        <v>106</v>
      </c>
      <c r="B16" s="27"/>
      <c r="C16" s="28" t="s">
        <v>105</v>
      </c>
      <c r="D16" s="50"/>
      <c r="E16" s="31" t="s">
        <v>11</v>
      </c>
      <c r="F16" s="31">
        <v>5</v>
      </c>
      <c r="G16" s="29"/>
      <c r="H16" s="30">
        <v>116</v>
      </c>
      <c r="I16" s="31">
        <v>5</v>
      </c>
      <c r="J16" s="30">
        <f t="shared" si="0"/>
        <v>121.80000000000001</v>
      </c>
      <c r="K16" s="32">
        <f t="shared" si="1"/>
        <v>580</v>
      </c>
      <c r="L16" s="33">
        <f t="shared" si="2"/>
        <v>609</v>
      </c>
      <c r="M16" s="53"/>
    </row>
    <row r="17" spans="1:13" x14ac:dyDescent="0.3">
      <c r="A17" s="1"/>
      <c r="B17" s="1"/>
      <c r="C17" s="1"/>
      <c r="D17" s="34" t="s">
        <v>104</v>
      </c>
      <c r="E17" s="18"/>
      <c r="F17" s="18"/>
      <c r="G17" s="18"/>
      <c r="H17" s="17"/>
      <c r="I17" s="18"/>
      <c r="J17" s="17"/>
      <c r="K17" s="35">
        <f>SUM(K8:K16)</f>
        <v>9100</v>
      </c>
      <c r="L17" s="35">
        <f>SUM(L8:L16)</f>
        <v>9555</v>
      </c>
      <c r="M17" s="44"/>
    </row>
    <row r="18" spans="1:13" x14ac:dyDescent="0.3">
      <c r="A18" s="27" t="s">
        <v>103</v>
      </c>
      <c r="B18" s="27" t="s">
        <v>25</v>
      </c>
      <c r="C18" s="54" t="s">
        <v>102</v>
      </c>
      <c r="D18" s="54"/>
      <c r="E18" s="29"/>
      <c r="F18" s="29"/>
      <c r="G18" s="31"/>
      <c r="H18" s="30"/>
      <c r="I18" s="31"/>
      <c r="J18" s="30"/>
      <c r="K18" s="32"/>
      <c r="L18" s="33"/>
      <c r="M18" s="51"/>
    </row>
    <row r="19" spans="1:13" ht="27.6" x14ac:dyDescent="0.3">
      <c r="A19" s="27" t="s">
        <v>101</v>
      </c>
      <c r="B19" s="27"/>
      <c r="C19" s="28" t="s">
        <v>100</v>
      </c>
      <c r="D19" s="28" t="s">
        <v>99</v>
      </c>
      <c r="E19" s="31" t="s">
        <v>11</v>
      </c>
      <c r="F19" s="31">
        <v>40</v>
      </c>
      <c r="G19" s="36"/>
      <c r="H19" s="30">
        <v>10.1</v>
      </c>
      <c r="I19" s="31">
        <v>21</v>
      </c>
      <c r="J19" s="30">
        <f t="shared" ref="J19:J43" si="3">H19*1.21</f>
        <v>12.221</v>
      </c>
      <c r="K19" s="32">
        <f t="shared" ref="K19:K43" si="4">F19*H19</f>
        <v>404</v>
      </c>
      <c r="L19" s="33">
        <f t="shared" ref="L19:L43" si="5">F19*J19</f>
        <v>488.84000000000003</v>
      </c>
      <c r="M19" s="52"/>
    </row>
    <row r="20" spans="1:13" ht="27.6" x14ac:dyDescent="0.3">
      <c r="A20" s="27" t="s">
        <v>98</v>
      </c>
      <c r="B20" s="27"/>
      <c r="C20" s="28" t="s">
        <v>97</v>
      </c>
      <c r="D20" s="28" t="s">
        <v>96</v>
      </c>
      <c r="E20" s="31" t="s">
        <v>11</v>
      </c>
      <c r="F20" s="31">
        <v>40</v>
      </c>
      <c r="G20" s="36"/>
      <c r="H20" s="30">
        <v>10.1</v>
      </c>
      <c r="I20" s="31">
        <v>21</v>
      </c>
      <c r="J20" s="30">
        <f t="shared" si="3"/>
        <v>12.221</v>
      </c>
      <c r="K20" s="32">
        <f t="shared" si="4"/>
        <v>404</v>
      </c>
      <c r="L20" s="33">
        <f t="shared" si="5"/>
        <v>488.84000000000003</v>
      </c>
      <c r="M20" s="52"/>
    </row>
    <row r="21" spans="1:13" ht="27.6" x14ac:dyDescent="0.3">
      <c r="A21" s="27" t="s">
        <v>95</v>
      </c>
      <c r="B21" s="27"/>
      <c r="C21" s="28" t="s">
        <v>94</v>
      </c>
      <c r="D21" s="28" t="s">
        <v>93</v>
      </c>
      <c r="E21" s="31" t="s">
        <v>11</v>
      </c>
      <c r="F21" s="31">
        <v>100</v>
      </c>
      <c r="G21" s="36"/>
      <c r="H21" s="30">
        <v>10.7</v>
      </c>
      <c r="I21" s="31">
        <v>21</v>
      </c>
      <c r="J21" s="30">
        <f t="shared" si="3"/>
        <v>12.946999999999999</v>
      </c>
      <c r="K21" s="32">
        <f t="shared" si="4"/>
        <v>1070</v>
      </c>
      <c r="L21" s="33">
        <f t="shared" si="5"/>
        <v>1294.6999999999998</v>
      </c>
      <c r="M21" s="52"/>
    </row>
    <row r="22" spans="1:13" ht="27.6" x14ac:dyDescent="0.3">
      <c r="A22" s="27" t="s">
        <v>92</v>
      </c>
      <c r="B22" s="27"/>
      <c r="C22" s="28" t="s">
        <v>91</v>
      </c>
      <c r="D22" s="28" t="s">
        <v>90</v>
      </c>
      <c r="E22" s="29" t="s">
        <v>11</v>
      </c>
      <c r="F22" s="31">
        <v>150</v>
      </c>
      <c r="G22" s="36"/>
      <c r="H22" s="30">
        <v>10.7</v>
      </c>
      <c r="I22" s="31">
        <v>21</v>
      </c>
      <c r="J22" s="30">
        <f t="shared" si="3"/>
        <v>12.946999999999999</v>
      </c>
      <c r="K22" s="32">
        <f t="shared" si="4"/>
        <v>1605</v>
      </c>
      <c r="L22" s="33">
        <f t="shared" si="5"/>
        <v>1942.05</v>
      </c>
      <c r="M22" s="52"/>
    </row>
    <row r="23" spans="1:13" ht="27.6" x14ac:dyDescent="0.3">
      <c r="A23" s="27" t="s">
        <v>89</v>
      </c>
      <c r="B23" s="27"/>
      <c r="C23" s="28" t="s">
        <v>88</v>
      </c>
      <c r="D23" s="28" t="s">
        <v>87</v>
      </c>
      <c r="E23" s="29" t="s">
        <v>11</v>
      </c>
      <c r="F23" s="31">
        <v>150</v>
      </c>
      <c r="G23" s="36"/>
      <c r="H23" s="30">
        <v>14.5</v>
      </c>
      <c r="I23" s="31">
        <v>21</v>
      </c>
      <c r="J23" s="30">
        <f t="shared" si="3"/>
        <v>17.544999999999998</v>
      </c>
      <c r="K23" s="32">
        <f t="shared" si="4"/>
        <v>2175</v>
      </c>
      <c r="L23" s="33">
        <f t="shared" si="5"/>
        <v>2631.7499999999995</v>
      </c>
      <c r="M23" s="52"/>
    </row>
    <row r="24" spans="1:13" ht="27.6" x14ac:dyDescent="0.3">
      <c r="A24" s="27" t="s">
        <v>86</v>
      </c>
      <c r="B24" s="27"/>
      <c r="C24" s="28" t="s">
        <v>85</v>
      </c>
      <c r="D24" s="28" t="s">
        <v>84</v>
      </c>
      <c r="E24" s="29" t="s">
        <v>11</v>
      </c>
      <c r="F24" s="31">
        <v>100</v>
      </c>
      <c r="G24" s="36"/>
      <c r="H24" s="30">
        <v>15.3</v>
      </c>
      <c r="I24" s="31">
        <v>21</v>
      </c>
      <c r="J24" s="30">
        <f t="shared" si="3"/>
        <v>18.513000000000002</v>
      </c>
      <c r="K24" s="32">
        <f t="shared" si="4"/>
        <v>1530</v>
      </c>
      <c r="L24" s="33">
        <f t="shared" si="5"/>
        <v>1851.3000000000002</v>
      </c>
      <c r="M24" s="52"/>
    </row>
    <row r="25" spans="1:13" ht="27.6" x14ac:dyDescent="0.3">
      <c r="A25" s="27" t="s">
        <v>83</v>
      </c>
      <c r="B25" s="27"/>
      <c r="C25" s="28" t="s">
        <v>82</v>
      </c>
      <c r="D25" s="28" t="s">
        <v>81</v>
      </c>
      <c r="E25" s="29" t="s">
        <v>11</v>
      </c>
      <c r="F25" s="31">
        <v>50</v>
      </c>
      <c r="G25" s="36"/>
      <c r="H25" s="30">
        <v>22</v>
      </c>
      <c r="I25" s="31">
        <v>21</v>
      </c>
      <c r="J25" s="30">
        <f t="shared" si="3"/>
        <v>26.619999999999997</v>
      </c>
      <c r="K25" s="32">
        <f t="shared" si="4"/>
        <v>1100</v>
      </c>
      <c r="L25" s="33">
        <f t="shared" si="5"/>
        <v>1330.9999999999998</v>
      </c>
      <c r="M25" s="52"/>
    </row>
    <row r="26" spans="1:13" ht="27.6" x14ac:dyDescent="0.3">
      <c r="A26" s="27" t="s">
        <v>80</v>
      </c>
      <c r="B26" s="27"/>
      <c r="C26" s="28" t="s">
        <v>79</v>
      </c>
      <c r="D26" s="28" t="s">
        <v>78</v>
      </c>
      <c r="E26" s="29" t="s">
        <v>11</v>
      </c>
      <c r="F26" s="31">
        <v>200</v>
      </c>
      <c r="G26" s="36"/>
      <c r="H26" s="30">
        <v>22</v>
      </c>
      <c r="I26" s="31">
        <v>21</v>
      </c>
      <c r="J26" s="30">
        <f t="shared" si="3"/>
        <v>26.619999999999997</v>
      </c>
      <c r="K26" s="32">
        <f t="shared" si="4"/>
        <v>4400</v>
      </c>
      <c r="L26" s="33">
        <f t="shared" si="5"/>
        <v>5323.9999999999991</v>
      </c>
      <c r="M26" s="52"/>
    </row>
    <row r="27" spans="1:13" ht="27.6" x14ac:dyDescent="0.3">
      <c r="A27" s="27" t="s">
        <v>77</v>
      </c>
      <c r="B27" s="27"/>
      <c r="C27" s="28" t="s">
        <v>76</v>
      </c>
      <c r="D27" s="28" t="s">
        <v>75</v>
      </c>
      <c r="E27" s="29" t="s">
        <v>11</v>
      </c>
      <c r="F27" s="31">
        <v>100</v>
      </c>
      <c r="G27" s="36"/>
      <c r="H27" s="30">
        <v>26.4</v>
      </c>
      <c r="I27" s="31">
        <v>21</v>
      </c>
      <c r="J27" s="30">
        <f t="shared" si="3"/>
        <v>31.943999999999999</v>
      </c>
      <c r="K27" s="32">
        <f t="shared" si="4"/>
        <v>2640</v>
      </c>
      <c r="L27" s="33">
        <f t="shared" si="5"/>
        <v>3194.4</v>
      </c>
      <c r="M27" s="52"/>
    </row>
    <row r="28" spans="1:13" ht="27.6" x14ac:dyDescent="0.3">
      <c r="A28" s="27" t="s">
        <v>74</v>
      </c>
      <c r="B28" s="27"/>
      <c r="C28" s="28" t="s">
        <v>73</v>
      </c>
      <c r="D28" s="28" t="s">
        <v>72</v>
      </c>
      <c r="E28" s="29" t="s">
        <v>11</v>
      </c>
      <c r="F28" s="31">
        <v>200</v>
      </c>
      <c r="G28" s="36"/>
      <c r="H28" s="30">
        <v>26.4</v>
      </c>
      <c r="I28" s="31">
        <v>21</v>
      </c>
      <c r="J28" s="30">
        <f t="shared" si="3"/>
        <v>31.943999999999999</v>
      </c>
      <c r="K28" s="32">
        <f t="shared" si="4"/>
        <v>5280</v>
      </c>
      <c r="L28" s="33">
        <f t="shared" si="5"/>
        <v>6388.8</v>
      </c>
      <c r="M28" s="52"/>
    </row>
    <row r="29" spans="1:13" ht="27.6" x14ac:dyDescent="0.3">
      <c r="A29" s="27" t="s">
        <v>71</v>
      </c>
      <c r="B29" s="27"/>
      <c r="C29" s="28" t="s">
        <v>70</v>
      </c>
      <c r="D29" s="28" t="s">
        <v>69</v>
      </c>
      <c r="E29" s="31" t="s">
        <v>11</v>
      </c>
      <c r="F29" s="31">
        <v>30</v>
      </c>
      <c r="G29" s="36"/>
      <c r="H29" s="30">
        <v>40</v>
      </c>
      <c r="I29" s="31">
        <v>21</v>
      </c>
      <c r="J29" s="30">
        <f t="shared" si="3"/>
        <v>48.4</v>
      </c>
      <c r="K29" s="32">
        <f t="shared" si="4"/>
        <v>1200</v>
      </c>
      <c r="L29" s="33">
        <f t="shared" si="5"/>
        <v>1452</v>
      </c>
      <c r="M29" s="52"/>
    </row>
    <row r="30" spans="1:13" ht="27.6" x14ac:dyDescent="0.3">
      <c r="A30" s="27" t="s">
        <v>68</v>
      </c>
      <c r="B30" s="27"/>
      <c r="C30" s="28" t="s">
        <v>67</v>
      </c>
      <c r="D30" s="28" t="s">
        <v>66</v>
      </c>
      <c r="E30" s="31" t="s">
        <v>11</v>
      </c>
      <c r="F30" s="31">
        <v>40</v>
      </c>
      <c r="G30" s="36"/>
      <c r="H30" s="30">
        <v>50</v>
      </c>
      <c r="I30" s="31">
        <v>21</v>
      </c>
      <c r="J30" s="30">
        <f t="shared" si="3"/>
        <v>60.5</v>
      </c>
      <c r="K30" s="32">
        <f t="shared" si="4"/>
        <v>2000</v>
      </c>
      <c r="L30" s="33">
        <f t="shared" si="5"/>
        <v>2420</v>
      </c>
      <c r="M30" s="52"/>
    </row>
    <row r="31" spans="1:13" ht="27.6" x14ac:dyDescent="0.3">
      <c r="A31" s="27" t="s">
        <v>65</v>
      </c>
      <c r="B31" s="27"/>
      <c r="C31" s="28" t="s">
        <v>64</v>
      </c>
      <c r="D31" s="28" t="s">
        <v>63</v>
      </c>
      <c r="E31" s="31" t="s">
        <v>11</v>
      </c>
      <c r="F31" s="31">
        <v>60</v>
      </c>
      <c r="G31" s="36"/>
      <c r="H31" s="30">
        <v>50</v>
      </c>
      <c r="I31" s="31">
        <v>21</v>
      </c>
      <c r="J31" s="30">
        <f t="shared" si="3"/>
        <v>60.5</v>
      </c>
      <c r="K31" s="32">
        <f t="shared" si="4"/>
        <v>3000</v>
      </c>
      <c r="L31" s="33">
        <f t="shared" si="5"/>
        <v>3630</v>
      </c>
      <c r="M31" s="52"/>
    </row>
    <row r="32" spans="1:13" ht="27.6" x14ac:dyDescent="0.3">
      <c r="A32" s="27" t="s">
        <v>62</v>
      </c>
      <c r="B32" s="27"/>
      <c r="C32" s="28" t="s">
        <v>61</v>
      </c>
      <c r="D32" s="28" t="s">
        <v>144</v>
      </c>
      <c r="E32" s="31" t="s">
        <v>11</v>
      </c>
      <c r="F32" s="31">
        <v>60</v>
      </c>
      <c r="G32" s="36"/>
      <c r="H32" s="30">
        <v>50</v>
      </c>
      <c r="I32" s="31">
        <v>21</v>
      </c>
      <c r="J32" s="30">
        <f t="shared" si="3"/>
        <v>60.5</v>
      </c>
      <c r="K32" s="32">
        <f t="shared" si="4"/>
        <v>3000</v>
      </c>
      <c r="L32" s="33">
        <f t="shared" si="5"/>
        <v>3630</v>
      </c>
      <c r="M32" s="52"/>
    </row>
    <row r="33" spans="1:13" ht="27.6" x14ac:dyDescent="0.3">
      <c r="A33" s="27" t="s">
        <v>60</v>
      </c>
      <c r="B33" s="27"/>
      <c r="C33" s="28" t="s">
        <v>59</v>
      </c>
      <c r="D33" s="28" t="s">
        <v>58</v>
      </c>
      <c r="E33" s="31" t="s">
        <v>11</v>
      </c>
      <c r="F33" s="31">
        <v>120</v>
      </c>
      <c r="G33" s="36"/>
      <c r="H33" s="30">
        <v>50</v>
      </c>
      <c r="I33" s="31">
        <v>21</v>
      </c>
      <c r="J33" s="30">
        <f t="shared" si="3"/>
        <v>60.5</v>
      </c>
      <c r="K33" s="32">
        <f t="shared" si="4"/>
        <v>6000</v>
      </c>
      <c r="L33" s="33">
        <f t="shared" si="5"/>
        <v>7260</v>
      </c>
      <c r="M33" s="52"/>
    </row>
    <row r="34" spans="1:13" ht="27.6" x14ac:dyDescent="0.3">
      <c r="A34" s="27" t="s">
        <v>57</v>
      </c>
      <c r="B34" s="27"/>
      <c r="C34" s="28" t="s">
        <v>56</v>
      </c>
      <c r="D34" s="28" t="s">
        <v>55</v>
      </c>
      <c r="E34" s="31" t="s">
        <v>11</v>
      </c>
      <c r="F34" s="31">
        <v>120</v>
      </c>
      <c r="G34" s="36"/>
      <c r="H34" s="30">
        <v>50</v>
      </c>
      <c r="I34" s="31">
        <v>21</v>
      </c>
      <c r="J34" s="30">
        <f t="shared" si="3"/>
        <v>60.5</v>
      </c>
      <c r="K34" s="32">
        <f t="shared" si="4"/>
        <v>6000</v>
      </c>
      <c r="L34" s="33">
        <f t="shared" si="5"/>
        <v>7260</v>
      </c>
      <c r="M34" s="52"/>
    </row>
    <row r="35" spans="1:13" ht="27.6" x14ac:dyDescent="0.3">
      <c r="A35" s="27" t="s">
        <v>54</v>
      </c>
      <c r="B35" s="27"/>
      <c r="C35" s="28" t="s">
        <v>53</v>
      </c>
      <c r="D35" s="28" t="s">
        <v>52</v>
      </c>
      <c r="E35" s="31" t="s">
        <v>11</v>
      </c>
      <c r="F35" s="31">
        <v>200</v>
      </c>
      <c r="G35" s="36"/>
      <c r="H35" s="30">
        <v>60</v>
      </c>
      <c r="I35" s="31">
        <v>21</v>
      </c>
      <c r="J35" s="30">
        <f t="shared" si="3"/>
        <v>72.599999999999994</v>
      </c>
      <c r="K35" s="32">
        <f t="shared" si="4"/>
        <v>12000</v>
      </c>
      <c r="L35" s="33">
        <f t="shared" si="5"/>
        <v>14519.999999999998</v>
      </c>
      <c r="M35" s="52"/>
    </row>
    <row r="36" spans="1:13" ht="27.6" x14ac:dyDescent="0.3">
      <c r="A36" s="27" t="s">
        <v>51</v>
      </c>
      <c r="B36" s="27"/>
      <c r="C36" s="28" t="s">
        <v>50</v>
      </c>
      <c r="D36" s="28" t="s">
        <v>49</v>
      </c>
      <c r="E36" s="31" t="s">
        <v>11</v>
      </c>
      <c r="F36" s="31">
        <v>200</v>
      </c>
      <c r="G36" s="36"/>
      <c r="H36" s="30">
        <v>60</v>
      </c>
      <c r="I36" s="31">
        <v>21</v>
      </c>
      <c r="J36" s="30">
        <f t="shared" si="3"/>
        <v>72.599999999999994</v>
      </c>
      <c r="K36" s="32">
        <f t="shared" si="4"/>
        <v>12000</v>
      </c>
      <c r="L36" s="33">
        <f t="shared" si="5"/>
        <v>14519.999999999998</v>
      </c>
      <c r="M36" s="52"/>
    </row>
    <row r="37" spans="1:13" ht="27.6" x14ac:dyDescent="0.3">
      <c r="A37" s="27" t="s">
        <v>48</v>
      </c>
      <c r="B37" s="27"/>
      <c r="C37" s="28" t="s">
        <v>47</v>
      </c>
      <c r="D37" s="28" t="s">
        <v>46</v>
      </c>
      <c r="E37" s="31" t="s">
        <v>11</v>
      </c>
      <c r="F37" s="31">
        <v>200</v>
      </c>
      <c r="G37" s="36"/>
      <c r="H37" s="30">
        <v>70</v>
      </c>
      <c r="I37" s="31">
        <v>21</v>
      </c>
      <c r="J37" s="30">
        <f t="shared" si="3"/>
        <v>84.7</v>
      </c>
      <c r="K37" s="32">
        <f t="shared" si="4"/>
        <v>14000</v>
      </c>
      <c r="L37" s="33">
        <f t="shared" si="5"/>
        <v>16940</v>
      </c>
      <c r="M37" s="52"/>
    </row>
    <row r="38" spans="1:13" ht="27.6" x14ac:dyDescent="0.3">
      <c r="A38" s="27" t="s">
        <v>45</v>
      </c>
      <c r="B38" s="27"/>
      <c r="C38" s="28" t="s">
        <v>44</v>
      </c>
      <c r="D38" s="28" t="s">
        <v>43</v>
      </c>
      <c r="E38" s="31" t="s">
        <v>11</v>
      </c>
      <c r="F38" s="31">
        <v>100</v>
      </c>
      <c r="G38" s="36"/>
      <c r="H38" s="30">
        <v>70</v>
      </c>
      <c r="I38" s="31">
        <v>21</v>
      </c>
      <c r="J38" s="30">
        <f t="shared" si="3"/>
        <v>84.7</v>
      </c>
      <c r="K38" s="32">
        <f t="shared" si="4"/>
        <v>7000</v>
      </c>
      <c r="L38" s="33">
        <f t="shared" si="5"/>
        <v>8470</v>
      </c>
      <c r="M38" s="52"/>
    </row>
    <row r="39" spans="1:13" ht="27.6" x14ac:dyDescent="0.3">
      <c r="A39" s="27" t="s">
        <v>42</v>
      </c>
      <c r="B39" s="27"/>
      <c r="C39" s="28" t="s">
        <v>41</v>
      </c>
      <c r="D39" s="28" t="s">
        <v>40</v>
      </c>
      <c r="E39" s="31" t="s">
        <v>11</v>
      </c>
      <c r="F39" s="31">
        <v>100</v>
      </c>
      <c r="G39" s="36"/>
      <c r="H39" s="30">
        <v>70</v>
      </c>
      <c r="I39" s="31">
        <v>21</v>
      </c>
      <c r="J39" s="30">
        <f t="shared" si="3"/>
        <v>84.7</v>
      </c>
      <c r="K39" s="32">
        <f t="shared" si="4"/>
        <v>7000</v>
      </c>
      <c r="L39" s="33">
        <f t="shared" si="5"/>
        <v>8470</v>
      </c>
      <c r="M39" s="52"/>
    </row>
    <row r="40" spans="1:13" ht="41.4" x14ac:dyDescent="0.3">
      <c r="A40" s="27" t="s">
        <v>39</v>
      </c>
      <c r="B40" s="27"/>
      <c r="C40" s="28" t="s">
        <v>38</v>
      </c>
      <c r="D40" s="28" t="s">
        <v>37</v>
      </c>
      <c r="E40" s="31" t="s">
        <v>11</v>
      </c>
      <c r="F40" s="31">
        <v>100</v>
      </c>
      <c r="G40" s="36"/>
      <c r="H40" s="30">
        <v>660</v>
      </c>
      <c r="I40" s="31">
        <v>21</v>
      </c>
      <c r="J40" s="30">
        <f t="shared" si="3"/>
        <v>798.6</v>
      </c>
      <c r="K40" s="32">
        <f t="shared" si="4"/>
        <v>66000</v>
      </c>
      <c r="L40" s="33">
        <f t="shared" si="5"/>
        <v>79860</v>
      </c>
      <c r="M40" s="52"/>
    </row>
    <row r="41" spans="1:13" ht="41.4" x14ac:dyDescent="0.3">
      <c r="A41" s="27" t="s">
        <v>36</v>
      </c>
      <c r="B41" s="27"/>
      <c r="C41" s="28" t="s">
        <v>35</v>
      </c>
      <c r="D41" s="28" t="s">
        <v>34</v>
      </c>
      <c r="E41" s="31" t="s">
        <v>11</v>
      </c>
      <c r="F41" s="31">
        <v>100</v>
      </c>
      <c r="G41" s="36"/>
      <c r="H41" s="30">
        <v>730</v>
      </c>
      <c r="I41" s="31">
        <v>21</v>
      </c>
      <c r="J41" s="30">
        <f t="shared" si="3"/>
        <v>883.3</v>
      </c>
      <c r="K41" s="32">
        <f t="shared" si="4"/>
        <v>73000</v>
      </c>
      <c r="L41" s="33">
        <f t="shared" si="5"/>
        <v>88330</v>
      </c>
      <c r="M41" s="52"/>
    </row>
    <row r="42" spans="1:13" ht="41.4" x14ac:dyDescent="0.3">
      <c r="A42" s="27" t="s">
        <v>33</v>
      </c>
      <c r="B42" s="27"/>
      <c r="C42" s="28" t="s">
        <v>32</v>
      </c>
      <c r="D42" s="28" t="s">
        <v>31</v>
      </c>
      <c r="E42" s="31" t="s">
        <v>11</v>
      </c>
      <c r="F42" s="31">
        <v>100</v>
      </c>
      <c r="G42" s="36"/>
      <c r="H42" s="30">
        <v>730</v>
      </c>
      <c r="I42" s="31">
        <v>21</v>
      </c>
      <c r="J42" s="30">
        <f t="shared" si="3"/>
        <v>883.3</v>
      </c>
      <c r="K42" s="32">
        <f t="shared" si="4"/>
        <v>73000</v>
      </c>
      <c r="L42" s="33">
        <f t="shared" si="5"/>
        <v>88330</v>
      </c>
      <c r="M42" s="53"/>
    </row>
    <row r="43" spans="1:13" ht="41.4" x14ac:dyDescent="0.3">
      <c r="A43" s="37" t="s">
        <v>30</v>
      </c>
      <c r="B43" s="37"/>
      <c r="C43" s="23" t="s">
        <v>29</v>
      </c>
      <c r="D43" s="23" t="s">
        <v>28</v>
      </c>
      <c r="E43" s="38" t="s">
        <v>5</v>
      </c>
      <c r="F43" s="38">
        <v>15</v>
      </c>
      <c r="G43" s="36"/>
      <c r="H43" s="30">
        <v>900</v>
      </c>
      <c r="I43" s="31">
        <v>21</v>
      </c>
      <c r="J43" s="30">
        <f t="shared" si="3"/>
        <v>1089</v>
      </c>
      <c r="K43" s="32">
        <f t="shared" si="4"/>
        <v>13500</v>
      </c>
      <c r="L43" s="33">
        <f t="shared" si="5"/>
        <v>16335</v>
      </c>
      <c r="M43" s="11"/>
    </row>
    <row r="44" spans="1:13" x14ac:dyDescent="0.3">
      <c r="A44" s="39"/>
      <c r="B44" s="39"/>
      <c r="C44" s="39"/>
      <c r="D44" s="40" t="s">
        <v>27</v>
      </c>
      <c r="E44" s="41"/>
      <c r="F44" s="41"/>
      <c r="G44" s="41"/>
      <c r="H44" s="42"/>
      <c r="I44" s="41"/>
      <c r="J44" s="42"/>
      <c r="K44" s="35">
        <f>SUM(K19:K43)</f>
        <v>319308</v>
      </c>
      <c r="L44" s="35">
        <f>SUM(L19:L43)</f>
        <v>386362.68</v>
      </c>
      <c r="M44" s="45"/>
    </row>
    <row r="45" spans="1:13" x14ac:dyDescent="0.3">
      <c r="A45" s="27" t="s">
        <v>26</v>
      </c>
      <c r="B45" s="27" t="s">
        <v>25</v>
      </c>
      <c r="C45" s="54" t="s">
        <v>24</v>
      </c>
      <c r="D45" s="54"/>
      <c r="E45" s="31"/>
      <c r="F45" s="31"/>
      <c r="G45" s="29"/>
      <c r="H45" s="30"/>
      <c r="I45" s="31"/>
      <c r="J45" s="30"/>
      <c r="K45" s="32"/>
      <c r="L45" s="33"/>
      <c r="M45" s="51"/>
    </row>
    <row r="46" spans="1:13" ht="27.6" x14ac:dyDescent="0.3">
      <c r="A46" s="27" t="s">
        <v>23</v>
      </c>
      <c r="B46" s="27"/>
      <c r="C46" s="28" t="s">
        <v>22</v>
      </c>
      <c r="D46" s="28" t="s">
        <v>21</v>
      </c>
      <c r="E46" s="31" t="s">
        <v>11</v>
      </c>
      <c r="F46" s="31">
        <v>100</v>
      </c>
      <c r="G46" s="29"/>
      <c r="H46" s="30">
        <v>218</v>
      </c>
      <c r="I46" s="31">
        <v>5</v>
      </c>
      <c r="J46" s="30">
        <f t="shared" ref="J46:J51" si="6">H46*1.05</f>
        <v>228.9</v>
      </c>
      <c r="K46" s="32">
        <f t="shared" ref="K46:K51" si="7">F46*H46</f>
        <v>21800</v>
      </c>
      <c r="L46" s="33">
        <f t="shared" ref="L46:L51" si="8">F46*J46</f>
        <v>22890</v>
      </c>
      <c r="M46" s="52"/>
    </row>
    <row r="47" spans="1:13" ht="27.6" x14ac:dyDescent="0.3">
      <c r="A47" s="27" t="s">
        <v>20</v>
      </c>
      <c r="B47" s="27"/>
      <c r="C47" s="28" t="s">
        <v>19</v>
      </c>
      <c r="D47" s="28" t="s">
        <v>18</v>
      </c>
      <c r="E47" s="31" t="s">
        <v>11</v>
      </c>
      <c r="F47" s="31">
        <v>60</v>
      </c>
      <c r="G47" s="29"/>
      <c r="H47" s="30">
        <v>218</v>
      </c>
      <c r="I47" s="31">
        <v>5</v>
      </c>
      <c r="J47" s="30">
        <f t="shared" si="6"/>
        <v>228.9</v>
      </c>
      <c r="K47" s="32">
        <f t="shared" si="7"/>
        <v>13080</v>
      </c>
      <c r="L47" s="33">
        <f t="shared" si="8"/>
        <v>13734</v>
      </c>
      <c r="M47" s="52"/>
    </row>
    <row r="48" spans="1:13" ht="27.6" x14ac:dyDescent="0.3">
      <c r="A48" s="27" t="s">
        <v>17</v>
      </c>
      <c r="B48" s="27"/>
      <c r="C48" s="28" t="s">
        <v>16</v>
      </c>
      <c r="D48" s="28" t="s">
        <v>15</v>
      </c>
      <c r="E48" s="31" t="s">
        <v>11</v>
      </c>
      <c r="F48" s="31">
        <v>80</v>
      </c>
      <c r="G48" s="29"/>
      <c r="H48" s="30">
        <v>218</v>
      </c>
      <c r="I48" s="31">
        <v>5</v>
      </c>
      <c r="J48" s="30">
        <f t="shared" si="6"/>
        <v>228.9</v>
      </c>
      <c r="K48" s="32">
        <f t="shared" si="7"/>
        <v>17440</v>
      </c>
      <c r="L48" s="33">
        <f t="shared" si="8"/>
        <v>18312</v>
      </c>
      <c r="M48" s="52"/>
    </row>
    <row r="49" spans="1:13" ht="27.6" x14ac:dyDescent="0.3">
      <c r="A49" s="27" t="s">
        <v>14</v>
      </c>
      <c r="B49" s="27"/>
      <c r="C49" s="28" t="s">
        <v>13</v>
      </c>
      <c r="D49" s="28" t="s">
        <v>12</v>
      </c>
      <c r="E49" s="31" t="s">
        <v>11</v>
      </c>
      <c r="F49" s="31">
        <v>60</v>
      </c>
      <c r="G49" s="29"/>
      <c r="H49" s="30">
        <v>218</v>
      </c>
      <c r="I49" s="31">
        <v>5</v>
      </c>
      <c r="J49" s="30">
        <f t="shared" si="6"/>
        <v>228.9</v>
      </c>
      <c r="K49" s="32">
        <f t="shared" si="7"/>
        <v>13080</v>
      </c>
      <c r="L49" s="33">
        <f t="shared" si="8"/>
        <v>13734</v>
      </c>
      <c r="M49" s="53"/>
    </row>
    <row r="50" spans="1:13" ht="27.6" x14ac:dyDescent="0.3">
      <c r="A50" s="27" t="s">
        <v>10</v>
      </c>
      <c r="B50" s="27"/>
      <c r="C50" s="28" t="s">
        <v>7</v>
      </c>
      <c r="D50" s="28" t="s">
        <v>9</v>
      </c>
      <c r="E50" s="31" t="s">
        <v>5</v>
      </c>
      <c r="F50" s="31">
        <v>50</v>
      </c>
      <c r="G50" s="29"/>
      <c r="H50" s="30">
        <v>218</v>
      </c>
      <c r="I50" s="31">
        <v>5</v>
      </c>
      <c r="J50" s="30">
        <f t="shared" si="6"/>
        <v>228.9</v>
      </c>
      <c r="K50" s="32">
        <f t="shared" si="7"/>
        <v>10900</v>
      </c>
      <c r="L50" s="33">
        <f t="shared" si="8"/>
        <v>11445</v>
      </c>
      <c r="M50" s="46"/>
    </row>
    <row r="51" spans="1:13" ht="27.6" x14ac:dyDescent="0.3">
      <c r="A51" s="37" t="s">
        <v>8</v>
      </c>
      <c r="B51" s="37"/>
      <c r="C51" s="23" t="s">
        <v>7</v>
      </c>
      <c r="D51" s="23" t="s">
        <v>6</v>
      </c>
      <c r="E51" s="38" t="s">
        <v>5</v>
      </c>
      <c r="F51" s="5">
        <v>30</v>
      </c>
      <c r="G51" s="38"/>
      <c r="H51" s="30">
        <v>218</v>
      </c>
      <c r="I51" s="31">
        <v>5</v>
      </c>
      <c r="J51" s="30">
        <f t="shared" si="6"/>
        <v>228.9</v>
      </c>
      <c r="K51" s="32">
        <f t="shared" si="7"/>
        <v>6540</v>
      </c>
      <c r="L51" s="33">
        <f t="shared" si="8"/>
        <v>6867</v>
      </c>
      <c r="M51" s="46"/>
    </row>
    <row r="52" spans="1:13" x14ac:dyDescent="0.3">
      <c r="A52" s="27"/>
      <c r="B52" s="27"/>
      <c r="C52" s="28"/>
      <c r="D52" s="28"/>
      <c r="E52" s="31"/>
      <c r="F52" s="31"/>
      <c r="G52" s="29"/>
      <c r="H52" s="30"/>
      <c r="I52" s="31"/>
      <c r="J52" s="30"/>
      <c r="K52" s="32"/>
      <c r="L52" s="33"/>
      <c r="M52" s="10"/>
    </row>
    <row r="53" spans="1:13" x14ac:dyDescent="0.3">
      <c r="A53" s="39"/>
      <c r="B53" s="39"/>
      <c r="C53" s="39"/>
      <c r="D53" s="40" t="s">
        <v>4</v>
      </c>
      <c r="E53" s="41"/>
      <c r="F53" s="41"/>
      <c r="G53" s="41"/>
      <c r="H53" s="42"/>
      <c r="I53" s="41"/>
      <c r="J53" s="42"/>
      <c r="K53" s="35">
        <f>SUM(K46:K51)</f>
        <v>82840</v>
      </c>
      <c r="L53" s="35">
        <f>SUM(L46:L51)</f>
        <v>86982</v>
      </c>
      <c r="M53" s="9"/>
    </row>
    <row r="54" spans="1:13" x14ac:dyDescent="0.3">
      <c r="A54" s="55" t="s">
        <v>3</v>
      </c>
      <c r="B54" s="55"/>
      <c r="C54" s="55"/>
      <c r="D54" s="55"/>
      <c r="E54" s="55"/>
      <c r="F54" s="55"/>
      <c r="G54" s="55"/>
      <c r="H54" s="55"/>
      <c r="I54" s="55"/>
      <c r="J54" s="55"/>
      <c r="K54" s="43">
        <f>SUM(K6+K17+K53)</f>
        <v>96180</v>
      </c>
      <c r="L54" s="43">
        <f>SUM(L6+L17+L53)</f>
        <v>100989</v>
      </c>
      <c r="M54" s="8"/>
    </row>
    <row r="55" spans="1:13" x14ac:dyDescent="0.3">
      <c r="A55" s="47" t="s">
        <v>2</v>
      </c>
      <c r="B55" s="47"/>
      <c r="C55" s="47"/>
      <c r="D55" s="47"/>
      <c r="E55" s="47"/>
      <c r="F55" s="47"/>
      <c r="G55" s="47"/>
      <c r="H55" s="47"/>
      <c r="I55" s="47"/>
      <c r="J55" s="47"/>
      <c r="K55" s="35">
        <f>SUM(K44)</f>
        <v>319308</v>
      </c>
      <c r="L55" s="35">
        <f>SUM(L44)</f>
        <v>386362.68</v>
      </c>
      <c r="M55" s="8"/>
    </row>
    <row r="56" spans="1:13" x14ac:dyDescent="0.3">
      <c r="A56" s="47" t="s">
        <v>1</v>
      </c>
      <c r="B56" s="47"/>
      <c r="C56" s="47"/>
      <c r="D56" s="47"/>
      <c r="E56" s="47"/>
      <c r="F56" s="47"/>
      <c r="G56" s="47"/>
      <c r="H56" s="47"/>
      <c r="I56" s="47"/>
      <c r="J56" s="47"/>
      <c r="K56" s="35">
        <f>K54+K55</f>
        <v>415488</v>
      </c>
      <c r="L56" s="35">
        <f>L54+L55</f>
        <v>487351.68</v>
      </c>
      <c r="M56" s="8"/>
    </row>
    <row r="57" spans="1:13" x14ac:dyDescent="0.3">
      <c r="E57" s="5" t="s">
        <v>0</v>
      </c>
      <c r="F57" s="5">
        <f>SUM(F6:F51)</f>
        <v>3550</v>
      </c>
    </row>
  </sheetData>
  <mergeCells count="10">
    <mergeCell ref="A3:M3"/>
    <mergeCell ref="A55:J55"/>
    <mergeCell ref="A56:J56"/>
    <mergeCell ref="D7:D16"/>
    <mergeCell ref="M7:M16"/>
    <mergeCell ref="C18:D18"/>
    <mergeCell ref="M18:M42"/>
    <mergeCell ref="C45:D45"/>
    <mergeCell ref="M45:M49"/>
    <mergeCell ref="A54:J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Jolita Balandienė</cp:lastModifiedBy>
  <dcterms:created xsi:type="dcterms:W3CDTF">2025-02-17T07:22:29Z</dcterms:created>
  <dcterms:modified xsi:type="dcterms:W3CDTF">2025-02-25T07:23:03Z</dcterms:modified>
</cp:coreProperties>
</file>