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vmu_vp\10_Jolanta_T\2025\Konkursai 2025\49 AK Degalai\PROTokolai (49)\4 Salygu papildymas (49)\"/>
    </mc:Choice>
  </mc:AlternateContent>
  <xr:revisionPtr revIDLastSave="0" documentId="8_{966DE1A2-7E80-45EC-8788-9B633D093C5C}" xr6:coauthVersionLast="47" xr6:coauthVersionMax="47" xr10:uidLastSave="{00000000-0000-0000-0000-000000000000}"/>
  <bookViews>
    <workbookView xWindow="28680" yWindow="915" windowWidth="29040" windowHeight="15840" xr2:uid="{4A7C64FE-2E44-4CFD-8E5E-A8B63E035AB8}"/>
  </bookViews>
  <sheets>
    <sheet name="P.O.D. poreikis 1 metams" sheetId="3" r:id="rId1"/>
  </sheets>
  <definedNames>
    <definedName name="_xlnm._FilterDatabase" localSheetId="0" hidden="1">'P.O.D. poreikis 1 metams'!$A$3:$R$49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F44" i="3"/>
  <c r="G38" i="3"/>
  <c r="F38" i="3"/>
  <c r="G33" i="3"/>
  <c r="F33" i="3"/>
  <c r="G26" i="3"/>
  <c r="F26" i="3"/>
  <c r="G21" i="3"/>
  <c r="F21" i="3"/>
  <c r="G12" i="3"/>
  <c r="F12" i="3"/>
  <c r="G4" i="3"/>
  <c r="F4" i="3"/>
  <c r="F56" i="3" l="1"/>
  <c r="G56" i="3"/>
  <c r="I56" i="3"/>
  <c r="H56" i="3"/>
  <c r="G58" i="3"/>
  <c r="F58" i="3"/>
</calcChain>
</file>

<file path=xl/sharedStrings.xml><?xml version="1.0" encoding="utf-8"?>
<sst xmlns="http://schemas.openxmlformats.org/spreadsheetml/2006/main" count="143" uniqueCount="112">
  <si>
    <t>Padalinys</t>
  </si>
  <si>
    <t>Biržų RP</t>
  </si>
  <si>
    <t>Jurbarko RP</t>
  </si>
  <si>
    <t>Kazlų Rūdos</t>
  </si>
  <si>
    <t>Mažeikių RP</t>
  </si>
  <si>
    <t>Nemenčinės RP</t>
  </si>
  <si>
    <t>Prienų RP</t>
  </si>
  <si>
    <t>Šakių RP</t>
  </si>
  <si>
    <t>Šalčininkų RP</t>
  </si>
  <si>
    <t>Šilutės RP</t>
  </si>
  <si>
    <t>Švenčionėlių RP</t>
  </si>
  <si>
    <t>Tauragės RP</t>
  </si>
  <si>
    <t>Telšių RP</t>
  </si>
  <si>
    <t>Trakų RP</t>
  </si>
  <si>
    <t>Druskininkų RP</t>
  </si>
  <si>
    <t>Įmonės administracija Vilniuje</t>
  </si>
  <si>
    <t>P.O.D.</t>
  </si>
  <si>
    <t>1 dalis</t>
  </si>
  <si>
    <t>2 dalis</t>
  </si>
  <si>
    <t>3 dalis</t>
  </si>
  <si>
    <t>10 dalis</t>
  </si>
  <si>
    <t>11 dalis</t>
  </si>
  <si>
    <t>4 dalis</t>
  </si>
  <si>
    <t>5 dalis</t>
  </si>
  <si>
    <t>6 dalis</t>
  </si>
  <si>
    <t>8 dalis</t>
  </si>
  <si>
    <t>9 dalis</t>
  </si>
  <si>
    <t>7 dalis</t>
  </si>
  <si>
    <t>Molėtų g. 51, 28135 Utena</t>
  </si>
  <si>
    <t>J. Basanavičiaus g. 62, 41164 Biržai</t>
  </si>
  <si>
    <t>Žalioji g. 2, Toliočiai, 76319 Šiaulių r.</t>
  </si>
  <si>
    <t>Parko g. 32, 37188 Panevėžys</t>
  </si>
  <si>
    <t>Nemuno g. 15, 99149 Šilutė</t>
  </si>
  <si>
    <t>Savanorių pr. 176, 03154 Vilnius</t>
  </si>
  <si>
    <t>Anykščių RP (Utenos dalis)</t>
  </si>
  <si>
    <t>Dubravos RP ir Įmonės administracija Kaune</t>
  </si>
  <si>
    <t>Pramonės pr. 11a, 51327 Kaunas</t>
  </si>
  <si>
    <t>Miško g. 1, 55101 Jonava</t>
  </si>
  <si>
    <t>Mažeikių RP (Joniškio dalis)</t>
  </si>
  <si>
    <t>Liepų g. 12, Girionių km., 53102 Kauno r.</t>
  </si>
  <si>
    <t>Urėdijos g. 1, Beržininkų k., 84193 Joniškio r.</t>
  </si>
  <si>
    <t>Senkelio g. 14, 89126 Mažeikiai</t>
  </si>
  <si>
    <t>Vilniaus g. 22, Mickūnų mstl. 13116, Vilniaus r.</t>
  </si>
  <si>
    <t>Rokiškio RP (Kupiškio dalis)</t>
  </si>
  <si>
    <t>Aleksandrijos k. Pramonės g. 6, 40335 Kupiškio sen. Kupiškio r.</t>
  </si>
  <si>
    <t>Miškininkų g, 4, Berkinėnų k. 87151, Telšių raj.</t>
  </si>
  <si>
    <t>Ukmergės RP</t>
  </si>
  <si>
    <t>Vilniaus g. 140, 20168 Ukmergė</t>
  </si>
  <si>
    <t>Rokiškio RP</t>
  </si>
  <si>
    <t>Vilniaus g. 101, 29142 Anykščiai</t>
  </si>
  <si>
    <t>Savanorių g. 27, 97111 Kretinga</t>
  </si>
  <si>
    <t>Sakališkio g. 2, 42110 Rokiškis</t>
  </si>
  <si>
    <t>Vytauto g. 125, 72211 Tauragė</t>
  </si>
  <si>
    <t>Radviliškio RP (Kėdainių dalis)</t>
  </si>
  <si>
    <t>Miškininkų 5, 74212 Jurbarkas</t>
  </si>
  <si>
    <t>Šiaulių g. 31, 82142 Radviliškis</t>
  </si>
  <si>
    <t>S. Dariaus ir S. Girėno g. 46, 57153 Kėdainiai</t>
  </si>
  <si>
    <t>Miško g. 1, Giedručių k., 71106 Šakių r.</t>
  </si>
  <si>
    <t>Miškininkų g. 5, 65156 Varėna</t>
  </si>
  <si>
    <t>Ignalinos RP (Zarasų dalis)</t>
  </si>
  <si>
    <t>Panevėžio RP (Pakruojo dalis)</t>
  </si>
  <si>
    <t>Trakų g. 84, Rūdiškės, 21171 Trakų r. Sav.</t>
  </si>
  <si>
    <t>M. K. Čiurlionio g. 96, 66151 Druskininkai</t>
  </si>
  <si>
    <t>Smėlynės g. 11, 32110, Zarasai</t>
  </si>
  <si>
    <t>Miško g. 2, Linksmučių k. 83184, Pakruojo r.</t>
  </si>
  <si>
    <t>Miškininkų g. 2, Ignacava, 59149, Prienų r.</t>
  </si>
  <si>
    <t>Miškininkų g. 1, 56161 Kaišiadorys</t>
  </si>
  <si>
    <t>Ignalinos RP</t>
  </si>
  <si>
    <t>Akacijų g. 1, Norgėlių km., 60190 Raseinių r.</t>
  </si>
  <si>
    <t>Nepriklausomybės g. 33, 17115 Šalčininkai</t>
  </si>
  <si>
    <t>Taikos g. 4A, 90315 Rietavas</t>
  </si>
  <si>
    <t>Vilniaus g. 60, 15173 Nemenčinė</t>
  </si>
  <si>
    <t>Ažušilės g. 18, 30126 Ignalina</t>
  </si>
  <si>
    <t>Miškininkų g. 1, 69421 Kazlų Rūda</t>
  </si>
  <si>
    <t>Žeimenos g. 49, Švenčionėliai, 18208 Švenčionių r.</t>
  </si>
  <si>
    <t>Statybininkų g. 9, 70187 Vilkaviškis</t>
  </si>
  <si>
    <t>Kazlų Rūdos RP (Vilkaviškio dalis)</t>
  </si>
  <si>
    <t>Varėnos RP (Valkininkų pusė)</t>
  </si>
  <si>
    <t>Kretingos RP (Neringos dalis)</t>
  </si>
  <si>
    <t>Miškininkų g. 1, 65438 Valkininkai, Varėnos r.</t>
  </si>
  <si>
    <t>Raseinių RP (Tytuvėnų dalis)</t>
  </si>
  <si>
    <t>Purvynės g. 53, 93128 Nida</t>
  </si>
  <si>
    <t>Miškininkų g. 2, 86469 Tytuvėnai</t>
  </si>
  <si>
    <t>Dubravos RP (Jonavos dalis)</t>
  </si>
  <si>
    <t>Preliminarus benzino kiekis litrais, 12 mėnesių</t>
  </si>
  <si>
    <t>Preliminarus dyzelino kiekis  litrais, 12 mėnesių</t>
  </si>
  <si>
    <t>Dubravos RP, Dubravos miško medžių selekcijos stacionaras ir Raudondvario medelynas</t>
  </si>
  <si>
    <t>Anykščių RP ir Anykščių medelynas</t>
  </si>
  <si>
    <t>Kretingos RP ir Kretingos medelynas</t>
  </si>
  <si>
    <t>Radviliškio RP ir Radviliškio medelynas</t>
  </si>
  <si>
    <t>Varėnos RP ir Varėnos medelynas</t>
  </si>
  <si>
    <t>Kuršėnų RP ir Kuršėnų medelynas</t>
  </si>
  <si>
    <t>Panevėžio RP ir Panevėžio medelynas</t>
  </si>
  <si>
    <t>Trakų RP (Kaišiadorių dalis) ir Strošiūnų medelynas</t>
  </si>
  <si>
    <t>Raseinių RP ir Raseinių medelynas</t>
  </si>
  <si>
    <t>Nemenčinės RP ir Nemenčinės medelynas</t>
  </si>
  <si>
    <t>Preliminarus benzino kiekis litrais, 36 mėnesiams</t>
  </si>
  <si>
    <t>Preliminarus dyzelino kiekis  litrais,  36 mėnesiams</t>
  </si>
  <si>
    <t>Padalinio adresas</t>
  </si>
  <si>
    <t>1 pirkimo objekto dalis - Degalų įsigijimas Tiekėjo degalinių tinkle Biržuose, Kaune, Panevėžyje, Šiauliuose, Šilutėje, Vilniuje ir Utenoje</t>
  </si>
  <si>
    <t>2 pirkimo objekto dalis - Degalų įsigijimas Tiekėjo degalinių tinkle Kauno rajone, Jonavoje, Joniškyje, Vilniaus rajone, Kupiškyje, Telšiuose ir Ukmergėje</t>
  </si>
  <si>
    <t>3 pirkimo objekto dalis - Degalų įsigijimas Tiekėjo degalinių tinkle Anykščiuose, Kretingoje, Rokiškyje ir Tauragėje</t>
  </si>
  <si>
    <t>4 pirkimo objekto dalis - Degalų  įsigijimas Tiekėjo degalinių tinkle Jurbarke, Radviliškyje, Kėdainiuose, Šakių rajone, Varėnoje ir Druskininkuose</t>
  </si>
  <si>
    <t>5 pirkimo objekto dalis - Degalų  įsigijimas Tiekėjo degalinių tinkle Zarasuose, Pakruojyje,  Prienuose ir Kaišiadoryse</t>
  </si>
  <si>
    <t>6 pirkimo objekto dalis - Degalų įsigijimas Tiekėjo degalinių tinkle Raseiniuose, Šalčininkuose, Telšiuose, Nemenčinėje, Trakuose ir Trakų rajone</t>
  </si>
  <si>
    <t>7 pirkimo objekto dalis - Degalų įsigijimas Tiekėjo degalinių tinkle Ignalinoje, Kazlų Rūdoje ir Švenčionėliuose</t>
  </si>
  <si>
    <t>8 pirkimo objekto dalis - Degalų įsigijimas Tiekėjo degalinių tinkle Vilkaviškyje</t>
  </si>
  <si>
    <t>9 pirkimo objekto dalis - Degalų įsigijimas Tiekėjo degalinių tinkle Valkininkuose</t>
  </si>
  <si>
    <t>10 pirkimo objekto dalis - Degalų įsigijimas Tiekėjo degalinių tinkle Neringoje</t>
  </si>
  <si>
    <t>11 pirkimo objekto dalis - Degalų įsigijimas Tiekėjo degalinių tinkle Tytuvėnuose</t>
  </si>
  <si>
    <t>Pirkimo objektų dalys ir preliminarūs degalų kiekiai 12 mėnesių</t>
  </si>
  <si>
    <t>Preliminarus kortelių skaičius, vnt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</si>
</sst>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i/>
      <sz val="11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3" fillId="0" borderId="0" xfId="0" applyNumberFormat="1" applyFont="1"/>
    <xf numFmtId="3" fontId="1" fillId="0" borderId="15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2" fillId="0" borderId="0" xfId="0" applyNumberFormat="1" applyFont="1"/>
    <xf numFmtId="3" fontId="1" fillId="0" borderId="0" xfId="0" applyNumberFormat="1" applyFont="1"/>
    <xf numFmtId="3" fontId="1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1" fillId="0" borderId="27" xfId="0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18CDDDD-E9AF-453E-B82F-95FF4A5343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BFCA-CFFC-4A2C-B673-573ED2214385}">
  <dimension ref="A1:I58"/>
  <sheetViews>
    <sheetView tabSelected="1" zoomScale="110" zoomScaleNormal="110" workbookViewId="0">
      <pane ySplit="3" topLeftCell="A4" activePane="bottomLeft" state="frozen"/>
      <selection pane="bottomLeft" activeCell="E10" sqref="E10"/>
    </sheetView>
  </sheetViews>
  <sheetFormatPr defaultColWidth="9.109375" defaultRowHeight="13.8" x14ac:dyDescent="0.25"/>
  <cols>
    <col min="1" max="2" width="9.109375" style="2"/>
    <col min="3" max="3" width="51.33203125" style="1" customWidth="1"/>
    <col min="4" max="4" width="50.33203125" style="1" customWidth="1"/>
    <col min="5" max="5" width="18.33203125" style="1" customWidth="1"/>
    <col min="6" max="6" width="14" style="1" customWidth="1"/>
    <col min="7" max="7" width="16.21875" style="1" customWidth="1"/>
    <col min="8" max="8" width="14.21875" style="34" customWidth="1"/>
    <col min="9" max="9" width="16.109375" style="34" customWidth="1"/>
    <col min="10" max="16384" width="9.109375" style="1"/>
  </cols>
  <sheetData>
    <row r="1" spans="1:9" x14ac:dyDescent="0.25">
      <c r="C1" s="1" t="s">
        <v>110</v>
      </c>
    </row>
    <row r="2" spans="1:9" ht="14.4" thickBot="1" x14ac:dyDescent="0.3"/>
    <row r="3" spans="1:9" ht="55.8" thickBot="1" x14ac:dyDescent="0.3">
      <c r="A3" s="9"/>
      <c r="B3" s="10" t="s">
        <v>16</v>
      </c>
      <c r="C3" s="11" t="s">
        <v>0</v>
      </c>
      <c r="D3" s="11" t="s">
        <v>98</v>
      </c>
      <c r="E3" s="23" t="s">
        <v>111</v>
      </c>
      <c r="F3" s="23" t="s">
        <v>84</v>
      </c>
      <c r="G3" s="43" t="s">
        <v>85</v>
      </c>
      <c r="H3" s="44" t="s">
        <v>96</v>
      </c>
      <c r="I3" s="35" t="s">
        <v>97</v>
      </c>
    </row>
    <row r="4" spans="1:9" ht="39" customHeight="1" thickBot="1" x14ac:dyDescent="0.3">
      <c r="A4" s="9"/>
      <c r="B4" s="51" t="s">
        <v>99</v>
      </c>
      <c r="C4" s="52"/>
      <c r="D4" s="52"/>
      <c r="E4" s="50"/>
      <c r="F4" s="26">
        <f>+F5+F6+F7+F8+F9+F10+F11</f>
        <v>92600</v>
      </c>
      <c r="G4" s="37">
        <f>+G5+G6+G7+G8+G9+G10+G11</f>
        <v>1148300</v>
      </c>
      <c r="H4" s="26">
        <v>277800</v>
      </c>
      <c r="I4" s="12">
        <v>3444900</v>
      </c>
    </row>
    <row r="5" spans="1:9" s="4" customFormat="1" x14ac:dyDescent="0.3">
      <c r="A5" s="9"/>
      <c r="B5" s="13" t="s">
        <v>17</v>
      </c>
      <c r="C5" s="7" t="s">
        <v>34</v>
      </c>
      <c r="D5" s="7" t="s">
        <v>28</v>
      </c>
      <c r="E5" s="7">
        <v>40</v>
      </c>
      <c r="F5" s="25">
        <v>5300</v>
      </c>
      <c r="G5" s="38">
        <v>67500</v>
      </c>
      <c r="H5" s="46">
        <v>15900</v>
      </c>
      <c r="I5" s="14">
        <v>202500</v>
      </c>
    </row>
    <row r="6" spans="1:9" s="4" customFormat="1" x14ac:dyDescent="0.3">
      <c r="A6" s="9"/>
      <c r="B6" s="15" t="s">
        <v>17</v>
      </c>
      <c r="C6" s="3" t="s">
        <v>1</v>
      </c>
      <c r="D6" s="3" t="s">
        <v>29</v>
      </c>
      <c r="E6" s="3">
        <v>90</v>
      </c>
      <c r="F6" s="24">
        <v>5300</v>
      </c>
      <c r="G6" s="39">
        <v>240000</v>
      </c>
      <c r="H6" s="45">
        <v>15900</v>
      </c>
      <c r="I6" s="16">
        <v>720000</v>
      </c>
    </row>
    <row r="7" spans="1:9" s="4" customFormat="1" x14ac:dyDescent="0.3">
      <c r="A7" s="9"/>
      <c r="B7" s="15" t="s">
        <v>17</v>
      </c>
      <c r="C7" s="3" t="s">
        <v>91</v>
      </c>
      <c r="D7" s="3" t="s">
        <v>30</v>
      </c>
      <c r="E7" s="3">
        <v>75</v>
      </c>
      <c r="F7" s="24">
        <v>12400</v>
      </c>
      <c r="G7" s="39">
        <v>275000</v>
      </c>
      <c r="H7" s="45">
        <v>37200</v>
      </c>
      <c r="I7" s="16">
        <v>825000</v>
      </c>
    </row>
    <row r="8" spans="1:9" s="4" customFormat="1" x14ac:dyDescent="0.3">
      <c r="A8" s="9"/>
      <c r="B8" s="15" t="s">
        <v>17</v>
      </c>
      <c r="C8" s="3" t="s">
        <v>92</v>
      </c>
      <c r="D8" s="3" t="s">
        <v>31</v>
      </c>
      <c r="E8" s="3">
        <v>100</v>
      </c>
      <c r="F8" s="24">
        <v>13300</v>
      </c>
      <c r="G8" s="39">
        <v>265000</v>
      </c>
      <c r="H8" s="45">
        <v>39900</v>
      </c>
      <c r="I8" s="16">
        <v>795000</v>
      </c>
    </row>
    <row r="9" spans="1:9" s="4" customFormat="1" x14ac:dyDescent="0.3">
      <c r="A9" s="9"/>
      <c r="B9" s="15" t="s">
        <v>17</v>
      </c>
      <c r="C9" s="3" t="s">
        <v>9</v>
      </c>
      <c r="D9" s="3" t="s">
        <v>32</v>
      </c>
      <c r="E9" s="3">
        <v>75</v>
      </c>
      <c r="F9" s="24">
        <v>15100</v>
      </c>
      <c r="G9" s="39">
        <v>200000</v>
      </c>
      <c r="H9" s="45">
        <v>45300</v>
      </c>
      <c r="I9" s="16">
        <v>600000</v>
      </c>
    </row>
    <row r="10" spans="1:9" s="4" customFormat="1" x14ac:dyDescent="0.3">
      <c r="A10" s="9"/>
      <c r="B10" s="15" t="s">
        <v>17</v>
      </c>
      <c r="C10" s="3" t="s">
        <v>15</v>
      </c>
      <c r="D10" s="3" t="s">
        <v>33</v>
      </c>
      <c r="E10" s="3">
        <v>10</v>
      </c>
      <c r="F10" s="24">
        <v>6200</v>
      </c>
      <c r="G10" s="39">
        <v>6300</v>
      </c>
      <c r="H10" s="45">
        <v>18600</v>
      </c>
      <c r="I10" s="16">
        <v>18900</v>
      </c>
    </row>
    <row r="11" spans="1:9" s="4" customFormat="1" ht="14.4" thickBot="1" x14ac:dyDescent="0.35">
      <c r="A11" s="9"/>
      <c r="B11" s="17" t="s">
        <v>17</v>
      </c>
      <c r="C11" s="6" t="s">
        <v>35</v>
      </c>
      <c r="D11" s="6" t="s">
        <v>36</v>
      </c>
      <c r="E11" s="6">
        <v>70</v>
      </c>
      <c r="F11" s="27">
        <v>35000</v>
      </c>
      <c r="G11" s="40">
        <v>94500</v>
      </c>
      <c r="H11" s="47">
        <v>105000</v>
      </c>
      <c r="I11" s="18">
        <v>283500</v>
      </c>
    </row>
    <row r="12" spans="1:9" s="5" customFormat="1" ht="33" customHeight="1" thickBot="1" x14ac:dyDescent="0.35">
      <c r="A12" s="9"/>
      <c r="B12" s="51" t="s">
        <v>100</v>
      </c>
      <c r="C12" s="52"/>
      <c r="D12" s="52"/>
      <c r="E12" s="50"/>
      <c r="F12" s="26">
        <f>+F13+F14+F15+F16+F17+F18+F19+F20</f>
        <v>61600</v>
      </c>
      <c r="G12" s="37">
        <f>+G13+G14+G15+G16+G17+G18+G19+G20</f>
        <v>1017300</v>
      </c>
      <c r="H12" s="26">
        <v>184800</v>
      </c>
      <c r="I12" s="12">
        <v>3051900</v>
      </c>
    </row>
    <row r="13" spans="1:9" s="4" customFormat="1" ht="27.6" x14ac:dyDescent="0.3">
      <c r="A13" s="9"/>
      <c r="B13" s="13" t="s">
        <v>18</v>
      </c>
      <c r="C13" s="32" t="s">
        <v>86</v>
      </c>
      <c r="D13" s="7" t="s">
        <v>39</v>
      </c>
      <c r="E13" s="7">
        <v>85</v>
      </c>
      <c r="F13" s="25">
        <v>9700</v>
      </c>
      <c r="G13" s="38">
        <v>198000</v>
      </c>
      <c r="H13" s="46">
        <v>29100</v>
      </c>
      <c r="I13" s="14">
        <v>594000</v>
      </c>
    </row>
    <row r="14" spans="1:9" s="4" customFormat="1" x14ac:dyDescent="0.3">
      <c r="A14" s="9"/>
      <c r="B14" s="15" t="s">
        <v>18</v>
      </c>
      <c r="C14" s="3" t="s">
        <v>83</v>
      </c>
      <c r="D14" s="3" t="s">
        <v>37</v>
      </c>
      <c r="E14" s="3">
        <v>35</v>
      </c>
      <c r="F14" s="24">
        <v>4400</v>
      </c>
      <c r="G14" s="39">
        <v>90000</v>
      </c>
      <c r="H14" s="45">
        <v>13200</v>
      </c>
      <c r="I14" s="16">
        <v>270000</v>
      </c>
    </row>
    <row r="15" spans="1:9" s="4" customFormat="1" x14ac:dyDescent="0.3">
      <c r="A15" s="9"/>
      <c r="B15" s="15" t="s">
        <v>18</v>
      </c>
      <c r="C15" s="3" t="s">
        <v>38</v>
      </c>
      <c r="D15" s="3" t="s">
        <v>40</v>
      </c>
      <c r="E15" s="3">
        <v>30</v>
      </c>
      <c r="F15" s="24">
        <v>4400</v>
      </c>
      <c r="G15" s="39">
        <v>81000</v>
      </c>
      <c r="H15" s="45">
        <v>13200</v>
      </c>
      <c r="I15" s="16">
        <v>243000</v>
      </c>
    </row>
    <row r="16" spans="1:9" s="4" customFormat="1" x14ac:dyDescent="0.3">
      <c r="A16" s="9"/>
      <c r="B16" s="15" t="s">
        <v>18</v>
      </c>
      <c r="C16" s="3" t="s">
        <v>4</v>
      </c>
      <c r="D16" s="3" t="s">
        <v>41</v>
      </c>
      <c r="E16" s="3">
        <v>40</v>
      </c>
      <c r="F16" s="24">
        <v>4400</v>
      </c>
      <c r="G16" s="39">
        <v>76500</v>
      </c>
      <c r="H16" s="45">
        <v>13200</v>
      </c>
      <c r="I16" s="16">
        <v>229500</v>
      </c>
    </row>
    <row r="17" spans="1:9" s="4" customFormat="1" x14ac:dyDescent="0.3">
      <c r="A17" s="9"/>
      <c r="B17" s="15" t="s">
        <v>18</v>
      </c>
      <c r="C17" s="3" t="s">
        <v>5</v>
      </c>
      <c r="D17" s="3" t="s">
        <v>42</v>
      </c>
      <c r="E17" s="3">
        <v>80</v>
      </c>
      <c r="F17" s="24">
        <v>7500</v>
      </c>
      <c r="G17" s="39">
        <v>130500</v>
      </c>
      <c r="H17" s="45">
        <v>22500</v>
      </c>
      <c r="I17" s="16">
        <v>391500</v>
      </c>
    </row>
    <row r="18" spans="1:9" s="4" customFormat="1" x14ac:dyDescent="0.3">
      <c r="A18" s="9"/>
      <c r="B18" s="15" t="s">
        <v>18</v>
      </c>
      <c r="C18" s="3" t="s">
        <v>43</v>
      </c>
      <c r="D18" s="3" t="s">
        <v>44</v>
      </c>
      <c r="E18" s="3">
        <v>20</v>
      </c>
      <c r="F18" s="24">
        <v>1200</v>
      </c>
      <c r="G18" s="39">
        <v>10800</v>
      </c>
      <c r="H18" s="45">
        <v>3600</v>
      </c>
      <c r="I18" s="16">
        <v>32400</v>
      </c>
    </row>
    <row r="19" spans="1:9" s="4" customFormat="1" x14ac:dyDescent="0.3">
      <c r="A19" s="9"/>
      <c r="B19" s="15" t="s">
        <v>18</v>
      </c>
      <c r="C19" s="3" t="s">
        <v>12</v>
      </c>
      <c r="D19" s="3" t="s">
        <v>45</v>
      </c>
      <c r="E19" s="3">
        <v>75</v>
      </c>
      <c r="F19" s="24">
        <v>11500</v>
      </c>
      <c r="G19" s="39">
        <v>245000</v>
      </c>
      <c r="H19" s="45">
        <v>34500</v>
      </c>
      <c r="I19" s="16">
        <v>735000</v>
      </c>
    </row>
    <row r="20" spans="1:9" s="4" customFormat="1" ht="14.4" thickBot="1" x14ac:dyDescent="0.35">
      <c r="A20" s="9"/>
      <c r="B20" s="17" t="s">
        <v>18</v>
      </c>
      <c r="C20" s="6" t="s">
        <v>46</v>
      </c>
      <c r="D20" s="6" t="s">
        <v>47</v>
      </c>
      <c r="E20" s="6">
        <v>65</v>
      </c>
      <c r="F20" s="27">
        <v>18500</v>
      </c>
      <c r="G20" s="40">
        <v>185500</v>
      </c>
      <c r="H20" s="47">
        <v>55500</v>
      </c>
      <c r="I20" s="18">
        <v>556500</v>
      </c>
    </row>
    <row r="21" spans="1:9" s="5" customFormat="1" ht="33.6" customHeight="1" thickBot="1" x14ac:dyDescent="0.35">
      <c r="A21" s="9"/>
      <c r="B21" s="51" t="s">
        <v>101</v>
      </c>
      <c r="C21" s="52"/>
      <c r="D21" s="52"/>
      <c r="E21" s="50"/>
      <c r="F21" s="26">
        <f>+F22+F23+F24+F25</f>
        <v>46400</v>
      </c>
      <c r="G21" s="37">
        <f>+G22+G23+G24+G25</f>
        <v>1072300</v>
      </c>
      <c r="H21" s="26">
        <v>139200</v>
      </c>
      <c r="I21" s="12">
        <v>3216900</v>
      </c>
    </row>
    <row r="22" spans="1:9" s="4" customFormat="1" x14ac:dyDescent="0.3">
      <c r="A22" s="9"/>
      <c r="B22" s="13" t="s">
        <v>19</v>
      </c>
      <c r="C22" s="7" t="s">
        <v>87</v>
      </c>
      <c r="D22" s="7" t="s">
        <v>49</v>
      </c>
      <c r="E22" s="7">
        <v>60</v>
      </c>
      <c r="F22" s="25">
        <v>4400</v>
      </c>
      <c r="G22" s="38">
        <v>54000</v>
      </c>
      <c r="H22" s="46">
        <v>13200</v>
      </c>
      <c r="I22" s="14">
        <v>162000</v>
      </c>
    </row>
    <row r="23" spans="1:9" s="4" customFormat="1" ht="13.2" customHeight="1" x14ac:dyDescent="0.3">
      <c r="A23" s="9"/>
      <c r="B23" s="15" t="s">
        <v>19</v>
      </c>
      <c r="C23" s="3" t="s">
        <v>88</v>
      </c>
      <c r="D23" s="3" t="s">
        <v>50</v>
      </c>
      <c r="E23" s="3">
        <v>95</v>
      </c>
      <c r="F23" s="24">
        <v>11000</v>
      </c>
      <c r="G23" s="39">
        <v>310500</v>
      </c>
      <c r="H23" s="45">
        <v>33000</v>
      </c>
      <c r="I23" s="16">
        <v>931500</v>
      </c>
    </row>
    <row r="24" spans="1:9" s="4" customFormat="1" x14ac:dyDescent="0.3">
      <c r="A24" s="9"/>
      <c r="B24" s="15" t="s">
        <v>19</v>
      </c>
      <c r="C24" s="3" t="s">
        <v>48</v>
      </c>
      <c r="D24" s="3" t="s">
        <v>51</v>
      </c>
      <c r="E24" s="3">
        <v>70</v>
      </c>
      <c r="F24" s="24">
        <v>11500</v>
      </c>
      <c r="G24" s="39">
        <v>175000</v>
      </c>
      <c r="H24" s="45">
        <v>34500</v>
      </c>
      <c r="I24" s="16">
        <v>525000</v>
      </c>
    </row>
    <row r="25" spans="1:9" s="4" customFormat="1" ht="14.4" thickBot="1" x14ac:dyDescent="0.35">
      <c r="A25" s="9"/>
      <c r="B25" s="17" t="s">
        <v>19</v>
      </c>
      <c r="C25" s="6" t="s">
        <v>11</v>
      </c>
      <c r="D25" s="6" t="s">
        <v>52</v>
      </c>
      <c r="E25" s="6">
        <v>100</v>
      </c>
      <c r="F25" s="27">
        <v>19500</v>
      </c>
      <c r="G25" s="40">
        <v>532800</v>
      </c>
      <c r="H25" s="47">
        <v>58500</v>
      </c>
      <c r="I25" s="18">
        <v>1598400</v>
      </c>
    </row>
    <row r="26" spans="1:9" s="5" customFormat="1" ht="29.4" customHeight="1" thickBot="1" x14ac:dyDescent="0.35">
      <c r="A26" s="9"/>
      <c r="B26" s="51" t="s">
        <v>102</v>
      </c>
      <c r="C26" s="52"/>
      <c r="D26" s="52"/>
      <c r="E26" s="50"/>
      <c r="F26" s="26">
        <f>+F27+F28+F29+F30+F31+F32</f>
        <v>76100</v>
      </c>
      <c r="G26" s="37">
        <f>+G27+G28+G29+G30+G31+G32</f>
        <v>829800</v>
      </c>
      <c r="H26" s="26">
        <v>228300</v>
      </c>
      <c r="I26" s="12">
        <v>2489400</v>
      </c>
    </row>
    <row r="27" spans="1:9" s="4" customFormat="1" x14ac:dyDescent="0.3">
      <c r="A27" s="9"/>
      <c r="B27" s="13" t="s">
        <v>22</v>
      </c>
      <c r="C27" s="7" t="s">
        <v>2</v>
      </c>
      <c r="D27" s="7" t="s">
        <v>54</v>
      </c>
      <c r="E27" s="7">
        <v>70</v>
      </c>
      <c r="F27" s="25">
        <v>12400</v>
      </c>
      <c r="G27" s="38">
        <v>171000</v>
      </c>
      <c r="H27" s="46">
        <v>37200</v>
      </c>
      <c r="I27" s="14">
        <v>513000</v>
      </c>
    </row>
    <row r="28" spans="1:9" s="4" customFormat="1" x14ac:dyDescent="0.3">
      <c r="A28" s="9"/>
      <c r="B28" s="15" t="s">
        <v>22</v>
      </c>
      <c r="C28" s="3" t="s">
        <v>89</v>
      </c>
      <c r="D28" s="3" t="s">
        <v>55</v>
      </c>
      <c r="E28" s="3">
        <v>60</v>
      </c>
      <c r="F28" s="24">
        <v>4400</v>
      </c>
      <c r="G28" s="39">
        <v>36000</v>
      </c>
      <c r="H28" s="45">
        <v>13200</v>
      </c>
      <c r="I28" s="16">
        <v>108000</v>
      </c>
    </row>
    <row r="29" spans="1:9" s="4" customFormat="1" x14ac:dyDescent="0.3">
      <c r="A29" s="9"/>
      <c r="B29" s="15" t="s">
        <v>22</v>
      </c>
      <c r="C29" s="3" t="s">
        <v>53</v>
      </c>
      <c r="D29" s="3" t="s">
        <v>56</v>
      </c>
      <c r="E29" s="3">
        <v>60</v>
      </c>
      <c r="F29" s="24">
        <v>19500</v>
      </c>
      <c r="G29" s="39">
        <v>189000</v>
      </c>
      <c r="H29" s="45">
        <v>58500</v>
      </c>
      <c r="I29" s="16">
        <v>567000</v>
      </c>
    </row>
    <row r="30" spans="1:9" s="4" customFormat="1" x14ac:dyDescent="0.3">
      <c r="A30" s="9"/>
      <c r="B30" s="15" t="s">
        <v>22</v>
      </c>
      <c r="C30" s="3" t="s">
        <v>7</v>
      </c>
      <c r="D30" s="3" t="s">
        <v>57</v>
      </c>
      <c r="E30" s="3">
        <v>50</v>
      </c>
      <c r="F30" s="24">
        <v>23000</v>
      </c>
      <c r="G30" s="39">
        <v>220500</v>
      </c>
      <c r="H30" s="45">
        <v>69000</v>
      </c>
      <c r="I30" s="16">
        <v>661500</v>
      </c>
    </row>
    <row r="31" spans="1:9" s="4" customFormat="1" x14ac:dyDescent="0.3">
      <c r="A31" s="9"/>
      <c r="B31" s="15" t="s">
        <v>22</v>
      </c>
      <c r="C31" s="3" t="s">
        <v>90</v>
      </c>
      <c r="D31" s="3" t="s">
        <v>58</v>
      </c>
      <c r="E31" s="3">
        <v>100</v>
      </c>
      <c r="F31" s="24">
        <v>6200</v>
      </c>
      <c r="G31" s="39">
        <v>112500</v>
      </c>
      <c r="H31" s="45">
        <v>18600</v>
      </c>
      <c r="I31" s="16">
        <v>337500</v>
      </c>
    </row>
    <row r="32" spans="1:9" s="4" customFormat="1" ht="14.4" thickBot="1" x14ac:dyDescent="0.35">
      <c r="A32" s="9"/>
      <c r="B32" s="17" t="s">
        <v>22</v>
      </c>
      <c r="C32" s="6" t="s">
        <v>14</v>
      </c>
      <c r="D32" s="6" t="s">
        <v>62</v>
      </c>
      <c r="E32" s="6">
        <v>50</v>
      </c>
      <c r="F32" s="27">
        <v>10600</v>
      </c>
      <c r="G32" s="40">
        <v>100800</v>
      </c>
      <c r="H32" s="47">
        <v>31800</v>
      </c>
      <c r="I32" s="18">
        <v>302400</v>
      </c>
    </row>
    <row r="33" spans="1:9" s="5" customFormat="1" ht="32.4" customHeight="1" thickBot="1" x14ac:dyDescent="0.35">
      <c r="A33" s="9"/>
      <c r="B33" s="51" t="s">
        <v>103</v>
      </c>
      <c r="C33" s="52"/>
      <c r="D33" s="52"/>
      <c r="E33" s="50"/>
      <c r="F33" s="26">
        <f>+F37+F36+F35+F34</f>
        <v>31200</v>
      </c>
      <c r="G33" s="37">
        <f>+G37+G36+G35+G34</f>
        <v>472500</v>
      </c>
      <c r="H33" s="26">
        <v>93600</v>
      </c>
      <c r="I33" s="12">
        <v>1417500</v>
      </c>
    </row>
    <row r="34" spans="1:9" s="4" customFormat="1" x14ac:dyDescent="0.3">
      <c r="A34" s="9"/>
      <c r="B34" s="13" t="s">
        <v>23</v>
      </c>
      <c r="C34" s="7" t="s">
        <v>59</v>
      </c>
      <c r="D34" s="7" t="s">
        <v>63</v>
      </c>
      <c r="E34" s="7">
        <v>20</v>
      </c>
      <c r="F34" s="25">
        <v>1000</v>
      </c>
      <c r="G34" s="38">
        <v>18000</v>
      </c>
      <c r="H34" s="46">
        <v>3000</v>
      </c>
      <c r="I34" s="14">
        <v>54000</v>
      </c>
    </row>
    <row r="35" spans="1:9" s="4" customFormat="1" x14ac:dyDescent="0.3">
      <c r="A35" s="9"/>
      <c r="B35" s="15" t="s">
        <v>23</v>
      </c>
      <c r="C35" s="3" t="s">
        <v>60</v>
      </c>
      <c r="D35" s="3" t="s">
        <v>64</v>
      </c>
      <c r="E35" s="3">
        <v>40</v>
      </c>
      <c r="F35" s="24">
        <v>2200</v>
      </c>
      <c r="G35" s="39">
        <v>40500</v>
      </c>
      <c r="H35" s="45">
        <v>6600</v>
      </c>
      <c r="I35" s="16">
        <v>121500</v>
      </c>
    </row>
    <row r="36" spans="1:9" s="4" customFormat="1" x14ac:dyDescent="0.3">
      <c r="A36" s="9"/>
      <c r="B36" s="15" t="s">
        <v>23</v>
      </c>
      <c r="C36" s="3" t="s">
        <v>6</v>
      </c>
      <c r="D36" s="3" t="s">
        <v>65</v>
      </c>
      <c r="E36" s="3">
        <v>100</v>
      </c>
      <c r="F36" s="24">
        <v>13000</v>
      </c>
      <c r="G36" s="39">
        <v>252000</v>
      </c>
      <c r="H36" s="45">
        <v>39000</v>
      </c>
      <c r="I36" s="16">
        <v>756000</v>
      </c>
    </row>
    <row r="37" spans="1:9" s="4" customFormat="1" ht="14.4" thickBot="1" x14ac:dyDescent="0.35">
      <c r="A37" s="9"/>
      <c r="B37" s="17" t="s">
        <v>23</v>
      </c>
      <c r="C37" s="6" t="s">
        <v>93</v>
      </c>
      <c r="D37" s="6" t="s">
        <v>66</v>
      </c>
      <c r="E37" s="6">
        <v>100</v>
      </c>
      <c r="F37" s="27">
        <v>15000</v>
      </c>
      <c r="G37" s="40">
        <v>162000</v>
      </c>
      <c r="H37" s="47">
        <v>45000</v>
      </c>
      <c r="I37" s="18">
        <v>486000</v>
      </c>
    </row>
    <row r="38" spans="1:9" s="5" customFormat="1" ht="33.6" customHeight="1" thickBot="1" x14ac:dyDescent="0.35">
      <c r="A38" s="9"/>
      <c r="B38" s="51" t="s">
        <v>104</v>
      </c>
      <c r="C38" s="52"/>
      <c r="D38" s="52"/>
      <c r="E38" s="50"/>
      <c r="F38" s="26">
        <f>+F43+F42+F41+F40+F39</f>
        <v>42500</v>
      </c>
      <c r="G38" s="37">
        <f>+G43+G42+G41+G40+G39</f>
        <v>549000</v>
      </c>
      <c r="H38" s="26">
        <v>127500</v>
      </c>
      <c r="I38" s="12">
        <v>1647000</v>
      </c>
    </row>
    <row r="39" spans="1:9" s="4" customFormat="1" x14ac:dyDescent="0.3">
      <c r="A39" s="9"/>
      <c r="B39" s="13" t="s">
        <v>24</v>
      </c>
      <c r="C39" s="7" t="s">
        <v>94</v>
      </c>
      <c r="D39" s="7" t="s">
        <v>68</v>
      </c>
      <c r="E39" s="7">
        <v>45</v>
      </c>
      <c r="F39" s="25">
        <v>8000</v>
      </c>
      <c r="G39" s="38">
        <v>157500</v>
      </c>
      <c r="H39" s="46">
        <v>24000</v>
      </c>
      <c r="I39" s="14">
        <v>472500</v>
      </c>
    </row>
    <row r="40" spans="1:9" s="4" customFormat="1" x14ac:dyDescent="0.3">
      <c r="A40" s="9"/>
      <c r="B40" s="15" t="s">
        <v>24</v>
      </c>
      <c r="C40" s="3" t="s">
        <v>8</v>
      </c>
      <c r="D40" s="3" t="s">
        <v>69</v>
      </c>
      <c r="E40" s="3">
        <v>75</v>
      </c>
      <c r="F40" s="24">
        <v>11500</v>
      </c>
      <c r="G40" s="39">
        <v>58500</v>
      </c>
      <c r="H40" s="45">
        <v>34500</v>
      </c>
      <c r="I40" s="16">
        <v>175500</v>
      </c>
    </row>
    <row r="41" spans="1:9" s="4" customFormat="1" x14ac:dyDescent="0.3">
      <c r="A41" s="9"/>
      <c r="B41" s="15" t="s">
        <v>24</v>
      </c>
      <c r="C41" s="3" t="s">
        <v>12</v>
      </c>
      <c r="D41" s="3" t="s">
        <v>70</v>
      </c>
      <c r="E41" s="3">
        <v>45</v>
      </c>
      <c r="F41" s="24">
        <v>4400</v>
      </c>
      <c r="G41" s="39">
        <v>126000</v>
      </c>
      <c r="H41" s="45">
        <v>13200</v>
      </c>
      <c r="I41" s="16">
        <v>378000</v>
      </c>
    </row>
    <row r="42" spans="1:9" s="4" customFormat="1" x14ac:dyDescent="0.3">
      <c r="A42" s="9"/>
      <c r="B42" s="15" t="s">
        <v>24</v>
      </c>
      <c r="C42" s="3" t="s">
        <v>13</v>
      </c>
      <c r="D42" s="3" t="s">
        <v>61</v>
      </c>
      <c r="E42" s="3">
        <v>100</v>
      </c>
      <c r="F42" s="24">
        <v>15100</v>
      </c>
      <c r="G42" s="39">
        <v>162000</v>
      </c>
      <c r="H42" s="45">
        <v>45300</v>
      </c>
      <c r="I42" s="16">
        <v>486000</v>
      </c>
    </row>
    <row r="43" spans="1:9" s="4" customFormat="1" ht="14.4" thickBot="1" x14ac:dyDescent="0.35">
      <c r="A43" s="9"/>
      <c r="B43" s="17" t="s">
        <v>24</v>
      </c>
      <c r="C43" s="6" t="s">
        <v>95</v>
      </c>
      <c r="D43" s="6" t="s">
        <v>71</v>
      </c>
      <c r="E43" s="6">
        <v>40</v>
      </c>
      <c r="F43" s="27">
        <v>3500</v>
      </c>
      <c r="G43" s="40">
        <v>45000</v>
      </c>
      <c r="H43" s="47">
        <v>10500</v>
      </c>
      <c r="I43" s="18">
        <v>135000</v>
      </c>
    </row>
    <row r="44" spans="1:9" s="5" customFormat="1" ht="29.4" customHeight="1" thickBot="1" x14ac:dyDescent="0.35">
      <c r="A44" s="9"/>
      <c r="B44" s="51" t="s">
        <v>105</v>
      </c>
      <c r="C44" s="52"/>
      <c r="D44" s="52"/>
      <c r="E44" s="50"/>
      <c r="F44" s="26">
        <f>+F47+F46+F45</f>
        <v>17800</v>
      </c>
      <c r="G44" s="37">
        <f>+G47+G46+G45</f>
        <v>616500</v>
      </c>
      <c r="H44" s="26">
        <v>53400</v>
      </c>
      <c r="I44" s="12">
        <v>1849500</v>
      </c>
    </row>
    <row r="45" spans="1:9" s="4" customFormat="1" x14ac:dyDescent="0.3">
      <c r="A45" s="9"/>
      <c r="B45" s="13" t="s">
        <v>27</v>
      </c>
      <c r="C45" s="7" t="s">
        <v>67</v>
      </c>
      <c r="D45" s="7" t="s">
        <v>72</v>
      </c>
      <c r="E45" s="7">
        <v>45</v>
      </c>
      <c r="F45" s="25">
        <v>6500</v>
      </c>
      <c r="G45" s="38">
        <v>90000</v>
      </c>
      <c r="H45" s="46">
        <v>19500</v>
      </c>
      <c r="I45" s="14">
        <v>270000</v>
      </c>
    </row>
    <row r="46" spans="1:9" s="4" customFormat="1" x14ac:dyDescent="0.3">
      <c r="A46" s="9"/>
      <c r="B46" s="15" t="s">
        <v>27</v>
      </c>
      <c r="C46" s="3" t="s">
        <v>3</v>
      </c>
      <c r="D46" s="3" t="s">
        <v>73</v>
      </c>
      <c r="E46" s="3">
        <v>45</v>
      </c>
      <c r="F46" s="24">
        <v>2900</v>
      </c>
      <c r="G46" s="39">
        <v>180000</v>
      </c>
      <c r="H46" s="45">
        <v>8700</v>
      </c>
      <c r="I46" s="16">
        <v>540000</v>
      </c>
    </row>
    <row r="47" spans="1:9" s="4" customFormat="1" ht="14.4" thickBot="1" x14ac:dyDescent="0.35">
      <c r="A47" s="9"/>
      <c r="B47" s="17" t="s">
        <v>27</v>
      </c>
      <c r="C47" s="6" t="s">
        <v>10</v>
      </c>
      <c r="D47" s="6" t="s">
        <v>74</v>
      </c>
      <c r="E47" s="6">
        <v>100</v>
      </c>
      <c r="F47" s="27">
        <v>8400</v>
      </c>
      <c r="G47" s="40">
        <v>346500</v>
      </c>
      <c r="H47" s="47">
        <v>25200</v>
      </c>
      <c r="I47" s="18">
        <v>1039500</v>
      </c>
    </row>
    <row r="48" spans="1:9" s="5" customFormat="1" ht="24.6" customHeight="1" thickBot="1" x14ac:dyDescent="0.35">
      <c r="A48" s="9"/>
      <c r="B48" s="51" t="s">
        <v>106</v>
      </c>
      <c r="C48" s="52"/>
      <c r="D48" s="52"/>
      <c r="E48" s="50"/>
      <c r="F48" s="26">
        <v>17000</v>
      </c>
      <c r="G48" s="37">
        <v>58500</v>
      </c>
      <c r="H48" s="26">
        <v>51000</v>
      </c>
      <c r="I48" s="12">
        <v>175500</v>
      </c>
    </row>
    <row r="49" spans="1:9" s="4" customFormat="1" ht="14.4" thickBot="1" x14ac:dyDescent="0.35">
      <c r="A49" s="9"/>
      <c r="B49" s="19" t="s">
        <v>25</v>
      </c>
      <c r="C49" s="8" t="s">
        <v>76</v>
      </c>
      <c r="D49" s="8" t="s">
        <v>75</v>
      </c>
      <c r="E49" s="8">
        <v>40</v>
      </c>
      <c r="F49" s="28">
        <v>17000</v>
      </c>
      <c r="G49" s="41">
        <v>58500</v>
      </c>
      <c r="H49" s="48">
        <v>51000</v>
      </c>
      <c r="I49" s="30">
        <v>175500</v>
      </c>
    </row>
    <row r="50" spans="1:9" s="5" customFormat="1" ht="14.4" customHeight="1" thickBot="1" x14ac:dyDescent="0.35">
      <c r="A50" s="9"/>
      <c r="B50" s="51" t="s">
        <v>107</v>
      </c>
      <c r="C50" s="52"/>
      <c r="D50" s="52"/>
      <c r="E50" s="50"/>
      <c r="F50" s="26">
        <v>11000</v>
      </c>
      <c r="G50" s="37">
        <v>157500</v>
      </c>
      <c r="H50" s="26">
        <v>33000</v>
      </c>
      <c r="I50" s="12">
        <v>472500</v>
      </c>
    </row>
    <row r="51" spans="1:9" s="4" customFormat="1" ht="14.4" thickBot="1" x14ac:dyDescent="0.35">
      <c r="A51" s="9"/>
      <c r="B51" s="19" t="s">
        <v>26</v>
      </c>
      <c r="C51" s="8" t="s">
        <v>77</v>
      </c>
      <c r="D51" s="8" t="s">
        <v>79</v>
      </c>
      <c r="E51" s="8">
        <v>50</v>
      </c>
      <c r="F51" s="28">
        <v>11000</v>
      </c>
      <c r="G51" s="41">
        <v>157500</v>
      </c>
      <c r="H51" s="48">
        <v>33000</v>
      </c>
      <c r="I51" s="30">
        <v>472500</v>
      </c>
    </row>
    <row r="52" spans="1:9" s="5" customFormat="1" ht="15" customHeight="1" thickBot="1" x14ac:dyDescent="0.35">
      <c r="A52" s="9"/>
      <c r="B52" s="51" t="s">
        <v>108</v>
      </c>
      <c r="C52" s="52"/>
      <c r="D52" s="52"/>
      <c r="E52" s="50"/>
      <c r="F52" s="26">
        <v>800</v>
      </c>
      <c r="G52" s="37">
        <v>10800</v>
      </c>
      <c r="H52" s="26">
        <v>2400</v>
      </c>
      <c r="I52" s="12">
        <v>32400</v>
      </c>
    </row>
    <row r="53" spans="1:9" s="4" customFormat="1" ht="14.4" thickBot="1" x14ac:dyDescent="0.35">
      <c r="A53" s="9"/>
      <c r="B53" s="19" t="s">
        <v>20</v>
      </c>
      <c r="C53" s="8" t="s">
        <v>78</v>
      </c>
      <c r="D53" s="8" t="s">
        <v>81</v>
      </c>
      <c r="E53" s="8">
        <v>10</v>
      </c>
      <c r="F53" s="28">
        <v>800</v>
      </c>
      <c r="G53" s="41">
        <v>10800</v>
      </c>
      <c r="H53" s="48">
        <v>2400</v>
      </c>
      <c r="I53" s="30">
        <v>32400</v>
      </c>
    </row>
    <row r="54" spans="1:9" s="5" customFormat="1" ht="15" customHeight="1" thickBot="1" x14ac:dyDescent="0.35">
      <c r="A54" s="9"/>
      <c r="B54" s="51" t="s">
        <v>109</v>
      </c>
      <c r="C54" s="52"/>
      <c r="D54" s="52"/>
      <c r="E54" s="50"/>
      <c r="F54" s="26">
        <v>3000</v>
      </c>
      <c r="G54" s="37">
        <v>67500</v>
      </c>
      <c r="H54" s="26">
        <v>9000</v>
      </c>
      <c r="I54" s="12">
        <v>202500</v>
      </c>
    </row>
    <row r="55" spans="1:9" s="4" customFormat="1" ht="14.4" thickBot="1" x14ac:dyDescent="0.35">
      <c r="A55" s="9"/>
      <c r="B55" s="20" t="s">
        <v>21</v>
      </c>
      <c r="C55" s="21" t="s">
        <v>80</v>
      </c>
      <c r="D55" s="21" t="s">
        <v>82</v>
      </c>
      <c r="E55" s="21">
        <v>40</v>
      </c>
      <c r="F55" s="31">
        <v>3000</v>
      </c>
      <c r="G55" s="42">
        <v>67500</v>
      </c>
      <c r="H55" s="49">
        <v>9000</v>
      </c>
      <c r="I55" s="22">
        <v>202500</v>
      </c>
    </row>
    <row r="56" spans="1:9" x14ac:dyDescent="0.25">
      <c r="F56" s="33">
        <f>+F4+F12+F21+F26+F33+F38+F44+F48+F50+F52+F54</f>
        <v>400000</v>
      </c>
      <c r="G56" s="33">
        <f>+G4+G12+G21+G26+G33+G38+G44+G48+G50+G52+G54</f>
        <v>6000000</v>
      </c>
      <c r="H56" s="36">
        <f t="shared" ref="H56:I56" si="0">+H4+H12+H21+H26+H33+H38+H44+H48+H50+H52+H54</f>
        <v>1200000</v>
      </c>
      <c r="I56" s="36">
        <f t="shared" si="0"/>
        <v>18000000</v>
      </c>
    </row>
    <row r="58" spans="1:9" hidden="1" x14ac:dyDescent="0.25">
      <c r="F58" s="29">
        <f>+F56-400000</f>
        <v>0</v>
      </c>
      <c r="G58" s="29">
        <f>+G56-6000000</f>
        <v>0</v>
      </c>
    </row>
  </sheetData>
  <autoFilter ref="A3:R49" xr:uid="{00000000-0001-0000-0000-000000000000}">
    <sortState xmlns:xlrd2="http://schemas.microsoft.com/office/spreadsheetml/2017/richdata2" ref="A4:D49">
      <sortCondition ref="B3:B49"/>
    </sortState>
  </autoFilter>
  <mergeCells count="11">
    <mergeCell ref="B44:D44"/>
    <mergeCell ref="B48:D48"/>
    <mergeCell ref="B50:D50"/>
    <mergeCell ref="B52:D52"/>
    <mergeCell ref="B54:D54"/>
    <mergeCell ref="B38:D38"/>
    <mergeCell ref="B4:D4"/>
    <mergeCell ref="B12:D12"/>
    <mergeCell ref="B21:D21"/>
    <mergeCell ref="B26:D26"/>
    <mergeCell ref="B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P.O.D. poreikis 1 metams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Petkevičius | VMU</dc:creator>
  <cp:lastModifiedBy>Jolanta Tamkunė | VMU</cp:lastModifiedBy>
  <dcterms:created xsi:type="dcterms:W3CDTF">2024-10-22T11:31:28Z</dcterms:created>
  <dcterms:modified xsi:type="dcterms:W3CDTF">2025-03-03T11:55:47Z</dcterms:modified>
</cp:coreProperties>
</file>