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jurgita_sukareviciute_druskininkai_lt/Documents/Desktop/"/>
    </mc:Choice>
  </mc:AlternateContent>
  <xr:revisionPtr revIDLastSave="1050" documentId="8_{9C9388DA-F07D-42C0-88A6-0438B5579D9B}" xr6:coauthVersionLast="47" xr6:coauthVersionMax="47" xr10:uidLastSave="{C2B79676-3FBE-4FB9-B27A-73B6B9D208F3}"/>
  <bookViews>
    <workbookView xWindow="-120" yWindow="-120" windowWidth="29040" windowHeight="15840" activeTab="6" xr2:uid="{1DDCE49A-ED81-462C-931C-F7B8FC47C0F3}"/>
  </bookViews>
  <sheets>
    <sheet name="Viso" sheetId="9" r:id="rId1"/>
    <sheet name="Sklypo planas" sheetId="8" r:id="rId2"/>
    <sheet name="Konstrukcijos" sheetId="6" r:id="rId3"/>
    <sheet name="Architektūra" sheetId="7" r:id="rId4"/>
    <sheet name="Architektūra (įrenginiai)" sheetId="10" r:id="rId5"/>
    <sheet name="Vandentiekis ir nuotekos" sheetId="5" r:id="rId6"/>
    <sheet name="Elektrotechnika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0" l="1"/>
  <c r="G65" i="5"/>
  <c r="G78" i="6"/>
  <c r="G53" i="8"/>
  <c r="G42" i="4"/>
  <c r="G41" i="4"/>
  <c r="G43" i="4" s="1"/>
  <c r="G44" i="4" s="1"/>
  <c r="G38" i="5"/>
  <c r="G25" i="5"/>
  <c r="G52" i="8"/>
  <c r="G51" i="8"/>
  <c r="G15" i="5"/>
  <c r="E18" i="9"/>
  <c r="E17" i="9"/>
  <c r="E15" i="9"/>
  <c r="F15" i="9" s="1"/>
  <c r="E14" i="9"/>
  <c r="F14" i="9" s="1"/>
  <c r="F18" i="9"/>
  <c r="F17" i="9"/>
  <c r="F16" i="9"/>
  <c r="E16" i="9"/>
  <c r="G17" i="10"/>
  <c r="G16" i="10"/>
  <c r="G15" i="10"/>
  <c r="G14" i="10"/>
  <c r="G14" i="7"/>
  <c r="G71" i="6"/>
  <c r="G70" i="6"/>
  <c r="G69" i="6"/>
  <c r="G15" i="6"/>
  <c r="G15" i="4"/>
  <c r="G31" i="4"/>
  <c r="G35" i="4"/>
  <c r="G32" i="4"/>
  <c r="G34" i="6"/>
  <c r="G72" i="6"/>
  <c r="G63" i="6"/>
  <c r="G24" i="8"/>
  <c r="G25" i="8"/>
  <c r="G26" i="8"/>
  <c r="G27" i="8"/>
  <c r="G32" i="8"/>
  <c r="G40" i="4"/>
  <c r="G39" i="4"/>
  <c r="G38" i="4"/>
  <c r="G37" i="4"/>
  <c r="G36" i="4"/>
  <c r="G34" i="4"/>
  <c r="G33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4" i="5"/>
  <c r="G43" i="5"/>
  <c r="G45" i="5" s="1"/>
  <c r="G42" i="5"/>
  <c r="G41" i="5"/>
  <c r="G40" i="5"/>
  <c r="G37" i="5"/>
  <c r="G36" i="5"/>
  <c r="G35" i="5"/>
  <c r="G34" i="5"/>
  <c r="G33" i="5"/>
  <c r="G32" i="5"/>
  <c r="G31" i="5"/>
  <c r="G30" i="5"/>
  <c r="G29" i="5"/>
  <c r="G28" i="5"/>
  <c r="G27" i="5"/>
  <c r="G26" i="5"/>
  <c r="G24" i="5"/>
  <c r="G23" i="5"/>
  <c r="G22" i="5"/>
  <c r="G19" i="5"/>
  <c r="G18" i="5"/>
  <c r="G17" i="5"/>
  <c r="G16" i="5"/>
  <c r="G77" i="6"/>
  <c r="G76" i="6"/>
  <c r="G75" i="6"/>
  <c r="G74" i="6"/>
  <c r="G73" i="6"/>
  <c r="G68" i="6"/>
  <c r="G67" i="6"/>
  <c r="G64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7" i="7"/>
  <c r="G16" i="7"/>
  <c r="G15" i="7"/>
  <c r="G50" i="8"/>
  <c r="G49" i="8"/>
  <c r="G48" i="8"/>
  <c r="G47" i="8"/>
  <c r="G46" i="8"/>
  <c r="G43" i="8"/>
  <c r="G42" i="8"/>
  <c r="G41" i="8"/>
  <c r="G40" i="8"/>
  <c r="G39" i="8"/>
  <c r="G38" i="8"/>
  <c r="G35" i="8"/>
  <c r="G34" i="8"/>
  <c r="G33" i="8"/>
  <c r="G31" i="8"/>
  <c r="G30" i="8"/>
  <c r="G29" i="8"/>
  <c r="G28" i="8"/>
  <c r="G23" i="8"/>
  <c r="G20" i="8"/>
  <c r="G19" i="8"/>
  <c r="G18" i="8"/>
  <c r="G17" i="8"/>
  <c r="G16" i="8"/>
  <c r="G15" i="8"/>
  <c r="G66" i="5" l="1"/>
  <c r="G54" i="8"/>
  <c r="G55" i="8" s="1"/>
  <c r="G56" i="8" s="1"/>
  <c r="G45" i="4"/>
  <c r="G46" i="4" s="1"/>
  <c r="G19" i="10"/>
  <c r="G20" i="5"/>
  <c r="G18" i="7"/>
  <c r="G19" i="7" s="1"/>
  <c r="G65" i="6"/>
  <c r="G35" i="6"/>
  <c r="G44" i="8"/>
  <c r="G36" i="8"/>
  <c r="G21" i="8"/>
  <c r="G20" i="10" l="1"/>
  <c r="G21" i="10" s="1"/>
  <c r="G10" i="10" s="1"/>
  <c r="G20" i="7"/>
  <c r="G21" i="7" s="1"/>
  <c r="G79" i="6"/>
  <c r="G11" i="4" l="1"/>
  <c r="G67" i="5"/>
  <c r="G10" i="7"/>
  <c r="G80" i="6"/>
  <c r="G81" i="6" s="1"/>
  <c r="G11" i="6" s="1"/>
  <c r="E19" i="9"/>
  <c r="G68" i="5" l="1"/>
  <c r="G11" i="5" s="1"/>
  <c r="G11" i="8"/>
  <c r="F19" i="9" l="1"/>
</calcChain>
</file>

<file path=xl/sharedStrings.xml><?xml version="1.0" encoding="utf-8"?>
<sst xmlns="http://schemas.openxmlformats.org/spreadsheetml/2006/main" count="671" uniqueCount="331">
  <si>
    <t>DARBŲ  KIEKIŲ  ŽINIARAŠTIS</t>
  </si>
  <si>
    <t>Statinių grupė      ade28 Skvero M. K. Čiurlionio g. 80, Druskininkuose, statybos projektas</t>
  </si>
  <si>
    <t>Statinys                1 Skvero M. K. Čiurlionio g. 80, Druskininkuose, statybos projektas</t>
  </si>
  <si>
    <t>Žiniaraštis             1 Sklypo plano dalis</t>
  </si>
  <si>
    <t>Suma objektui  EUR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</si>
  <si>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</si>
  <si>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</si>
  <si>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</si>
  <si>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</si>
  <si>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</si>
  <si>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</si>
  <si>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</si>
  <si>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</si>
  <si>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</si>
  <si>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</si>
  <si>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</si>
  <si>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</si>
  <si>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</si>
  <si>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Ardymo/griovimo darbai</t>
  </si>
  <si>
    <t>N27-40</t>
  </si>
  <si>
    <t>Šaligatvių iš betoninių plytelių išardymas  k9=1.15</t>
  </si>
  <si>
    <t>100m2</t>
  </si>
  <si>
    <t>R16-130</t>
  </si>
  <si>
    <t>Suolų įrengimas stotelėse/demontavimas  k1=0.30,k2=0.30,k3=0.000</t>
  </si>
  <si>
    <t>R23-65</t>
  </si>
  <si>
    <t>Statybinių šiukšlių išvežimas 10 km atstumu automobiliais-savivarčiais, pakraunant ekskavatoriais 0,25 m3 talpos kaušais</t>
  </si>
  <si>
    <t>t</t>
  </si>
  <si>
    <t>R23-66</t>
  </si>
  <si>
    <t>Transportuojant statybines šiukšles už kiekvieną papildomą kilometrą pridėti  k4=50.000</t>
  </si>
  <si>
    <t>F1-1-2</t>
  </si>
  <si>
    <t>Mechanizuotas grunto kasimas, pakraunant ir vežant gruntą 5 km atstumu bei darbas sąvartoje  k9=1.15</t>
  </si>
  <si>
    <t>100 m3</t>
  </si>
  <si>
    <t>N1P-1316</t>
  </si>
  <si>
    <t>Grunto transportavimo sąnaudų pokytis už papildomą 1km atstumą, vežant 10t autosavivarčiais , kai gruntas I-II grupės  k4=10.000</t>
  </si>
  <si>
    <t>100m3</t>
  </si>
  <si>
    <t xml:space="preserve">                         Skyriuje      1</t>
  </si>
  <si>
    <t>Dangos</t>
  </si>
  <si>
    <t>N27-19</t>
  </si>
  <si>
    <t>Pagrindų išlyginamųjų ir paruošiamųjų sluoksnių iš smėlio įrengimas  k9=1.15</t>
  </si>
  <si>
    <t>N27P-11-2</t>
  </si>
  <si>
    <t>Dolomito skaldos 22/56 su skaldele 11/16 pagrindo ar dangos įrengimas (storis 15 cm , viensluoksnis)  k9=1.15</t>
  </si>
  <si>
    <t>N57P-3502</t>
  </si>
  <si>
    <t>Šaligatvio pasluoksnio įrengimas ( akmenų atsijos, sluoksnio storis  3 cm)  k9=1.15</t>
  </si>
  <si>
    <t>N57P-3241</t>
  </si>
  <si>
    <t>Grindinio įrengimas iš granito trinkelių rankiniu būdu, užpilant siūles akmens atsijomis  k9=1.15</t>
  </si>
  <si>
    <t>N27P-24-1</t>
  </si>
  <si>
    <t>Betono bordiūrų įrengimas ant betono pagrindo , kai bordiūrai 80x200mm/ metaliniai bordiūrai  k9=1.15</t>
  </si>
  <si>
    <t>100m</t>
  </si>
  <si>
    <t>N11-156</t>
  </si>
  <si>
    <t>Granito plokščių danga,kai 1m2 yra iki 4 plokščių</t>
  </si>
  <si>
    <t>N23P-0701</t>
  </si>
  <si>
    <t>Paviršinio vandens surinkimo kanalų paklojimas ant įrengto pagrindo ( mažų apkrovų ir parkinių kanalų pagrindas betono)  k9=1.15</t>
  </si>
  <si>
    <t>Grindinio įrengimas iš betono trinkelių rankiniu būdu, užpilant siūles akmens atsijomis  k9=1.15</t>
  </si>
  <si>
    <t>Neregių vedimo sistemos trinkelės</t>
  </si>
  <si>
    <t>m2</t>
  </si>
  <si>
    <t xml:space="preserve">                         Skyriuje      2</t>
  </si>
  <si>
    <t>Žemės darbai</t>
  </si>
  <si>
    <t>N48-265</t>
  </si>
  <si>
    <t>Dirvos paruošimas gėlynams rank. būdu II gr. grunte, užpilant iki 20cm storio sluoksnį augalinio dirvožemio  k9=1.15</t>
  </si>
  <si>
    <t>N48-263</t>
  </si>
  <si>
    <t>Dirvos paruošimas gazonams rank. būdu II gr.grunte,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</si>
  <si>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</si>
  <si>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</si>
  <si>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</si>
  <si>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</si>
  <si>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 xml:space="preserve">                         Skyriuje      3</t>
  </si>
  <si>
    <t>Kiti darbai</t>
  </si>
  <si>
    <t>N48-297</t>
  </si>
  <si>
    <t>Daugiamečių gėlių 1600 vnt. sodinimas II gr. grunto 100m2  k9=1.15</t>
  </si>
  <si>
    <t>N48-298</t>
  </si>
  <si>
    <t>Kiekvienam 1000 vnt. sodinamų gėlių 100m2 pokyčiui pridėti arba atimti  k9=1.15</t>
  </si>
  <si>
    <t>F6-1-2</t>
  </si>
  <si>
    <t>Monolitiniai betono kiti pamatai (mažų apimčių)  k8=1.03,k9=1.15</t>
  </si>
  <si>
    <t>m3</t>
  </si>
  <si>
    <t>N6-16-3</t>
  </si>
  <si>
    <t>Pamatų armavimas, rišant armatūros atskirus strypus į karkasus  k8=1.17,k9=1.15</t>
  </si>
  <si>
    <t>N27-232</t>
  </si>
  <si>
    <t>Gelžbetonio signalinių stulpelių pastatymas/ saugos stulpeliai  k9=1.15</t>
  </si>
  <si>
    <t xml:space="preserve">                         Skyriuje      4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</si>
  <si>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</si>
  <si>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</si>
  <si>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</si>
  <si>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Žiniaraštis             2 Konstrukcijos</t>
  </si>
  <si>
    <t>Fontanas</t>
  </si>
  <si>
    <t>F1-1-1</t>
  </si>
  <si>
    <t>Mechanizuotas grunto kasimas, suverčiant į sankasą  k9=1.15</t>
  </si>
  <si>
    <t>T1-17</t>
  </si>
  <si>
    <t>Transportuojant I-II grupės gruntą gerais keliais 10t a/savivarčiais, už kiekvieną papildomą kilometrą pridėti  k4=10.000</t>
  </si>
  <si>
    <t>N1-381-1</t>
  </si>
  <si>
    <t>I-II grupės grunto tankinimas vibroplokštėmis  k8=1.14,k9=1.15</t>
  </si>
  <si>
    <t>N23-235</t>
  </si>
  <si>
    <t>Vamzdynų pirminis (apsauginis) užpylimas smėliu ekskavatoriumi, sutankinant  k9=1.15</t>
  </si>
  <si>
    <t>N1-96</t>
  </si>
  <si>
    <t>II grupės grunto kasimas ir perstūmimas iki 10m atstumu 55 kW (75AJ) galingumo buldozeriais  k9=1.15</t>
  </si>
  <si>
    <t>t. m3</t>
  </si>
  <si>
    <t>N11-13</t>
  </si>
  <si>
    <t>Betono pasluoksnis ant grunto,pavežant medžiagas karučiais(mažų apimčių)</t>
  </si>
  <si>
    <t>N6-28-1</t>
  </si>
  <si>
    <t>Gelžbetonio stulpiniai pamatai, įrengiant klojinius iš lentų (mažoms apimtims)  k8=1.04,k9=1.15</t>
  </si>
  <si>
    <t>Armatūra                                                                                                                                                                                                                         1.020000</t>
  </si>
  <si>
    <t>F11-2-3</t>
  </si>
  <si>
    <t>Betono pasluoksnis</t>
  </si>
  <si>
    <t>N8-8-6</t>
  </si>
  <si>
    <t>Horizontalių paviršių hidroizoliacija lipnia ritinine danga, gruntuojant pagrindą  k9=1.15</t>
  </si>
  <si>
    <t>N6-23</t>
  </si>
  <si>
    <t>Gelžb. juostiniai pamatai, atraminės rūsio sienos iki 300mm pločio, įrengiant klojinius iš lentų  k8=1.04,k9=1.15</t>
  </si>
  <si>
    <t>N7P-0110</t>
  </si>
  <si>
    <t>Surenkamų betoninių ir gelžbetoninių pamatų teptinės hidroizoliacijos įrengimas, naudojant mineralinius mišinius , tepant 3 kartus  k8=1.14</t>
  </si>
  <si>
    <t>Hidroizoliaciniai mineraliniai mišiniai</t>
  </si>
  <si>
    <t>kg</t>
  </si>
  <si>
    <t>N15P-0312</t>
  </si>
  <si>
    <t>Grindų paviršių aptaisymas granito plokštėmis, klijuojant , kai plokštės plotas daugiau 0,1 m2 iki 0,2 m2</t>
  </si>
  <si>
    <t>Sausi klijų mišiniai (akmens plokštėms)</t>
  </si>
  <si>
    <t>N21P-0143</t>
  </si>
  <si>
    <t>Vertikalių skylių gręžimas daugiau 160mm iki 250mm skersmens deimantiniais grąžtais gelžbetonio konstrukcijose , kai skylės skersmuo 220mm, gylis  30.00 mm  k4=1.600</t>
  </si>
  <si>
    <t>100vnt</t>
  </si>
  <si>
    <t>N15P-0317</t>
  </si>
  <si>
    <t>Sienų, grindų sandūrų izoliavimas hidroizoliacine juosta</t>
  </si>
  <si>
    <t>N6-149-4</t>
  </si>
  <si>
    <t>Smulkių sudėtingų monolitinių  konstrukcijų betonavimas, panešant  betoną 60 m atstumu  k9=1.15</t>
  </si>
  <si>
    <t>Kamera</t>
  </si>
  <si>
    <t>F1-1-4</t>
  </si>
  <si>
    <t>Mechanizuotas tranšėjų ir pamatų užpylimas, perstumiant, palaistant ir sutankinant gruntą  k9=1.15</t>
  </si>
  <si>
    <t>N22-352</t>
  </si>
  <si>
    <t>.Stačiakampiai monolitiniai betoniniai vandentiekio šuliniai, su perdengimu iš surenkamo gelžbetonio šlapiuose gruntuose  k8=1.02,k9=1.15</t>
  </si>
  <si>
    <t>Ketiniai liukai</t>
  </si>
  <si>
    <t>N11P-0401</t>
  </si>
  <si>
    <t>Cementinio skiedinio grindų išlyginamųjų sluoksnių įrengimas rankiniu būdu, kai sluoksnio storis  40 mm</t>
  </si>
  <si>
    <t>N11P-0406</t>
  </si>
  <si>
    <t>Grindų cementinių išlyginamųjų sluoksnių armavimas tinklais  k8=1.12</t>
  </si>
  <si>
    <t>N60-22</t>
  </si>
  <si>
    <t>Sienų šiltinimas 10 cm storio putų polistirolo pl., klijuojant ir tvirtinant smeigėmis (be angokraščių aptaisymo)  k9=1.15</t>
  </si>
  <si>
    <t>903-61</t>
  </si>
  <si>
    <t>Neoporas EPS 100</t>
  </si>
  <si>
    <t>N12-44-1</t>
  </si>
  <si>
    <t>Denginių izoliacija 1 sluoksnio polietilenine plėvele</t>
  </si>
  <si>
    <t>N20P-0206</t>
  </si>
  <si>
    <t>Vėdinimo sistemų ištraukimo arba pritekėjimo štampuotų grotelių montavimas , kai grotelių plotas iki 0,25 m2</t>
  </si>
  <si>
    <t>vnt.</t>
  </si>
  <si>
    <t>N39-16</t>
  </si>
  <si>
    <t>Kopėčių konstrukcijų montavimas  k9=1.15</t>
  </si>
  <si>
    <t>Nerūdijančio plieno gaminiai</t>
  </si>
  <si>
    <t>N6P-0203</t>
  </si>
  <si>
    <t>Monolitinių pamatų teptinės hidroizoliacijos įrengimas, naudojant mineralinius mišinius , tepant 2kartus  k9=1.15</t>
  </si>
  <si>
    <t>N11-168-1</t>
  </si>
  <si>
    <t>Betoninių grindų susitraukimo siūlių įrengimas, hermetizuojant sandarinimo juosta</t>
  </si>
  <si>
    <t>N21P-0139</t>
  </si>
  <si>
    <t>Horizontalių skylių gręžimas daugiau 80mm iki 250mm skersmens deimantiniais grąžtais betono konstrukcijose , kai skylės skersmuo 160mm, gylis  200 mm</t>
  </si>
  <si>
    <t>R23-53</t>
  </si>
  <si>
    <t>Skylių užtaisymas gelžbetonio perdenginiuose, paklojus vamzdžius</t>
  </si>
  <si>
    <t>Gelžbetoninis suoliukas</t>
  </si>
  <si>
    <t>Gelžb. juostiniai pamatai, atraminės rūsio sienos iki 300mm pločio, įrengiant klojinius iš lentų (suolai)  k1=2.50,k8=1.04,k9=1.15</t>
  </si>
  <si>
    <t>R5-44</t>
  </si>
  <si>
    <t>Teracinių grindų šlifavimas mechanizuotu būdu, kai agregato pajėgumas iki 6 m2/val. (suolų)  k1=4.00</t>
  </si>
  <si>
    <t>A22-194-1</t>
  </si>
  <si>
    <t>Cokolių ir slenksčių aptaisymas 2mm žalvario skarda</t>
  </si>
  <si>
    <t>dm2</t>
  </si>
  <si>
    <t>Nenumatyti darbai</t>
  </si>
  <si>
    <t>kompl.</t>
  </si>
  <si>
    <t xml:space="preserve">                         žiniaraštyje     2</t>
  </si>
  <si>
    <t xml:space="preserve">                         Iš viso žiniaraštyje   2</t>
  </si>
  <si>
    <t>Žiniaraštis             3 Architektūra</t>
  </si>
  <si>
    <t>Gaminiai ir įrenginiai</t>
  </si>
  <si>
    <t>KALK.</t>
  </si>
  <si>
    <t>Fontano montavimas</t>
  </si>
  <si>
    <t>N17-40</t>
  </si>
  <si>
    <t>Gėrimo fontanėlio montavimas</t>
  </si>
  <si>
    <t>N57P-5141</t>
  </si>
  <si>
    <t>Stovų dviračiams statyti montavimas ( vietų skaičius stove 2 vnt)</t>
  </si>
  <si>
    <t>R8-91</t>
  </si>
  <si>
    <t xml:space="preserve">                         žiniaraštyje     3</t>
  </si>
  <si>
    <t xml:space="preserve">                         Iš viso žiniaraštyje   3</t>
  </si>
  <si>
    <t>Žiniaraštis             4 Vandentiekis ir nuotekos</t>
  </si>
  <si>
    <t>Vandentiekio V1 tinklai</t>
  </si>
  <si>
    <t>N22P-0107</t>
  </si>
  <si>
    <t>Plastikinių vamzdžių ir fasoninių dalių klojimas tranšėjoje (be sandūrų sujungimo) , kai vamzdžių skersmuo iki 110 mm  k9=1.15</t>
  </si>
  <si>
    <t>m</t>
  </si>
  <si>
    <t>N22P-0510</t>
  </si>
  <si>
    <t>Uždaro perėjimo iki 50 m ilgio įrengimas kryptinio gręžimo įrenginiu, įtraukiant plastikinį vamzdį , kai vamzdžių skersmuo iki 63 mm (trasos ilgis)  k9=1.15</t>
  </si>
  <si>
    <t>N22P-0701</t>
  </si>
  <si>
    <t>Vamzdynų iki 400 mm skersmens hidraulinis bandymas , kai vamzdžių skersmuo iki 65 mm  k9=1.15</t>
  </si>
  <si>
    <t>N22P-0707</t>
  </si>
  <si>
    <t>Vamzdynų iki 400 mm skersmens praplovimas su dezinfekcija , kai vamzdžių skersmuo iki 65 mm  k9=1.15</t>
  </si>
  <si>
    <t>N22P-0802</t>
  </si>
  <si>
    <t>Surenkamų gelžbetoninių šulinių montavimas šlapiuose gruntuose , kai šuliniai apvalūs (šulinio surenkamos gelžbetoninės konstrukcijos)  k9=1.15</t>
  </si>
  <si>
    <t>V1-1 vandentiekio šulinio armatūra</t>
  </si>
  <si>
    <t>N22P-0211</t>
  </si>
  <si>
    <t>Ketinių flanšinių trišakių iki 250 mm skersmens montavimas (be sandūrų jungimo) , kai trišakių skersmuo 100 mm  k9=1.15</t>
  </si>
  <si>
    <t>N22P-0403</t>
  </si>
  <si>
    <t>Įsipjovimas į ketinį (plieninį) vamzdyną balneliu, kai prijungiamo vamzdžio skersmuo iki 50 mm , vamzdyno skersmuo 50-80 mm  k9=1.15</t>
  </si>
  <si>
    <t>N22P-0209</t>
  </si>
  <si>
    <t>Ketinių flanšinių alkūnių, perėjimų iki 250 mm skersmens montavimas (be sandūrų jungimo) , kai skersmuo 100 mm  k9=1.15</t>
  </si>
  <si>
    <t>N22-268</t>
  </si>
  <si>
    <t>Vandentiekio ketinių sklendžių arba atbulinių vožtuvų D 50mm pastatymas  k9=1.15</t>
  </si>
  <si>
    <t>N16P-0504</t>
  </si>
  <si>
    <t>Flanšinės uždaromosios armatūros montavimas ( nominalusis vidinis skersmuo iki 50 mm)  k8=1.04</t>
  </si>
  <si>
    <t>Ketinių flanšinių alkūnių, perėjimų iki 250 mm skersmens montavimas (be sandūrų jungimo) , kai skersmuo 60 mm  k9=1.15</t>
  </si>
  <si>
    <t>N16P-0805</t>
  </si>
  <si>
    <t>Vandens skaitiklių su movinėmis jungtimis montavimas ( jungties skersmuo iki 25 mm)</t>
  </si>
  <si>
    <t>N23-174</t>
  </si>
  <si>
    <t>110 mm skersmens plastmasinių įmovinių alkūnių, perėjimų, movų montavimas  k9=1.15</t>
  </si>
  <si>
    <t>N23-1</t>
  </si>
  <si>
    <t>Smėlio pagrindo po vamzdynais įrengimas  k9=1.15</t>
  </si>
  <si>
    <t>F1-1-5</t>
  </si>
  <si>
    <t>Mechanizuotas tranšėjų ir duobių užpylimas gruntu  k9=1.15</t>
  </si>
  <si>
    <t>F1-2-4</t>
  </si>
  <si>
    <t>Grunto tankinimas, užpilant tranšėjas ir duobes  k9=1.15</t>
  </si>
  <si>
    <t>N22P-0908</t>
  </si>
  <si>
    <t>Komunikacijų žymėjimo ženklų ant stulpelių įrengimas , kai stulpeliai metaliniai</t>
  </si>
  <si>
    <t>Laistymo sistema V8</t>
  </si>
  <si>
    <t>N16-114-3</t>
  </si>
  <si>
    <t>Kolektoriaus spintos tvirtinimas paruoštoje nišoje/ dėžės montavimas</t>
  </si>
  <si>
    <t>N16P-1103</t>
  </si>
  <si>
    <t>Vidaus nuotekų plastikinių vamzdynų jungiamųjų (fasoninių) dalių montavimas , kai nominalusis vidinis skersmuo iki 50 mm</t>
  </si>
  <si>
    <t>R62P-0105</t>
  </si>
  <si>
    <t>Plastikinių drenažo šulinių montavimas , kai šulinių skersmuo iki 200 mm</t>
  </si>
  <si>
    <t>Lietaus nuotekų tinklai L1</t>
  </si>
  <si>
    <t>N23P-0201</t>
  </si>
  <si>
    <t>Nuotekų surinkimo tinklų plastikinių ir plastikinių armuotų įmovinių vamzdžių klojimas , kai vamzdžių skersmuo 200 mm  k9=1.15</t>
  </si>
  <si>
    <t>Nuotekų surinkimo tinklų plastikinių ir plastikinių armuotų įmovinių vamzdžių klojimas , kai vamzdžių skersmuo 160 mm  k9=1.15</t>
  </si>
  <si>
    <t>Nuotekų surinkimo tinklų plastikinių ir plastikinių armuotų įmovinių vamzdžių klojimas , kai vamzdžių skersmuo 110 mm  k9=1.15</t>
  </si>
  <si>
    <t>.Uždaro perėjimo iki 50 m ilgio įrengimas kryptinio gręžimo įrenginiu, įtraukiant plastikinį vamzdį , kai vamzdžių skersmuo 125-200 mm  (trasos ilgis)  k9=1.15</t>
  </si>
  <si>
    <t>N23-90</t>
  </si>
  <si>
    <t>Apvalių surenkamų gelžbetoninių  D 1m kanalizacijos šulinių įrengimas šlapiuose gruntuose  k8=1.02,k9=1.15</t>
  </si>
  <si>
    <t>N23P-0306</t>
  </si>
  <si>
    <t>Plastikinių lauko nuotakyno šulinių montavimas , kai šulinių skersmuo daugiau 500 mm iki 600 mm  k9=1.15</t>
  </si>
  <si>
    <t>Plastikinių lauko nuotakyno šulinių montavimas , kai šulinių skersmuo daugiau 400 mm iki 500 mm  k9=1.15</t>
  </si>
  <si>
    <t>N22-270</t>
  </si>
  <si>
    <t>Vandentiekio ketinių sklendžių arba atbulinių vožtuvų D 100mm pastatymas  k9=1.15</t>
  </si>
  <si>
    <t>N24-359</t>
  </si>
  <si>
    <t>Futliarų galų užtaisymas sandarinimo žiedais  k9=1.15</t>
  </si>
  <si>
    <t>R23-56</t>
  </si>
  <si>
    <t>Skylių vamzdžiams iškalimas ir jų užtaisymas betoniniuose šuliniuose  k8=1.17</t>
  </si>
  <si>
    <t>N23-133</t>
  </si>
  <si>
    <t>Kanalizacijos vamzdynų prijungimas prie veikiančių tinklų sausame grunte, kai prijung. vamzdžių skersmuo iki 600mm  k9=1.15</t>
  </si>
  <si>
    <t>Paviršinio vandens surinkimo kanalų paklojimas ant įrengto pagrindo ( didelių ir vidutinių apkrovų kanalų plotis 100 mm)  k9=1.15</t>
  </si>
  <si>
    <t xml:space="preserve">                         žiniaraštyje     4</t>
  </si>
  <si>
    <t xml:space="preserve">                         Iš viso žiniaraštyje   4</t>
  </si>
  <si>
    <t>Žiniaraštis             6 Elektrotechnika</t>
  </si>
  <si>
    <t>Montavimo darbai</t>
  </si>
  <si>
    <t>N1-428</t>
  </si>
  <si>
    <t>Tranšėjų kasimas rankiniu būdu 1-2 kabeliams I-II grupės grunte iki 1m gylio  k9=1.15</t>
  </si>
  <si>
    <t>km</t>
  </si>
  <si>
    <t>N1-431</t>
  </si>
  <si>
    <t>Tranšėjų užpylimas rankiniu būdu 1-2 kabeliams I-II grupės grunte  k9=1.15</t>
  </si>
  <si>
    <t>N1P-1502</t>
  </si>
  <si>
    <t>Iki 1m gylio tranšėjų kabeliams kasimas 0,07m3 kaušo talpos ekskavatoriumi II grupės grunte , kai kabelių skaičius  1.00 vnt  k9=1.15</t>
  </si>
  <si>
    <t>N1P-1517</t>
  </si>
  <si>
    <t>Iki 1m gylio tranšėjų kabeliams užpylimas iki 15 kW (21AJ) galios buldozeriais iš sankasos II grupės gruntu , kai kabelių skaičius  1.00 vnt  k9=1.15</t>
  </si>
  <si>
    <t>N21P-0116</t>
  </si>
  <si>
    <t>Kabelių apsaugos plastikinių gofruotų vamzdžių klojimas tranšėjose , kai vamzdžio išorinis skersmuo iki 32 mm</t>
  </si>
  <si>
    <t>N21P-0118</t>
  </si>
  <si>
    <t>Kabelių įtraukimas į paklotus vamzdžius tranšėjose , kai 1 m kabelio masė iki 1 kg</t>
  </si>
  <si>
    <t>N21-23</t>
  </si>
  <si>
    <t>Kabelio tiesimas vamzdžiuose, blokuose, laidadėžėse, kai kabelio masė iki 1kg</t>
  </si>
  <si>
    <t>3498-279</t>
  </si>
  <si>
    <t>1kV galios variniai kabeliai NYY-J 3x2.5RE</t>
  </si>
  <si>
    <t>3498-280</t>
  </si>
  <si>
    <t>1kV galios variniai kabeliai NYY-J 3x4RE</t>
  </si>
  <si>
    <t>3498-287</t>
  </si>
  <si>
    <t>1kV galios variniai kabeliai NYY-J 5x2.5RE</t>
  </si>
  <si>
    <t>3498-288</t>
  </si>
  <si>
    <t>1kV galios variniai kabeliai NYY-J 5x4RE</t>
  </si>
  <si>
    <t>3498-289</t>
  </si>
  <si>
    <t>1kV galios variniai kabeliai NYY-J 5x6RE</t>
  </si>
  <si>
    <t>3498-276</t>
  </si>
  <si>
    <t>1kV galios variniai kabeliai NYY-O 2x4RE</t>
  </si>
  <si>
    <t>3498-274</t>
  </si>
  <si>
    <t>1kV galios variniai kabeliai NYY-O 2x1.5RE</t>
  </si>
  <si>
    <t>N21-457</t>
  </si>
  <si>
    <t>Valdymo ir reguliavimo spintos montavimas</t>
  </si>
  <si>
    <t>N21-333</t>
  </si>
  <si>
    <t>Paskirstomųjų šynlaidžių atšakų dėžučių montavimas  k8=1.03</t>
  </si>
  <si>
    <t>N21-349</t>
  </si>
  <si>
    <t>Prožektorių su 500 W galios lempomis montavimas, tvirtinant prie metalo konstrukcijų ant žemės</t>
  </si>
  <si>
    <t>N57P-6317</t>
  </si>
  <si>
    <t>Cinkuotų apšvietimo stulpų montavimas gelžbetoniniuose pamatuose, gręžiant , kai apšvietimo stulpų aukštis iki 6,5m</t>
  </si>
  <si>
    <t>N21P-0703</t>
  </si>
  <si>
    <t>.Lauko šviestuvų parkų apšvietimui montavimas ant įrengtų atramų</t>
  </si>
  <si>
    <t>N21-260-1</t>
  </si>
  <si>
    <t>Įžeminimo laidininkų klojimas tranšėjoje</t>
  </si>
  <si>
    <t>N21-259-3</t>
  </si>
  <si>
    <t>Įžemiklių, surenkamų iš atskirų grandžių, įgilinimas daugiau 10m iki 15m gylio I-II gr. grunte</t>
  </si>
  <si>
    <t>R33-98</t>
  </si>
  <si>
    <t>Įžeminimo kontūro varžos matavimas</t>
  </si>
  <si>
    <t>N21-6-1</t>
  </si>
  <si>
    <t>Signalinės juostos paklojimas tranšėjoje virš pakloto kabelio  k9=1.15</t>
  </si>
  <si>
    <t>D1-374-2</t>
  </si>
  <si>
    <t>Kabelio izoliacijos varžos matavimas</t>
  </si>
  <si>
    <t>D1-382</t>
  </si>
  <si>
    <t>Grandinės "fazė - nulis" tariamosios varžos matavimas</t>
  </si>
  <si>
    <t>grandinė</t>
  </si>
  <si>
    <t xml:space="preserve">                         žiniaraštyje     6</t>
  </si>
  <si>
    <t xml:space="preserve">                         Iš viso žiniaraštyje   6</t>
  </si>
  <si>
    <t>Ventiliacijos kaminėlio įrengimas ir sandarinimas  k9=1.15</t>
  </si>
  <si>
    <t>Pavadinimas</t>
  </si>
  <si>
    <t>Sklypo planas</t>
  </si>
  <si>
    <t>Konstrukcijos</t>
  </si>
  <si>
    <t>Architektūra</t>
  </si>
  <si>
    <t>Vandentiekis ir nuotekos</t>
  </si>
  <si>
    <t>Elektrotechnika</t>
  </si>
  <si>
    <t>Eil.Nr.</t>
  </si>
  <si>
    <t>Suma objektui, Eur</t>
  </si>
  <si>
    <t>Viso be PVM</t>
  </si>
  <si>
    <t>Viso su PVM</t>
  </si>
  <si>
    <t>Iš viso:</t>
  </si>
  <si>
    <t>Sąm. eil.</t>
  </si>
  <si>
    <t>Kodas</t>
  </si>
  <si>
    <t xml:space="preserve"> Techniniai ir kiti duomenys</t>
  </si>
  <si>
    <t xml:space="preserve">Įrenginių pavadinimas  </t>
  </si>
  <si>
    <t>Fontano įrenginiai</t>
  </si>
  <si>
    <t>Gėrimo fontanėlis</t>
  </si>
  <si>
    <t xml:space="preserve">Stovas dviračiams statyti </t>
  </si>
  <si>
    <t>ŠD</t>
  </si>
  <si>
    <t>Šiukšlių dėžė su pastatymu</t>
  </si>
  <si>
    <t>Statybos montavimo darbai</t>
  </si>
  <si>
    <t>Įrenginiai</t>
  </si>
  <si>
    <t>ĮRENGINIŲ POREIKIO  ŽINIARAŠTIS</t>
  </si>
  <si>
    <t xml:space="preserve">   6</t>
  </si>
  <si>
    <t>F27-17-3</t>
  </si>
  <si>
    <t>Apvalių taktilinių įspėjimo indikatorių įrengimas neregių vedančiuosiuose takuose, įstatant į lizdus priklijuojant</t>
  </si>
  <si>
    <t xml:space="preserve">   7</t>
  </si>
  <si>
    <t>F27-17-4</t>
  </si>
  <si>
    <t>Kryptinių taktilinių įspėjimo indikatorių įrengimas neregių vedančiuosiuose takuose, įstatant į lizdus priklijuojant</t>
  </si>
  <si>
    <t xml:space="preserve">   4</t>
  </si>
  <si>
    <t xml:space="preserve">  27</t>
  </si>
  <si>
    <t>N51-116</t>
  </si>
  <si>
    <t>Skydų ir pultų montavimas, kai jų masė iki 50 kg</t>
  </si>
  <si>
    <t xml:space="preserve">  28</t>
  </si>
  <si>
    <t>88006001</t>
  </si>
  <si>
    <t>Išpildomosji nuotrauka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</si>
</sst>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0.0??;\-????0.0??;?"/>
    <numFmt numFmtId="165" formatCode="??????0.0???;\-?????0.0???;?"/>
    <numFmt numFmtId="166" formatCode="????????0.0?;\-???????0.0?;?"/>
    <numFmt numFmtId="167" formatCode="??0.0?????;\-?0.0?????;?"/>
    <numFmt numFmtId="168" formatCode="0.0000_ ;\-0.0000\ "/>
  </numFmts>
  <fonts count="1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  <charset val="186"/>
    </font>
    <font>
      <sz val="10"/>
      <name val="Arial"/>
      <charset val="186"/>
    </font>
    <font>
      <sz val="8"/>
      <name val="Arial Baltic"/>
      <charset val="186"/>
    </font>
    <font>
      <sz val="9"/>
      <name val="Arial Baltic"/>
      <charset val="186"/>
    </font>
    <font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57">
    <xf numFmtId="0" fontId="0" fillId="0" borderId="0" xfId="0"/>
    <xf numFmtId="165" fontId="8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 wrapText="1"/>
    </xf>
    <xf numFmtId="164" fontId="8" fillId="0" borderId="4" xfId="0" applyNumberFormat="1" applyFont="1" applyBorder="1" applyAlignment="1">
      <alignment horizontal="center" vertical="top"/>
    </xf>
    <xf numFmtId="167" fontId="8" fillId="0" borderId="4" xfId="0" applyNumberFormat="1" applyFont="1" applyBorder="1" applyAlignment="1">
      <alignment horizontal="center" vertical="top"/>
    </xf>
    <xf numFmtId="0" fontId="0" fillId="0" borderId="1" xfId="0" applyBorder="1"/>
    <xf numFmtId="0" fontId="7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top"/>
    </xf>
    <xf numFmtId="166" fontId="8" fillId="0" borderId="4" xfId="0" applyNumberFormat="1" applyFont="1" applyBorder="1" applyAlignment="1">
      <alignment vertical="top"/>
    </xf>
    <xf numFmtId="0" fontId="0" fillId="0" borderId="0" xfId="0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2" fontId="6" fillId="0" borderId="0" xfId="0" applyNumberFormat="1" applyFont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2" fontId="8" fillId="0" borderId="14" xfId="0" applyNumberFormat="1" applyFont="1" applyBorder="1" applyAlignment="1">
      <alignment horizontal="center" vertical="top"/>
    </xf>
    <xf numFmtId="165" fontId="6" fillId="0" borderId="18" xfId="0" applyNumberFormat="1" applyFont="1" applyBorder="1" applyAlignment="1">
      <alignment vertical="top"/>
    </xf>
    <xf numFmtId="2" fontId="8" fillId="0" borderId="17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right" vertical="top"/>
    </xf>
    <xf numFmtId="0" fontId="0" fillId="0" borderId="0" xfId="0" applyProtection="1">
      <protection locked="0"/>
    </xf>
    <xf numFmtId="166" fontId="1" fillId="0" borderId="1" xfId="0" applyNumberFormat="1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0" fontId="8" fillId="0" borderId="4" xfId="0" applyFont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6" fillId="0" borderId="1" xfId="0" applyNumberFormat="1" applyFont="1" applyBorder="1" applyAlignment="1" applyProtection="1">
      <alignment horizontal="center" wrapText="1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6" fillId="0" borderId="4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49" fontId="10" fillId="0" borderId="4" xfId="1" applyNumberFormat="1" applyFont="1" applyBorder="1" applyAlignment="1">
      <alignment horizontal="right" vertical="top"/>
    </xf>
    <xf numFmtId="49" fontId="10" fillId="0" borderId="4" xfId="1" applyNumberFormat="1" applyFont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left" vertical="top" wrapText="1"/>
    </xf>
    <xf numFmtId="49" fontId="10" fillId="0" borderId="4" xfId="1" applyNumberFormat="1" applyFont="1" applyBorder="1" applyAlignment="1">
      <alignment horizontal="center" vertical="top" wrapText="1"/>
    </xf>
    <xf numFmtId="164" fontId="12" fillId="0" borderId="4" xfId="1" applyNumberFormat="1" applyFont="1" applyBorder="1" applyAlignment="1">
      <alignment horizontal="center" vertical="top"/>
    </xf>
    <xf numFmtId="2" fontId="8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 vertical="top" wrapText="1"/>
    </xf>
    <xf numFmtId="164" fontId="8" fillId="0" borderId="4" xfId="0" applyNumberFormat="1" applyFont="1" applyBorder="1" applyAlignment="1" applyProtection="1">
      <alignment horizontal="center" vertical="top"/>
    </xf>
    <xf numFmtId="2" fontId="8" fillId="0" borderId="4" xfId="0" applyNumberFormat="1" applyFont="1" applyBorder="1" applyAlignment="1" applyProtection="1">
      <alignment horizontal="center" vertical="top"/>
    </xf>
    <xf numFmtId="168" fontId="8" fillId="0" borderId="4" xfId="0" applyNumberFormat="1" applyFont="1" applyBorder="1" applyAlignment="1" applyProtection="1">
      <alignment horizontal="center" vertical="top"/>
    </xf>
    <xf numFmtId="167" fontId="8" fillId="0" borderId="4" xfId="0" applyNumberFormat="1" applyFont="1" applyBorder="1" applyAlignment="1" applyProtection="1">
      <alignment horizontal="center" vertical="top"/>
    </xf>
    <xf numFmtId="167" fontId="8" fillId="0" borderId="4" xfId="0" applyNumberFormat="1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horizontal="center" vertical="center" wrapText="1"/>
    </xf>
    <xf numFmtId="164" fontId="8" fillId="0" borderId="4" xfId="0" applyNumberFormat="1" applyFont="1" applyBorder="1" applyAlignment="1" applyProtection="1">
      <alignment horizontal="center" vertical="center"/>
    </xf>
    <xf numFmtId="167" fontId="8" fillId="0" borderId="4" xfId="0" applyNumberFormat="1" applyFont="1" applyBorder="1" applyAlignment="1" applyProtection="1">
      <alignment horizontal="right" vertical="center"/>
    </xf>
    <xf numFmtId="49" fontId="10" fillId="0" borderId="4" xfId="1" applyNumberFormat="1" applyFont="1" applyBorder="1" applyAlignment="1" applyProtection="1">
      <alignment horizontal="right" vertical="top"/>
    </xf>
    <xf numFmtId="49" fontId="10" fillId="0" borderId="4" xfId="1" applyNumberFormat="1" applyFont="1" applyBorder="1" applyAlignment="1" applyProtection="1">
      <alignment horizontal="left" vertical="top" wrapText="1"/>
    </xf>
    <xf numFmtId="49" fontId="11" fillId="0" borderId="4" xfId="1" applyNumberFormat="1" applyFont="1" applyBorder="1" applyAlignment="1" applyProtection="1">
      <alignment horizontal="left" vertical="top" wrapText="1"/>
    </xf>
    <xf numFmtId="49" fontId="10" fillId="0" borderId="4" xfId="1" applyNumberFormat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/>
    </xf>
    <xf numFmtId="2" fontId="0" fillId="0" borderId="0" xfId="0" applyNumberFormat="1" applyProtection="1"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2" fontId="3" fillId="0" borderId="8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top"/>
      <protection locked="0"/>
    </xf>
    <xf numFmtId="2" fontId="7" fillId="0" borderId="7" xfId="0" applyNumberFormat="1" applyFont="1" applyBorder="1" applyAlignment="1" applyProtection="1">
      <alignment horizontal="center" vertical="center"/>
      <protection locked="0"/>
    </xf>
    <xf numFmtId="2" fontId="8" fillId="0" borderId="4" xfId="0" applyNumberFormat="1" applyFont="1" applyBorder="1" applyAlignment="1" applyProtection="1">
      <alignment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2" fontId="8" fillId="0" borderId="4" xfId="0" applyNumberFormat="1" applyFont="1" applyBorder="1" applyAlignment="1" applyProtection="1">
      <alignment vertical="top"/>
    </xf>
    <xf numFmtId="164" fontId="8" fillId="0" borderId="4" xfId="0" applyNumberFormat="1" applyFont="1" applyBorder="1" applyAlignment="1" applyProtection="1">
      <alignment horizontal="left" vertical="top"/>
    </xf>
    <xf numFmtId="166" fontId="8" fillId="0" borderId="4" xfId="0" applyNumberFormat="1" applyFont="1" applyBorder="1" applyAlignment="1" applyProtection="1">
      <alignment vertical="top"/>
      <protection locked="0"/>
    </xf>
    <xf numFmtId="0" fontId="0" fillId="0" borderId="0" xfId="0" applyProtection="1"/>
    <xf numFmtId="166" fontId="8" fillId="0" borderId="4" xfId="0" applyNumberFormat="1" applyFont="1" applyBorder="1" applyAlignment="1" applyProtection="1">
      <alignment vertical="top"/>
    </xf>
    <xf numFmtId="166" fontId="0" fillId="0" borderId="1" xfId="0" applyNumberForma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7" fontId="8" fillId="0" borderId="4" xfId="0" applyNumberFormat="1" applyFont="1" applyBorder="1" applyAlignment="1" applyProtection="1">
      <alignment vertical="top"/>
    </xf>
    <xf numFmtId="164" fontId="8" fillId="0" borderId="4" xfId="0" applyNumberFormat="1" applyFont="1" applyBorder="1" applyAlignment="1" applyProtection="1">
      <alignment vertical="top"/>
    </xf>
    <xf numFmtId="49" fontId="10" fillId="0" borderId="4" xfId="1" applyNumberFormat="1" applyFont="1" applyBorder="1" applyAlignment="1" applyProtection="1">
      <alignment horizontal="center" vertical="top" wrapText="1"/>
    </xf>
    <xf numFmtId="164" fontId="12" fillId="0" borderId="4" xfId="1" applyNumberFormat="1" applyFont="1" applyBorder="1" applyAlignment="1" applyProtection="1">
      <alignment horizontal="right" vertical="top"/>
    </xf>
  </cellXfs>
  <cellStyles count="2">
    <cellStyle name="Įprastas" xfId="0" builtinId="0"/>
    <cellStyle name="Įprastas 2" xfId="1" xr:uid="{EFDDE9E5-8FA9-43B8-AE85-E17451D525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AA73-D8EB-4772-AE31-B4F614335F1E}">
  <dimension ref="A2:H19"/>
  <sheetViews>
    <sheetView zoomScale="115" zoomScaleNormal="115" workbookViewId="0">
      <selection activeCell="F19" sqref="F19"/>
    </sheetView>
  </sheetViews>
  <sheetFormatPr defaultRowHeight="15"/>
  <cols>
    <col min="1" max="1" width="5.42578125" customWidth="1"/>
    <col min="2" max="2" width="35.7109375" customWidth="1"/>
    <col min="3" max="3" width="14.42578125" customWidth="1"/>
    <col min="4" max="4" width="12.5703125" customWidth="1"/>
    <col min="5" max="5" width="12.7109375" customWidth="1"/>
    <col min="6" max="6" width="15.42578125" style="4" customWidth="1"/>
  </cols>
  <sheetData>
    <row r="2" spans="1:8" ht="15.75">
      <c r="B2" s="64" t="s">
        <v>0</v>
      </c>
      <c r="C2" s="64"/>
      <c r="D2" s="64"/>
      <c r="E2" s="65"/>
    </row>
    <row r="3" spans="1:8">
      <c r="B3" s="66"/>
      <c r="C3" s="66"/>
      <c r="D3" s="66"/>
      <c r="E3" s="65"/>
    </row>
    <row r="5" spans="1:8">
      <c r="A5" s="67" t="s">
        <v>1</v>
      </c>
      <c r="B5" s="68"/>
      <c r="C5" s="68"/>
      <c r="D5" s="68"/>
      <c r="E5" s="68"/>
      <c r="F5" s="68"/>
    </row>
    <row r="6" spans="1:8">
      <c r="A6" s="68"/>
      <c r="B6" s="68"/>
      <c r="C6" s="68"/>
      <c r="D6" s="68"/>
      <c r="E6" s="68"/>
      <c r="F6" s="68"/>
    </row>
    <row r="7" spans="1:8">
      <c r="A7" s="67" t="s">
        <v>2</v>
      </c>
      <c r="B7" s="68"/>
      <c r="C7" s="68"/>
      <c r="D7" s="68"/>
      <c r="E7" s="68"/>
      <c r="F7" s="68"/>
    </row>
    <row r="8" spans="1:8">
      <c r="A8" s="68"/>
      <c r="B8" s="68"/>
      <c r="C8" s="68"/>
      <c r="D8" s="68"/>
      <c r="E8" s="68"/>
      <c r="F8" s="68"/>
    </row>
    <row r="9" spans="1:8">
      <c r="A9" s="67"/>
      <c r="B9" s="68"/>
      <c r="C9" s="68"/>
      <c r="D9" s="68"/>
      <c r="E9" s="68"/>
      <c r="F9" s="68"/>
    </row>
    <row r="10" spans="1:8">
      <c r="A10" s="68"/>
      <c r="B10" s="68"/>
      <c r="C10" s="68"/>
      <c r="D10" s="68"/>
      <c r="E10" s="68"/>
      <c r="F10" s="68"/>
    </row>
    <row r="11" spans="1:8" ht="15" customHeight="1" thickBot="1">
      <c r="A11" s="26"/>
      <c r="E11" s="27"/>
      <c r="F11" s="28"/>
    </row>
    <row r="12" spans="1:8">
      <c r="A12" s="60" t="s">
        <v>301</v>
      </c>
      <c r="B12" s="62" t="s">
        <v>295</v>
      </c>
      <c r="C12" s="69" t="s">
        <v>315</v>
      </c>
      <c r="D12" s="62" t="s">
        <v>316</v>
      </c>
      <c r="E12" s="56" t="s">
        <v>302</v>
      </c>
      <c r="F12" s="57"/>
    </row>
    <row r="13" spans="1:8">
      <c r="A13" s="61"/>
      <c r="B13" s="63"/>
      <c r="C13" s="70"/>
      <c r="D13" s="63"/>
      <c r="E13" s="29" t="s">
        <v>303</v>
      </c>
      <c r="F13" s="30" t="s">
        <v>304</v>
      </c>
    </row>
    <row r="14" spans="1:8">
      <c r="A14" s="31">
        <v>1</v>
      </c>
      <c r="B14" s="7" t="s">
        <v>296</v>
      </c>
      <c r="C14" s="7"/>
      <c r="D14" s="7"/>
      <c r="E14" s="24">
        <f>C14+D14</f>
        <v>0</v>
      </c>
      <c r="F14" s="32">
        <f>E14*1.21</f>
        <v>0</v>
      </c>
      <c r="G14" s="5"/>
      <c r="H14" s="5"/>
    </row>
    <row r="15" spans="1:8">
      <c r="A15" s="31">
        <v>2</v>
      </c>
      <c r="B15" s="7" t="s">
        <v>297</v>
      </c>
      <c r="C15" s="7"/>
      <c r="D15" s="7"/>
      <c r="E15" s="24">
        <f>C15+D15</f>
        <v>0</v>
      </c>
      <c r="F15" s="32">
        <f>E15*1.21</f>
        <v>0</v>
      </c>
      <c r="G15" s="5"/>
      <c r="H15" s="5"/>
    </row>
    <row r="16" spans="1:8" ht="17.25" customHeight="1">
      <c r="A16" s="31">
        <v>3</v>
      </c>
      <c r="B16" s="7" t="s">
        <v>298</v>
      </c>
      <c r="C16" s="7"/>
      <c r="D16" s="7"/>
      <c r="E16" s="24">
        <f>C16+D16</f>
        <v>0</v>
      </c>
      <c r="F16" s="32">
        <f>E16*1.21</f>
        <v>0</v>
      </c>
      <c r="G16" s="5"/>
      <c r="H16" s="5"/>
    </row>
    <row r="17" spans="1:8">
      <c r="A17" s="31">
        <v>4</v>
      </c>
      <c r="B17" s="7" t="s">
        <v>299</v>
      </c>
      <c r="C17" s="7"/>
      <c r="D17" s="7"/>
      <c r="E17" s="24">
        <f>C17+D17</f>
        <v>0</v>
      </c>
      <c r="F17" s="32">
        <f>E17*1.21</f>
        <v>0</v>
      </c>
      <c r="G17" s="5"/>
      <c r="H17" s="5"/>
    </row>
    <row r="18" spans="1:8">
      <c r="A18" s="31">
        <v>5</v>
      </c>
      <c r="B18" s="7" t="s">
        <v>300</v>
      </c>
      <c r="C18" s="7"/>
      <c r="D18" s="7"/>
      <c r="E18" s="24">
        <f>C18+D18</f>
        <v>0</v>
      </c>
      <c r="F18" s="32">
        <f>E18*1.21</f>
        <v>0</v>
      </c>
      <c r="G18" s="5"/>
      <c r="H18" s="5"/>
    </row>
    <row r="19" spans="1:8" ht="15.75" thickBot="1">
      <c r="A19" s="58" t="s">
        <v>305</v>
      </c>
      <c r="B19" s="59"/>
      <c r="C19" s="35"/>
      <c r="D19" s="35"/>
      <c r="E19" s="33">
        <f>SUM(E14:E18)</f>
        <v>0</v>
      </c>
      <c r="F19" s="34">
        <f>SUM(F14:F18)</f>
        <v>0</v>
      </c>
    </row>
  </sheetData>
  <mergeCells count="11">
    <mergeCell ref="E12:F12"/>
    <mergeCell ref="A19:B19"/>
    <mergeCell ref="A12:A13"/>
    <mergeCell ref="B12:B13"/>
    <mergeCell ref="B2:E2"/>
    <mergeCell ref="B3:E3"/>
    <mergeCell ref="A5:F6"/>
    <mergeCell ref="A7:F8"/>
    <mergeCell ref="A9:F10"/>
    <mergeCell ref="C12:C13"/>
    <mergeCell ref="D12:D1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528B-7944-4087-98E8-5CF499B09B47}">
  <dimension ref="A2:I56"/>
  <sheetViews>
    <sheetView topLeftCell="A41" zoomScaleNormal="100" workbookViewId="0">
      <selection activeCell="F46" sqref="F46"/>
    </sheetView>
  </sheetViews>
  <sheetFormatPr defaultRowHeight="15"/>
  <cols>
    <col min="1" max="1" width="4" style="36" customWidth="1"/>
    <col min="2" max="2" width="9.42578125" style="36" customWidth="1"/>
    <col min="3" max="3" width="35.7109375" style="36" customWidth="1"/>
    <col min="4" max="4" width="5.85546875" style="36" customWidth="1"/>
    <col min="5" max="5" width="14.85546875" style="47" customWidth="1"/>
    <col min="6" max="6" width="12.7109375" style="36" customWidth="1"/>
    <col min="7" max="7" width="15.42578125" style="48" customWidth="1"/>
    <col min="8" max="16384" width="9.140625" style="36"/>
  </cols>
  <sheetData>
    <row r="2" spans="1:9" ht="15.75">
      <c r="C2" s="86" t="s">
        <v>0</v>
      </c>
      <c r="D2" s="87"/>
      <c r="E2" s="87"/>
      <c r="F2" s="87"/>
    </row>
    <row r="3" spans="1:9">
      <c r="C3" s="88"/>
      <c r="D3" s="87"/>
      <c r="E3" s="87"/>
      <c r="F3" s="87"/>
    </row>
    <row r="5" spans="1:9">
      <c r="A5" s="89" t="s">
        <v>1</v>
      </c>
      <c r="B5" s="90"/>
      <c r="C5" s="90"/>
      <c r="D5" s="90"/>
      <c r="E5" s="90"/>
      <c r="F5" s="90"/>
      <c r="G5" s="90"/>
    </row>
    <row r="6" spans="1:9">
      <c r="A6" s="90"/>
      <c r="B6" s="90"/>
      <c r="C6" s="90"/>
      <c r="D6" s="90"/>
      <c r="E6" s="90"/>
      <c r="F6" s="90"/>
      <c r="G6" s="90"/>
    </row>
    <row r="7" spans="1:9">
      <c r="A7" s="89" t="s">
        <v>2</v>
      </c>
      <c r="B7" s="90"/>
      <c r="C7" s="90"/>
      <c r="D7" s="90"/>
      <c r="E7" s="90"/>
      <c r="F7" s="90"/>
      <c r="G7" s="90"/>
    </row>
    <row r="8" spans="1:9">
      <c r="A8" s="90"/>
      <c r="B8" s="90"/>
      <c r="C8" s="90"/>
      <c r="D8" s="90"/>
      <c r="E8" s="90"/>
      <c r="F8" s="90"/>
      <c r="G8" s="90"/>
    </row>
    <row r="9" spans="1:9">
      <c r="A9" s="89" t="s">
        <v>3</v>
      </c>
      <c r="B9" s="90"/>
      <c r="C9" s="90"/>
      <c r="D9" s="90"/>
      <c r="E9" s="90"/>
      <c r="F9" s="90"/>
      <c r="G9" s="90"/>
    </row>
    <row r="10" spans="1:9">
      <c r="A10" s="90"/>
      <c r="B10" s="90"/>
      <c r="C10" s="90"/>
      <c r="D10" s="90"/>
      <c r="E10" s="90"/>
      <c r="F10" s="90"/>
      <c r="G10" s="90"/>
    </row>
    <row r="11" spans="1:9" ht="15" customHeight="1">
      <c r="A11" s="84"/>
      <c r="B11" s="85"/>
      <c r="C11" s="49"/>
      <c r="D11" s="91" t="s">
        <v>4</v>
      </c>
      <c r="E11" s="91"/>
      <c r="F11" s="91"/>
      <c r="G11" s="50">
        <f>G56</f>
        <v>0</v>
      </c>
    </row>
    <row r="12" spans="1:9">
      <c r="A12" s="40" t="s">
        <v>5</v>
      </c>
      <c r="B12" s="40" t="s">
        <v>7</v>
      </c>
      <c r="C12" s="40" t="s">
        <v>9</v>
      </c>
      <c r="D12" s="40" t="s">
        <v>11</v>
      </c>
      <c r="E12" s="82" t="s">
        <v>13</v>
      </c>
      <c r="F12" s="41" t="s">
        <v>14</v>
      </c>
      <c r="G12" s="51" t="s">
        <v>17</v>
      </c>
    </row>
    <row r="13" spans="1:9">
      <c r="A13" s="40" t="s">
        <v>6</v>
      </c>
      <c r="B13" s="40" t="s">
        <v>8</v>
      </c>
      <c r="C13" s="40" t="s">
        <v>10</v>
      </c>
      <c r="D13" s="40" t="s">
        <v>12</v>
      </c>
      <c r="E13" s="83"/>
      <c r="F13" s="41" t="s">
        <v>15</v>
      </c>
      <c r="G13" s="52" t="s">
        <v>16</v>
      </c>
    </row>
    <row r="14" spans="1:9">
      <c r="A14" s="44"/>
      <c r="B14" s="44">
        <v>1</v>
      </c>
      <c r="C14" s="74" t="s">
        <v>18</v>
      </c>
      <c r="D14" s="75"/>
      <c r="E14" s="75"/>
      <c r="F14" s="75"/>
      <c r="G14" s="75"/>
    </row>
    <row r="15" spans="1:9" ht="24">
      <c r="A15" s="114">
        <v>1</v>
      </c>
      <c r="B15" s="115" t="s">
        <v>19</v>
      </c>
      <c r="C15" s="116" t="s">
        <v>20</v>
      </c>
      <c r="D15" s="117" t="s">
        <v>21</v>
      </c>
      <c r="E15" s="118">
        <v>12.94</v>
      </c>
      <c r="F15" s="1"/>
      <c r="G15" s="119">
        <f t="shared" ref="G15:G20" si="0">ROUND(E15*F15,2)</f>
        <v>0</v>
      </c>
      <c r="H15" s="45"/>
      <c r="I15" s="45"/>
    </row>
    <row r="16" spans="1:9" ht="24">
      <c r="A16" s="114">
        <v>2</v>
      </c>
      <c r="B16" s="115" t="s">
        <v>22</v>
      </c>
      <c r="C16" s="116" t="s">
        <v>23</v>
      </c>
      <c r="D16" s="117" t="s">
        <v>12</v>
      </c>
      <c r="E16" s="118">
        <v>2</v>
      </c>
      <c r="F16" s="1"/>
      <c r="G16" s="119">
        <f t="shared" si="0"/>
        <v>0</v>
      </c>
      <c r="H16" s="45"/>
      <c r="I16" s="45"/>
    </row>
    <row r="17" spans="1:9" ht="40.5" customHeight="1">
      <c r="A17" s="114">
        <v>3</v>
      </c>
      <c r="B17" s="115" t="s">
        <v>24</v>
      </c>
      <c r="C17" s="116" t="s">
        <v>25</v>
      </c>
      <c r="D17" s="117" t="s">
        <v>26</v>
      </c>
      <c r="E17" s="118">
        <v>155</v>
      </c>
      <c r="F17" s="1"/>
      <c r="G17" s="119">
        <f t="shared" si="0"/>
        <v>0</v>
      </c>
      <c r="H17" s="45"/>
      <c r="I17" s="45"/>
    </row>
    <row r="18" spans="1:9" ht="36">
      <c r="A18" s="114">
        <v>4</v>
      </c>
      <c r="B18" s="115" t="s">
        <v>27</v>
      </c>
      <c r="C18" s="116" t="s">
        <v>28</v>
      </c>
      <c r="D18" s="117" t="s">
        <v>26</v>
      </c>
      <c r="E18" s="118">
        <v>155</v>
      </c>
      <c r="F18" s="1"/>
      <c r="G18" s="119">
        <f t="shared" si="0"/>
        <v>0</v>
      </c>
      <c r="H18" s="45"/>
      <c r="I18" s="45"/>
    </row>
    <row r="19" spans="1:9" ht="36">
      <c r="A19" s="114">
        <v>5</v>
      </c>
      <c r="B19" s="115" t="s">
        <v>29</v>
      </c>
      <c r="C19" s="116" t="s">
        <v>30</v>
      </c>
      <c r="D19" s="117" t="s">
        <v>31</v>
      </c>
      <c r="E19" s="118">
        <v>6.32</v>
      </c>
      <c r="F19" s="1"/>
      <c r="G19" s="119">
        <f t="shared" si="0"/>
        <v>0</v>
      </c>
      <c r="H19" s="45"/>
      <c r="I19" s="45"/>
    </row>
    <row r="20" spans="1:9" ht="48">
      <c r="A20" s="114">
        <v>6</v>
      </c>
      <c r="B20" s="115" t="s">
        <v>32</v>
      </c>
      <c r="C20" s="116" t="s">
        <v>33</v>
      </c>
      <c r="D20" s="117" t="s">
        <v>34</v>
      </c>
      <c r="E20" s="118">
        <v>6.32</v>
      </c>
      <c r="F20" s="1"/>
      <c r="G20" s="119">
        <f t="shared" si="0"/>
        <v>0</v>
      </c>
      <c r="H20" s="45"/>
      <c r="I20" s="45"/>
    </row>
    <row r="21" spans="1:9">
      <c r="A21" s="53"/>
      <c r="B21" s="53"/>
      <c r="C21" s="76" t="s">
        <v>35</v>
      </c>
      <c r="D21" s="77"/>
      <c r="E21" s="77"/>
      <c r="F21" s="78"/>
      <c r="G21" s="113">
        <f>SUM(G15:G20)</f>
        <v>0</v>
      </c>
    </row>
    <row r="22" spans="1:9">
      <c r="A22" s="44"/>
      <c r="B22" s="44">
        <v>2</v>
      </c>
      <c r="C22" s="74" t="s">
        <v>36</v>
      </c>
      <c r="D22" s="75"/>
      <c r="E22" s="75"/>
      <c r="F22" s="75"/>
      <c r="G22" s="75"/>
    </row>
    <row r="23" spans="1:9" ht="24">
      <c r="A23" s="114">
        <v>1</v>
      </c>
      <c r="B23" s="115" t="s">
        <v>37</v>
      </c>
      <c r="C23" s="116" t="s">
        <v>38</v>
      </c>
      <c r="D23" s="117" t="s">
        <v>34</v>
      </c>
      <c r="E23" s="120">
        <v>2.3595000000000002</v>
      </c>
      <c r="F23" s="1"/>
      <c r="G23" s="119">
        <f t="shared" ref="G23:G35" si="1">ROUND(E23*F23,2)</f>
        <v>0</v>
      </c>
      <c r="H23" s="45"/>
      <c r="I23" s="45"/>
    </row>
    <row r="24" spans="1:9" ht="36">
      <c r="A24" s="114">
        <v>2</v>
      </c>
      <c r="B24" s="115" t="s">
        <v>39</v>
      </c>
      <c r="C24" s="116" t="s">
        <v>40</v>
      </c>
      <c r="D24" s="117" t="s">
        <v>21</v>
      </c>
      <c r="E24" s="118">
        <v>9.0749999999999993</v>
      </c>
      <c r="F24" s="1"/>
      <c r="G24" s="119">
        <f t="shared" si="1"/>
        <v>0</v>
      </c>
      <c r="H24" s="45"/>
      <c r="I24" s="45"/>
    </row>
    <row r="25" spans="1:9" ht="28.5" customHeight="1">
      <c r="A25" s="114">
        <v>3</v>
      </c>
      <c r="B25" s="115" t="s">
        <v>41</v>
      </c>
      <c r="C25" s="116" t="s">
        <v>42</v>
      </c>
      <c r="D25" s="117" t="s">
        <v>21</v>
      </c>
      <c r="E25" s="118">
        <v>9.0749999999999993</v>
      </c>
      <c r="F25" s="1"/>
      <c r="G25" s="119">
        <f t="shared" si="1"/>
        <v>0</v>
      </c>
      <c r="H25" s="45"/>
      <c r="I25" s="45"/>
    </row>
    <row r="26" spans="1:9" ht="36">
      <c r="A26" s="114">
        <v>4</v>
      </c>
      <c r="B26" s="115" t="s">
        <v>43</v>
      </c>
      <c r="C26" s="116" t="s">
        <v>52</v>
      </c>
      <c r="D26" s="117" t="s">
        <v>21</v>
      </c>
      <c r="E26" s="118">
        <v>9.0749999999999993</v>
      </c>
      <c r="F26" s="1"/>
      <c r="G26" s="119">
        <f t="shared" si="1"/>
        <v>0</v>
      </c>
      <c r="H26" s="45"/>
      <c r="I26" s="45"/>
    </row>
    <row r="27" spans="1:9" ht="24">
      <c r="A27" s="114">
        <v>5</v>
      </c>
      <c r="B27" s="115" t="s">
        <v>37</v>
      </c>
      <c r="C27" s="116" t="s">
        <v>38</v>
      </c>
      <c r="D27" s="117" t="s">
        <v>34</v>
      </c>
      <c r="E27" s="121">
        <v>0.91779999999999995</v>
      </c>
      <c r="F27" s="1"/>
      <c r="G27" s="119">
        <f t="shared" si="1"/>
        <v>0</v>
      </c>
      <c r="H27" s="45"/>
      <c r="I27" s="45"/>
    </row>
    <row r="28" spans="1:9" ht="36">
      <c r="A28" s="114">
        <v>6</v>
      </c>
      <c r="B28" s="115" t="s">
        <v>39</v>
      </c>
      <c r="C28" s="116" t="s">
        <v>40</v>
      </c>
      <c r="D28" s="117" t="s">
        <v>21</v>
      </c>
      <c r="E28" s="118">
        <v>3.53</v>
      </c>
      <c r="F28" s="1"/>
      <c r="G28" s="119">
        <f t="shared" si="1"/>
        <v>0</v>
      </c>
      <c r="H28" s="45"/>
      <c r="I28" s="45"/>
    </row>
    <row r="29" spans="1:9" ht="27" customHeight="1">
      <c r="A29" s="114">
        <v>7</v>
      </c>
      <c r="B29" s="115" t="s">
        <v>41</v>
      </c>
      <c r="C29" s="116" t="s">
        <v>42</v>
      </c>
      <c r="D29" s="117" t="s">
        <v>21</v>
      </c>
      <c r="E29" s="118">
        <v>3.53</v>
      </c>
      <c r="F29" s="1"/>
      <c r="G29" s="119">
        <f t="shared" si="1"/>
        <v>0</v>
      </c>
      <c r="H29" s="45"/>
      <c r="I29" s="45"/>
    </row>
    <row r="30" spans="1:9" ht="36">
      <c r="A30" s="114">
        <v>8</v>
      </c>
      <c r="B30" s="115" t="s">
        <v>43</v>
      </c>
      <c r="C30" s="116" t="s">
        <v>44</v>
      </c>
      <c r="D30" s="117" t="s">
        <v>21</v>
      </c>
      <c r="E30" s="118">
        <v>3.53</v>
      </c>
      <c r="F30" s="1"/>
      <c r="G30" s="119">
        <f t="shared" si="1"/>
        <v>0</v>
      </c>
      <c r="H30" s="45"/>
      <c r="I30" s="45"/>
    </row>
    <row r="31" spans="1:9" ht="36">
      <c r="A31" s="114">
        <v>9</v>
      </c>
      <c r="B31" s="115" t="s">
        <v>45</v>
      </c>
      <c r="C31" s="116" t="s">
        <v>46</v>
      </c>
      <c r="D31" s="117" t="s">
        <v>47</v>
      </c>
      <c r="E31" s="118">
        <v>3.93</v>
      </c>
      <c r="F31" s="1"/>
      <c r="G31" s="119">
        <f t="shared" si="1"/>
        <v>0</v>
      </c>
      <c r="H31" s="45"/>
      <c r="I31" s="45"/>
    </row>
    <row r="32" spans="1:9" ht="24">
      <c r="A32" s="114">
        <v>10</v>
      </c>
      <c r="B32" s="115" t="s">
        <v>48</v>
      </c>
      <c r="C32" s="116" t="s">
        <v>49</v>
      </c>
      <c r="D32" s="117" t="s">
        <v>21</v>
      </c>
      <c r="E32" s="121">
        <v>0.5625</v>
      </c>
      <c r="F32" s="1"/>
      <c r="G32" s="119">
        <f t="shared" si="1"/>
        <v>0</v>
      </c>
      <c r="H32" s="45"/>
      <c r="I32" s="45"/>
    </row>
    <row r="33" spans="1:9" ht="48">
      <c r="A33" s="114">
        <v>11</v>
      </c>
      <c r="B33" s="115" t="s">
        <v>50</v>
      </c>
      <c r="C33" s="116" t="s">
        <v>51</v>
      </c>
      <c r="D33" s="117" t="s">
        <v>47</v>
      </c>
      <c r="E33" s="121">
        <v>0.49</v>
      </c>
      <c r="F33" s="1"/>
      <c r="G33" s="119">
        <f t="shared" si="1"/>
        <v>0</v>
      </c>
      <c r="H33" s="45"/>
      <c r="I33" s="45"/>
    </row>
    <row r="34" spans="1:9" ht="36">
      <c r="A34" s="114">
        <v>12</v>
      </c>
      <c r="B34" s="115" t="s">
        <v>43</v>
      </c>
      <c r="C34" s="116" t="s">
        <v>52</v>
      </c>
      <c r="D34" s="117" t="s">
        <v>21</v>
      </c>
      <c r="E34" s="121">
        <v>4.4999999999999998E-2</v>
      </c>
      <c r="F34" s="1"/>
      <c r="G34" s="119">
        <f t="shared" si="1"/>
        <v>0</v>
      </c>
      <c r="H34" s="45"/>
      <c r="I34" s="45"/>
    </row>
    <row r="35" spans="1:9">
      <c r="A35" s="114">
        <v>13</v>
      </c>
      <c r="B35" s="115">
        <v>88001002</v>
      </c>
      <c r="C35" s="116" t="s">
        <v>53</v>
      </c>
      <c r="D35" s="117" t="s">
        <v>54</v>
      </c>
      <c r="E35" s="118">
        <v>4.5</v>
      </c>
      <c r="F35" s="1"/>
      <c r="G35" s="119">
        <f t="shared" si="1"/>
        <v>0</v>
      </c>
      <c r="H35" s="45"/>
      <c r="I35" s="45"/>
    </row>
    <row r="36" spans="1:9">
      <c r="A36" s="53"/>
      <c r="B36" s="53"/>
      <c r="C36" s="76" t="s">
        <v>55</v>
      </c>
      <c r="D36" s="77"/>
      <c r="E36" s="77"/>
      <c r="F36" s="78"/>
      <c r="G36" s="113">
        <f>SUM(G23:G35)</f>
        <v>0</v>
      </c>
    </row>
    <row r="37" spans="1:9">
      <c r="A37" s="44"/>
      <c r="B37" s="44">
        <v>3</v>
      </c>
      <c r="C37" s="74" t="s">
        <v>56</v>
      </c>
      <c r="D37" s="75"/>
      <c r="E37" s="75"/>
      <c r="F37" s="75"/>
      <c r="G37" s="75"/>
    </row>
    <row r="38" spans="1:9" ht="36">
      <c r="A38" s="114">
        <v>1</v>
      </c>
      <c r="B38" s="115" t="s">
        <v>57</v>
      </c>
      <c r="C38" s="116" t="s">
        <v>58</v>
      </c>
      <c r="D38" s="117" t="s">
        <v>21</v>
      </c>
      <c r="E38" s="118">
        <v>1.75</v>
      </c>
      <c r="F38" s="1"/>
      <c r="G38" s="119">
        <f t="shared" ref="G38:G43" si="2">ROUND(E38*F38,2)</f>
        <v>0</v>
      </c>
      <c r="H38" s="45"/>
      <c r="I38" s="45"/>
    </row>
    <row r="39" spans="1:9" ht="36">
      <c r="A39" s="114">
        <v>2</v>
      </c>
      <c r="B39" s="115" t="s">
        <v>29</v>
      </c>
      <c r="C39" s="116" t="s">
        <v>30</v>
      </c>
      <c r="D39" s="117" t="s">
        <v>31</v>
      </c>
      <c r="E39" s="122">
        <v>0.76900000000000002</v>
      </c>
      <c r="F39" s="1"/>
      <c r="G39" s="119">
        <f t="shared" si="2"/>
        <v>0</v>
      </c>
      <c r="H39" s="45"/>
      <c r="I39" s="45"/>
    </row>
    <row r="40" spans="1:9" ht="48">
      <c r="A40" s="114">
        <v>3</v>
      </c>
      <c r="B40" s="115" t="s">
        <v>32</v>
      </c>
      <c r="C40" s="116" t="s">
        <v>33</v>
      </c>
      <c r="D40" s="117" t="s">
        <v>34</v>
      </c>
      <c r="E40" s="122">
        <v>0.76900000000000002</v>
      </c>
      <c r="F40" s="1"/>
      <c r="G40" s="119">
        <f t="shared" si="2"/>
        <v>0</v>
      </c>
      <c r="H40" s="45"/>
      <c r="I40" s="45"/>
    </row>
    <row r="41" spans="1:9" ht="36">
      <c r="A41" s="114">
        <v>4</v>
      </c>
      <c r="B41" s="115" t="s">
        <v>59</v>
      </c>
      <c r="C41" s="116" t="s">
        <v>60</v>
      </c>
      <c r="D41" s="117" t="s">
        <v>21</v>
      </c>
      <c r="E41" s="118">
        <v>4.1900000000000004</v>
      </c>
      <c r="F41" s="1"/>
      <c r="G41" s="119">
        <f t="shared" si="2"/>
        <v>0</v>
      </c>
      <c r="H41" s="45"/>
      <c r="I41" s="45"/>
    </row>
    <row r="42" spans="1:9" ht="36">
      <c r="A42" s="114">
        <v>5</v>
      </c>
      <c r="B42" s="115" t="s">
        <v>61</v>
      </c>
      <c r="C42" s="116" t="s">
        <v>62</v>
      </c>
      <c r="D42" s="117" t="s">
        <v>21</v>
      </c>
      <c r="E42" s="122">
        <v>-4.1900000000000004</v>
      </c>
      <c r="F42" s="1"/>
      <c r="G42" s="119">
        <f t="shared" si="2"/>
        <v>0</v>
      </c>
      <c r="H42" s="45"/>
      <c r="I42" s="45"/>
    </row>
    <row r="43" spans="1:9" ht="24">
      <c r="A43" s="114">
        <v>6</v>
      </c>
      <c r="B43" s="115" t="s">
        <v>63</v>
      </c>
      <c r="C43" s="116" t="s">
        <v>64</v>
      </c>
      <c r="D43" s="117" t="s">
        <v>21</v>
      </c>
      <c r="E43" s="118">
        <v>4.1900000000000004</v>
      </c>
      <c r="F43" s="1"/>
      <c r="G43" s="119">
        <f t="shared" si="2"/>
        <v>0</v>
      </c>
      <c r="H43" s="45"/>
      <c r="I43" s="45"/>
    </row>
    <row r="44" spans="1:9">
      <c r="A44" s="53"/>
      <c r="B44" s="53"/>
      <c r="C44" s="76" t="s">
        <v>65</v>
      </c>
      <c r="D44" s="77"/>
      <c r="E44" s="77"/>
      <c r="F44" s="78"/>
      <c r="G44" s="113">
        <f>SUM(G38:G43)</f>
        <v>0</v>
      </c>
    </row>
    <row r="45" spans="1:9">
      <c r="A45" s="44"/>
      <c r="B45" s="44">
        <v>4</v>
      </c>
      <c r="C45" s="74" t="s">
        <v>66</v>
      </c>
      <c r="D45" s="75"/>
      <c r="E45" s="75"/>
      <c r="F45" s="75"/>
      <c r="G45" s="75"/>
    </row>
    <row r="46" spans="1:9" ht="24">
      <c r="A46" s="114">
        <v>1</v>
      </c>
      <c r="B46" s="115" t="s">
        <v>67</v>
      </c>
      <c r="C46" s="116" t="s">
        <v>68</v>
      </c>
      <c r="D46" s="123" t="s">
        <v>21</v>
      </c>
      <c r="E46" s="124">
        <v>1.75</v>
      </c>
      <c r="F46" s="1"/>
      <c r="G46" s="119">
        <f>ROUND(E46*F46,2)</f>
        <v>0</v>
      </c>
      <c r="H46" s="45"/>
      <c r="I46" s="45"/>
    </row>
    <row r="47" spans="1:9" ht="24">
      <c r="A47" s="114">
        <v>2</v>
      </c>
      <c r="B47" s="115" t="s">
        <v>69</v>
      </c>
      <c r="C47" s="116" t="s">
        <v>70</v>
      </c>
      <c r="D47" s="123" t="s">
        <v>21</v>
      </c>
      <c r="E47" s="125">
        <v>-1.42</v>
      </c>
      <c r="F47" s="1"/>
      <c r="G47" s="119">
        <f>ROUND(E47*F47,2)</f>
        <v>0</v>
      </c>
      <c r="H47" s="45"/>
      <c r="I47" s="45"/>
    </row>
    <row r="48" spans="1:9" ht="24">
      <c r="A48" s="114">
        <v>3</v>
      </c>
      <c r="B48" s="115" t="s">
        <v>71</v>
      </c>
      <c r="C48" s="116" t="s">
        <v>72</v>
      </c>
      <c r="D48" s="123" t="s">
        <v>73</v>
      </c>
      <c r="E48" s="125">
        <v>0.15</v>
      </c>
      <c r="F48" s="1"/>
      <c r="G48" s="119">
        <f>ROUND(E48*F48,2)</f>
        <v>0</v>
      </c>
      <c r="H48" s="45"/>
      <c r="I48" s="45"/>
    </row>
    <row r="49" spans="1:9" ht="36">
      <c r="A49" s="114">
        <v>4</v>
      </c>
      <c r="B49" s="115" t="s">
        <v>74</v>
      </c>
      <c r="C49" s="116" t="s">
        <v>75</v>
      </c>
      <c r="D49" s="123" t="s">
        <v>26</v>
      </c>
      <c r="E49" s="125">
        <v>5.0000000000000001E-3</v>
      </c>
      <c r="F49" s="1"/>
      <c r="G49" s="119">
        <f>ROUND(E49*F49,2)</f>
        <v>0</v>
      </c>
      <c r="H49" s="45"/>
      <c r="I49" s="45"/>
    </row>
    <row r="50" spans="1:9" ht="24">
      <c r="A50" s="114">
        <v>5</v>
      </c>
      <c r="B50" s="115" t="s">
        <v>76</v>
      </c>
      <c r="C50" s="116" t="s">
        <v>77</v>
      </c>
      <c r="D50" s="123" t="s">
        <v>12</v>
      </c>
      <c r="E50" s="124">
        <v>8</v>
      </c>
      <c r="F50" s="1"/>
      <c r="G50" s="119">
        <f>ROUND(E50*F50,2)</f>
        <v>0</v>
      </c>
      <c r="H50" s="45"/>
      <c r="I50" s="45"/>
    </row>
    <row r="51" spans="1:9" ht="36">
      <c r="A51" s="126" t="s">
        <v>318</v>
      </c>
      <c r="B51" s="127" t="s">
        <v>319</v>
      </c>
      <c r="C51" s="128" t="s">
        <v>320</v>
      </c>
      <c r="D51" s="129" t="s">
        <v>54</v>
      </c>
      <c r="E51" s="130">
        <v>4</v>
      </c>
      <c r="F51" s="1"/>
      <c r="G51" s="119">
        <f>ROUND(E51*F51,2)</f>
        <v>0</v>
      </c>
      <c r="H51" s="45"/>
      <c r="I51" s="45"/>
    </row>
    <row r="52" spans="1:9" ht="36">
      <c r="A52" s="126" t="s">
        <v>321</v>
      </c>
      <c r="B52" s="127" t="s">
        <v>322</v>
      </c>
      <c r="C52" s="128" t="s">
        <v>323</v>
      </c>
      <c r="D52" s="129" t="s">
        <v>54</v>
      </c>
      <c r="E52" s="130">
        <v>21</v>
      </c>
      <c r="F52" s="1"/>
      <c r="G52" s="119">
        <f>ROUND(E52*F52,2)</f>
        <v>0</v>
      </c>
      <c r="H52" s="45"/>
      <c r="I52" s="45"/>
    </row>
    <row r="53" spans="1:9">
      <c r="A53" s="53"/>
      <c r="B53" s="53"/>
      <c r="C53" s="76" t="s">
        <v>78</v>
      </c>
      <c r="D53" s="77"/>
      <c r="E53" s="77"/>
      <c r="F53" s="78"/>
      <c r="G53" s="113">
        <f>SUM(G46:G52)</f>
        <v>0</v>
      </c>
    </row>
    <row r="54" spans="1:9">
      <c r="A54" s="53"/>
      <c r="B54" s="53"/>
      <c r="C54" s="76" t="s">
        <v>79</v>
      </c>
      <c r="D54" s="77"/>
      <c r="E54" s="77"/>
      <c r="F54" s="78"/>
      <c r="G54" s="113">
        <f>G21+G36+G44+G53</f>
        <v>0</v>
      </c>
    </row>
    <row r="55" spans="1:9">
      <c r="A55" s="53"/>
      <c r="B55" s="53"/>
      <c r="C55" s="79" t="s">
        <v>80</v>
      </c>
      <c r="D55" s="80"/>
      <c r="E55" s="80"/>
      <c r="F55" s="81"/>
      <c r="G55" s="113">
        <f>G54*0.21</f>
        <v>0</v>
      </c>
    </row>
    <row r="56" spans="1:9">
      <c r="A56" s="53"/>
      <c r="B56" s="53"/>
      <c r="C56" s="71" t="s">
        <v>81</v>
      </c>
      <c r="D56" s="72"/>
      <c r="E56" s="72"/>
      <c r="F56" s="73"/>
      <c r="G56" s="113">
        <f>G54+G55</f>
        <v>0</v>
      </c>
    </row>
  </sheetData>
  <sheetProtection algorithmName="SHA-512" hashValue="6mh9XLzlN+pUbtGntby9rbNSZ58NY7dmdn5QaQgHHLdVvzMlPe84qY/OLKH3JN1LVGV9yxfhsdgO0lSxl8VrBg==" saltValue="6L6+CydkDpQ63Yst54tu1A==" spinCount="100000" sheet="1" objects="1" scenarios="1"/>
  <mergeCells count="19">
    <mergeCell ref="A11:B11"/>
    <mergeCell ref="C2:F2"/>
    <mergeCell ref="C3:F3"/>
    <mergeCell ref="A5:G6"/>
    <mergeCell ref="A7:G8"/>
    <mergeCell ref="A9:G10"/>
    <mergeCell ref="D11:F11"/>
    <mergeCell ref="E12:E13"/>
    <mergeCell ref="C14:G14"/>
    <mergeCell ref="C22:G22"/>
    <mergeCell ref="C37:G37"/>
    <mergeCell ref="C36:F36"/>
    <mergeCell ref="C21:F21"/>
    <mergeCell ref="C56:F56"/>
    <mergeCell ref="C45:G45"/>
    <mergeCell ref="C44:F44"/>
    <mergeCell ref="C53:F53"/>
    <mergeCell ref="C54:F54"/>
    <mergeCell ref="C55:F55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E18F-99E0-4A36-A643-C82C74235D67}">
  <dimension ref="A2:I81"/>
  <sheetViews>
    <sheetView topLeftCell="A64" zoomScaleNormal="100" workbookViewId="0">
      <selection activeCell="E68" sqref="E68:F68"/>
    </sheetView>
  </sheetViews>
  <sheetFormatPr defaultRowHeight="15"/>
  <cols>
    <col min="1" max="1" width="4" style="36" customWidth="1"/>
    <col min="2" max="2" width="9.42578125" style="36" customWidth="1"/>
    <col min="3" max="3" width="35.7109375" style="36" customWidth="1"/>
    <col min="4" max="4" width="5.85546875" style="47" customWidth="1"/>
    <col min="5" max="5" width="14.85546875" style="143" customWidth="1"/>
    <col min="6" max="6" width="12.7109375" style="36" customWidth="1"/>
    <col min="7" max="7" width="15.42578125" style="131" customWidth="1"/>
    <col min="8" max="16384" width="9.140625" style="36"/>
  </cols>
  <sheetData>
    <row r="2" spans="1:9" ht="15.75">
      <c r="C2" s="86" t="s">
        <v>0</v>
      </c>
      <c r="D2" s="87"/>
      <c r="E2" s="87"/>
      <c r="F2" s="87"/>
    </row>
    <row r="3" spans="1:9">
      <c r="C3" s="88"/>
      <c r="D3" s="87"/>
      <c r="E3" s="87"/>
      <c r="F3" s="87"/>
    </row>
    <row r="5" spans="1:9">
      <c r="A5" s="89" t="s">
        <v>1</v>
      </c>
      <c r="B5" s="90"/>
      <c r="C5" s="90"/>
      <c r="D5" s="90"/>
      <c r="E5" s="90"/>
      <c r="F5" s="90"/>
      <c r="G5" s="90"/>
    </row>
    <row r="6" spans="1:9">
      <c r="A6" s="90"/>
      <c r="B6" s="90"/>
      <c r="C6" s="90"/>
      <c r="D6" s="90"/>
      <c r="E6" s="90"/>
      <c r="F6" s="90"/>
      <c r="G6" s="90"/>
    </row>
    <row r="7" spans="1:9">
      <c r="A7" s="89" t="s">
        <v>2</v>
      </c>
      <c r="B7" s="90"/>
      <c r="C7" s="90"/>
      <c r="D7" s="90"/>
      <c r="E7" s="90"/>
      <c r="F7" s="90"/>
      <c r="G7" s="90"/>
    </row>
    <row r="8" spans="1:9">
      <c r="A8" s="90"/>
      <c r="B8" s="90"/>
      <c r="C8" s="90"/>
      <c r="D8" s="90"/>
      <c r="E8" s="90"/>
      <c r="F8" s="90"/>
      <c r="G8" s="90"/>
    </row>
    <row r="9" spans="1:9">
      <c r="A9" s="89" t="s">
        <v>82</v>
      </c>
      <c r="B9" s="90"/>
      <c r="C9" s="90"/>
      <c r="D9" s="90"/>
      <c r="E9" s="90"/>
      <c r="F9" s="90"/>
      <c r="G9" s="90"/>
    </row>
    <row r="10" spans="1:9">
      <c r="A10" s="90"/>
      <c r="B10" s="90"/>
      <c r="C10" s="90"/>
      <c r="D10" s="90"/>
      <c r="E10" s="90"/>
      <c r="F10" s="90"/>
      <c r="G10" s="90"/>
    </row>
    <row r="11" spans="1:9" ht="15" customHeight="1">
      <c r="A11" s="84"/>
      <c r="B11" s="85"/>
      <c r="C11" s="49"/>
      <c r="D11" s="91" t="s">
        <v>4</v>
      </c>
      <c r="E11" s="91"/>
      <c r="F11" s="91"/>
      <c r="G11" s="132">
        <f>G81</f>
        <v>0</v>
      </c>
    </row>
    <row r="12" spans="1:9">
      <c r="A12" s="54" t="s">
        <v>5</v>
      </c>
      <c r="B12" s="54" t="s">
        <v>7</v>
      </c>
      <c r="C12" s="54" t="s">
        <v>9</v>
      </c>
      <c r="D12" s="38" t="s">
        <v>11</v>
      </c>
      <c r="E12" s="133" t="s">
        <v>13</v>
      </c>
      <c r="F12" s="134" t="s">
        <v>14</v>
      </c>
      <c r="G12" s="135" t="s">
        <v>17</v>
      </c>
    </row>
    <row r="13" spans="1:9">
      <c r="A13" s="55" t="s">
        <v>6</v>
      </c>
      <c r="B13" s="55" t="s">
        <v>8</v>
      </c>
      <c r="C13" s="55" t="s">
        <v>10</v>
      </c>
      <c r="D13" s="43" t="s">
        <v>12</v>
      </c>
      <c r="E13" s="136"/>
      <c r="F13" s="41" t="s">
        <v>15</v>
      </c>
      <c r="G13" s="137" t="s">
        <v>16</v>
      </c>
    </row>
    <row r="14" spans="1:9">
      <c r="A14" s="44"/>
      <c r="B14" s="44">
        <v>1</v>
      </c>
      <c r="C14" s="74" t="s">
        <v>83</v>
      </c>
      <c r="D14" s="75"/>
      <c r="E14" s="75"/>
      <c r="F14" s="75"/>
      <c r="G14" s="75"/>
    </row>
    <row r="15" spans="1:9" ht="24">
      <c r="A15" s="114">
        <v>1</v>
      </c>
      <c r="B15" s="115" t="s">
        <v>84</v>
      </c>
      <c r="C15" s="116" t="s">
        <v>85</v>
      </c>
      <c r="D15" s="117" t="s">
        <v>31</v>
      </c>
      <c r="E15" s="121">
        <v>0.48</v>
      </c>
      <c r="F15" s="1"/>
      <c r="G15" s="144">
        <f>ROUND(E15*F15,2)</f>
        <v>0</v>
      </c>
      <c r="H15" s="45"/>
      <c r="I15" s="45"/>
    </row>
    <row r="16" spans="1:9" ht="36">
      <c r="A16" s="114">
        <v>2</v>
      </c>
      <c r="B16" s="115" t="s">
        <v>29</v>
      </c>
      <c r="C16" s="116" t="s">
        <v>30</v>
      </c>
      <c r="D16" s="117" t="s">
        <v>31</v>
      </c>
      <c r="E16" s="121">
        <v>0.7</v>
      </c>
      <c r="F16" s="1"/>
      <c r="G16" s="144">
        <f t="shared" ref="G16:G33" si="0">ROUND(E16*F16,2)</f>
        <v>0</v>
      </c>
      <c r="H16" s="45"/>
      <c r="I16" s="45"/>
    </row>
    <row r="17" spans="1:9" ht="36">
      <c r="A17" s="114">
        <v>3</v>
      </c>
      <c r="B17" s="115" t="s">
        <v>86</v>
      </c>
      <c r="C17" s="116" t="s">
        <v>87</v>
      </c>
      <c r="D17" s="117" t="s">
        <v>34</v>
      </c>
      <c r="E17" s="121">
        <v>0.7</v>
      </c>
      <c r="F17" s="1"/>
      <c r="G17" s="144">
        <f t="shared" si="0"/>
        <v>0</v>
      </c>
      <c r="H17" s="45"/>
      <c r="I17" s="45"/>
    </row>
    <row r="18" spans="1:9" ht="24">
      <c r="A18" s="114">
        <v>4</v>
      </c>
      <c r="B18" s="115" t="s">
        <v>88</v>
      </c>
      <c r="C18" s="116" t="s">
        <v>89</v>
      </c>
      <c r="D18" s="117" t="s">
        <v>34</v>
      </c>
      <c r="E18" s="121">
        <v>0.20200000000000001</v>
      </c>
      <c r="F18" s="1"/>
      <c r="G18" s="144">
        <f t="shared" si="0"/>
        <v>0</v>
      </c>
      <c r="H18" s="45"/>
      <c r="I18" s="45"/>
    </row>
    <row r="19" spans="1:9" ht="36">
      <c r="A19" s="114">
        <v>5</v>
      </c>
      <c r="B19" s="115" t="s">
        <v>90</v>
      </c>
      <c r="C19" s="116" t="s">
        <v>91</v>
      </c>
      <c r="D19" s="117" t="s">
        <v>73</v>
      </c>
      <c r="E19" s="118">
        <v>99</v>
      </c>
      <c r="F19" s="1"/>
      <c r="G19" s="144">
        <f t="shared" si="0"/>
        <v>0</v>
      </c>
      <c r="H19" s="45"/>
      <c r="I19" s="45"/>
    </row>
    <row r="20" spans="1:9" ht="36">
      <c r="A20" s="114">
        <v>6</v>
      </c>
      <c r="B20" s="115" t="s">
        <v>92</v>
      </c>
      <c r="C20" s="116" t="s">
        <v>93</v>
      </c>
      <c r="D20" s="117" t="s">
        <v>94</v>
      </c>
      <c r="E20" s="121">
        <v>2.8000000000000001E-2</v>
      </c>
      <c r="F20" s="1"/>
      <c r="G20" s="144">
        <f t="shared" si="0"/>
        <v>0</v>
      </c>
      <c r="H20" s="45"/>
      <c r="I20" s="45"/>
    </row>
    <row r="21" spans="1:9" ht="24">
      <c r="A21" s="114">
        <v>7</v>
      </c>
      <c r="B21" s="115" t="s">
        <v>95</v>
      </c>
      <c r="C21" s="116" t="s">
        <v>96</v>
      </c>
      <c r="D21" s="117" t="s">
        <v>73</v>
      </c>
      <c r="E21" s="121">
        <v>0.38</v>
      </c>
      <c r="F21" s="1"/>
      <c r="G21" s="144">
        <f t="shared" si="0"/>
        <v>0</v>
      </c>
      <c r="H21" s="45"/>
      <c r="I21" s="45"/>
    </row>
    <row r="22" spans="1:9" ht="36">
      <c r="A22" s="114">
        <v>8</v>
      </c>
      <c r="B22" s="115" t="s">
        <v>97</v>
      </c>
      <c r="C22" s="116" t="s">
        <v>98</v>
      </c>
      <c r="D22" s="117" t="s">
        <v>73</v>
      </c>
      <c r="E22" s="121">
        <v>0.74</v>
      </c>
      <c r="F22" s="1"/>
      <c r="G22" s="144">
        <f t="shared" si="0"/>
        <v>0</v>
      </c>
      <c r="H22" s="45"/>
      <c r="I22" s="45"/>
    </row>
    <row r="23" spans="1:9" ht="24">
      <c r="A23" s="114">
        <v>9</v>
      </c>
      <c r="B23" s="115">
        <v>260017</v>
      </c>
      <c r="C23" s="116" t="s">
        <v>99</v>
      </c>
      <c r="D23" s="117" t="s">
        <v>26</v>
      </c>
      <c r="E23" s="121">
        <v>2.3E-2</v>
      </c>
      <c r="F23" s="1"/>
      <c r="G23" s="144">
        <f t="shared" si="0"/>
        <v>0</v>
      </c>
      <c r="H23" s="45"/>
      <c r="I23" s="45"/>
    </row>
    <row r="24" spans="1:9">
      <c r="A24" s="114">
        <v>10</v>
      </c>
      <c r="B24" s="115" t="s">
        <v>100</v>
      </c>
      <c r="C24" s="116" t="s">
        <v>101</v>
      </c>
      <c r="D24" s="117" t="s">
        <v>73</v>
      </c>
      <c r="E24" s="118">
        <v>6.16</v>
      </c>
      <c r="F24" s="1"/>
      <c r="G24" s="144">
        <f t="shared" si="0"/>
        <v>0</v>
      </c>
      <c r="H24" s="45"/>
      <c r="I24" s="45"/>
    </row>
    <row r="25" spans="1:9" ht="36">
      <c r="A25" s="114">
        <v>11</v>
      </c>
      <c r="B25" s="115" t="s">
        <v>102</v>
      </c>
      <c r="C25" s="116" t="s">
        <v>103</v>
      </c>
      <c r="D25" s="117" t="s">
        <v>54</v>
      </c>
      <c r="E25" s="118">
        <v>110</v>
      </c>
      <c r="F25" s="1"/>
      <c r="G25" s="144">
        <f t="shared" si="0"/>
        <v>0</v>
      </c>
      <c r="H25" s="45"/>
      <c r="I25" s="45"/>
    </row>
    <row r="26" spans="1:9" ht="36">
      <c r="A26" s="114">
        <v>12</v>
      </c>
      <c r="B26" s="115" t="s">
        <v>104</v>
      </c>
      <c r="C26" s="116" t="s">
        <v>105</v>
      </c>
      <c r="D26" s="117" t="s">
        <v>73</v>
      </c>
      <c r="E26" s="118">
        <v>10.8</v>
      </c>
      <c r="F26" s="1"/>
      <c r="G26" s="144">
        <f t="shared" si="0"/>
        <v>0</v>
      </c>
      <c r="H26" s="45"/>
      <c r="I26" s="45"/>
    </row>
    <row r="27" spans="1:9" ht="24">
      <c r="A27" s="114">
        <v>13</v>
      </c>
      <c r="B27" s="115">
        <v>260017</v>
      </c>
      <c r="C27" s="116" t="s">
        <v>99</v>
      </c>
      <c r="D27" s="117" t="s">
        <v>26</v>
      </c>
      <c r="E27" s="121">
        <v>0.58643000000000001</v>
      </c>
      <c r="F27" s="1"/>
      <c r="G27" s="144">
        <f t="shared" si="0"/>
        <v>0</v>
      </c>
      <c r="H27" s="45"/>
      <c r="I27" s="45"/>
    </row>
    <row r="28" spans="1:9" ht="48">
      <c r="A28" s="114">
        <v>14</v>
      </c>
      <c r="B28" s="115" t="s">
        <v>106</v>
      </c>
      <c r="C28" s="116" t="s">
        <v>107</v>
      </c>
      <c r="D28" s="117" t="s">
        <v>54</v>
      </c>
      <c r="E28" s="118">
        <v>54</v>
      </c>
      <c r="F28" s="1"/>
      <c r="G28" s="144">
        <f t="shared" si="0"/>
        <v>0</v>
      </c>
      <c r="H28" s="45"/>
      <c r="I28" s="45"/>
    </row>
    <row r="29" spans="1:9">
      <c r="A29" s="114">
        <v>15</v>
      </c>
      <c r="B29" s="115">
        <v>572349</v>
      </c>
      <c r="C29" s="116" t="s">
        <v>108</v>
      </c>
      <c r="D29" s="117" t="s">
        <v>109</v>
      </c>
      <c r="E29" s="118">
        <v>190</v>
      </c>
      <c r="F29" s="1"/>
      <c r="G29" s="144">
        <f t="shared" si="0"/>
        <v>0</v>
      </c>
      <c r="H29" s="45"/>
      <c r="I29" s="45"/>
    </row>
    <row r="30" spans="1:9" ht="36">
      <c r="A30" s="114">
        <v>16</v>
      </c>
      <c r="B30" s="115" t="s">
        <v>110</v>
      </c>
      <c r="C30" s="116" t="s">
        <v>111</v>
      </c>
      <c r="D30" s="117" t="s">
        <v>54</v>
      </c>
      <c r="E30" s="118">
        <v>54</v>
      </c>
      <c r="F30" s="1"/>
      <c r="G30" s="144">
        <f t="shared" si="0"/>
        <v>0</v>
      </c>
      <c r="H30" s="45"/>
      <c r="I30" s="45"/>
    </row>
    <row r="31" spans="1:9">
      <c r="A31" s="114">
        <v>17</v>
      </c>
      <c r="B31" s="115">
        <v>230978</v>
      </c>
      <c r="C31" s="116" t="s">
        <v>112</v>
      </c>
      <c r="D31" s="117" t="s">
        <v>109</v>
      </c>
      <c r="E31" s="118">
        <v>190</v>
      </c>
      <c r="F31" s="1"/>
      <c r="G31" s="144">
        <f t="shared" si="0"/>
        <v>0</v>
      </c>
      <c r="H31" s="45"/>
      <c r="I31" s="45"/>
    </row>
    <row r="32" spans="1:9" ht="60">
      <c r="A32" s="114">
        <v>18</v>
      </c>
      <c r="B32" s="115" t="s">
        <v>113</v>
      </c>
      <c r="C32" s="116" t="s">
        <v>114</v>
      </c>
      <c r="D32" s="117" t="s">
        <v>115</v>
      </c>
      <c r="E32" s="121">
        <v>0.16</v>
      </c>
      <c r="F32" s="1"/>
      <c r="G32" s="144">
        <f t="shared" si="0"/>
        <v>0</v>
      </c>
      <c r="H32" s="45"/>
      <c r="I32" s="45"/>
    </row>
    <row r="33" spans="1:9" ht="24">
      <c r="A33" s="114">
        <v>19</v>
      </c>
      <c r="B33" s="115" t="s">
        <v>116</v>
      </c>
      <c r="C33" s="116" t="s">
        <v>117</v>
      </c>
      <c r="D33" s="117" t="s">
        <v>47</v>
      </c>
      <c r="E33" s="121">
        <v>0.17</v>
      </c>
      <c r="F33" s="1"/>
      <c r="G33" s="144">
        <f t="shared" si="0"/>
        <v>0</v>
      </c>
      <c r="H33" s="45"/>
      <c r="I33" s="45"/>
    </row>
    <row r="34" spans="1:9" ht="36">
      <c r="A34" s="114">
        <v>20</v>
      </c>
      <c r="B34" s="115" t="s">
        <v>118</v>
      </c>
      <c r="C34" s="116" t="s">
        <v>119</v>
      </c>
      <c r="D34" s="117" t="s">
        <v>73</v>
      </c>
      <c r="E34" s="121">
        <v>0.24099999999999999</v>
      </c>
      <c r="F34" s="1"/>
      <c r="G34" s="144">
        <f>ROUND(E34*F34,2)</f>
        <v>0</v>
      </c>
      <c r="H34" s="45"/>
      <c r="I34" s="45"/>
    </row>
    <row r="35" spans="1:9">
      <c r="A35" s="53"/>
      <c r="B35" s="53"/>
      <c r="C35" s="139" t="s">
        <v>35</v>
      </c>
      <c r="D35" s="140"/>
      <c r="E35" s="140"/>
      <c r="F35" s="46"/>
      <c r="G35" s="138">
        <f>SUM(G15:G34)</f>
        <v>0</v>
      </c>
    </row>
    <row r="36" spans="1:9">
      <c r="A36" s="44"/>
      <c r="B36" s="44">
        <v>2</v>
      </c>
      <c r="C36" s="74" t="s">
        <v>120</v>
      </c>
      <c r="D36" s="75"/>
      <c r="E36" s="75"/>
      <c r="F36" s="75"/>
      <c r="G36" s="75"/>
    </row>
    <row r="37" spans="1:9" ht="24">
      <c r="A37" s="114">
        <v>1</v>
      </c>
      <c r="B37" s="115" t="s">
        <v>84</v>
      </c>
      <c r="C37" s="116" t="s">
        <v>85</v>
      </c>
      <c r="D37" s="117" t="s">
        <v>31</v>
      </c>
      <c r="E37" s="118">
        <v>2.0299999999999998</v>
      </c>
      <c r="F37" s="1"/>
      <c r="G37" s="144">
        <f t="shared" ref="G37:G64" si="1">ROUND(E37*F37,2)</f>
        <v>0</v>
      </c>
      <c r="H37" s="45"/>
      <c r="I37" s="45"/>
    </row>
    <row r="38" spans="1:9" ht="36">
      <c r="A38" s="114">
        <v>2</v>
      </c>
      <c r="B38" s="115" t="s">
        <v>29</v>
      </c>
      <c r="C38" s="116" t="s">
        <v>30</v>
      </c>
      <c r="D38" s="117" t="s">
        <v>31</v>
      </c>
      <c r="E38" s="121">
        <v>0.55000000000000004</v>
      </c>
      <c r="F38" s="1"/>
      <c r="G38" s="144">
        <f t="shared" si="1"/>
        <v>0</v>
      </c>
      <c r="H38" s="45"/>
      <c r="I38" s="45"/>
    </row>
    <row r="39" spans="1:9" ht="36">
      <c r="A39" s="114">
        <v>3</v>
      </c>
      <c r="B39" s="115" t="s">
        <v>86</v>
      </c>
      <c r="C39" s="116" t="s">
        <v>87</v>
      </c>
      <c r="D39" s="117" t="s">
        <v>34</v>
      </c>
      <c r="E39" s="121">
        <v>0.55000000000000004</v>
      </c>
      <c r="F39" s="1"/>
      <c r="G39" s="144">
        <f t="shared" si="1"/>
        <v>0</v>
      </c>
      <c r="H39" s="45"/>
      <c r="I39" s="45"/>
    </row>
    <row r="40" spans="1:9" ht="24">
      <c r="A40" s="114">
        <v>4</v>
      </c>
      <c r="B40" s="115" t="s">
        <v>88</v>
      </c>
      <c r="C40" s="116" t="s">
        <v>89</v>
      </c>
      <c r="D40" s="117" t="s">
        <v>34</v>
      </c>
      <c r="E40" s="121">
        <v>0.14499999999999999</v>
      </c>
      <c r="F40" s="1"/>
      <c r="G40" s="144">
        <f t="shared" si="1"/>
        <v>0</v>
      </c>
      <c r="H40" s="45"/>
      <c r="I40" s="45"/>
    </row>
    <row r="41" spans="1:9" ht="36">
      <c r="A41" s="114">
        <v>5</v>
      </c>
      <c r="B41" s="115" t="s">
        <v>90</v>
      </c>
      <c r="C41" s="116" t="s">
        <v>91</v>
      </c>
      <c r="D41" s="117" t="s">
        <v>73</v>
      </c>
      <c r="E41" s="145">
        <v>8.6999999999999993</v>
      </c>
      <c r="F41" s="1"/>
      <c r="G41" s="144">
        <f t="shared" si="1"/>
        <v>0</v>
      </c>
      <c r="H41" s="45"/>
      <c r="I41" s="45"/>
    </row>
    <row r="42" spans="1:9" ht="36">
      <c r="A42" s="114">
        <v>6</v>
      </c>
      <c r="B42" s="115" t="s">
        <v>121</v>
      </c>
      <c r="C42" s="116" t="s">
        <v>122</v>
      </c>
      <c r="D42" s="117" t="s">
        <v>31</v>
      </c>
      <c r="E42" s="145">
        <v>2.04</v>
      </c>
      <c r="F42" s="1"/>
      <c r="G42" s="144">
        <f t="shared" si="1"/>
        <v>0</v>
      </c>
      <c r="H42" s="45"/>
      <c r="I42" s="45"/>
    </row>
    <row r="43" spans="1:9" ht="36">
      <c r="A43" s="114">
        <v>7</v>
      </c>
      <c r="B43" s="115" t="s">
        <v>97</v>
      </c>
      <c r="C43" s="116" t="s">
        <v>98</v>
      </c>
      <c r="D43" s="117" t="s">
        <v>73</v>
      </c>
      <c r="E43" s="121">
        <v>0.13</v>
      </c>
      <c r="F43" s="1"/>
      <c r="G43" s="144">
        <f t="shared" si="1"/>
        <v>0</v>
      </c>
      <c r="H43" s="45"/>
      <c r="I43" s="45"/>
    </row>
    <row r="44" spans="1:9" ht="24">
      <c r="A44" s="114">
        <v>8</v>
      </c>
      <c r="B44" s="115">
        <v>260017</v>
      </c>
      <c r="C44" s="116" t="s">
        <v>99</v>
      </c>
      <c r="D44" s="117" t="s">
        <v>26</v>
      </c>
      <c r="E44" s="121">
        <v>1.2749999999999999E-2</v>
      </c>
      <c r="F44" s="1"/>
      <c r="G44" s="144">
        <f t="shared" si="1"/>
        <v>0</v>
      </c>
      <c r="H44" s="45"/>
      <c r="I44" s="45"/>
    </row>
    <row r="45" spans="1:9">
      <c r="A45" s="114">
        <v>9</v>
      </c>
      <c r="B45" s="115" t="s">
        <v>100</v>
      </c>
      <c r="C45" s="116" t="s">
        <v>101</v>
      </c>
      <c r="D45" s="117" t="s">
        <v>73</v>
      </c>
      <c r="E45" s="118">
        <v>1.9</v>
      </c>
      <c r="F45" s="1"/>
      <c r="G45" s="144">
        <f t="shared" si="1"/>
        <v>0</v>
      </c>
      <c r="H45" s="45"/>
      <c r="I45" s="45"/>
    </row>
    <row r="46" spans="1:9" ht="36">
      <c r="A46" s="114">
        <v>10</v>
      </c>
      <c r="B46" s="115" t="s">
        <v>102</v>
      </c>
      <c r="C46" s="116" t="s">
        <v>103</v>
      </c>
      <c r="D46" s="117" t="s">
        <v>54</v>
      </c>
      <c r="E46" s="118">
        <v>36</v>
      </c>
      <c r="F46" s="1"/>
      <c r="G46" s="144">
        <f t="shared" si="1"/>
        <v>0</v>
      </c>
      <c r="H46" s="45"/>
      <c r="I46" s="45"/>
    </row>
    <row r="47" spans="1:9" ht="48">
      <c r="A47" s="114">
        <v>11</v>
      </c>
      <c r="B47" s="115" t="s">
        <v>123</v>
      </c>
      <c r="C47" s="116" t="s">
        <v>124</v>
      </c>
      <c r="D47" s="117" t="s">
        <v>73</v>
      </c>
      <c r="E47" s="118">
        <v>16.649999999999999</v>
      </c>
      <c r="F47" s="1"/>
      <c r="G47" s="144">
        <f t="shared" si="1"/>
        <v>0</v>
      </c>
      <c r="H47" s="45"/>
      <c r="I47" s="45"/>
    </row>
    <row r="48" spans="1:9" ht="24">
      <c r="A48" s="114">
        <v>12</v>
      </c>
      <c r="B48" s="115">
        <v>260017</v>
      </c>
      <c r="C48" s="116" t="s">
        <v>99</v>
      </c>
      <c r="D48" s="117" t="s">
        <v>26</v>
      </c>
      <c r="E48" s="121">
        <v>0.50790000000000002</v>
      </c>
      <c r="F48" s="1"/>
      <c r="G48" s="144">
        <f t="shared" si="1"/>
        <v>0</v>
      </c>
      <c r="H48" s="45"/>
      <c r="I48" s="45"/>
    </row>
    <row r="49" spans="1:9">
      <c r="A49" s="114">
        <v>13</v>
      </c>
      <c r="B49" s="115">
        <v>260244</v>
      </c>
      <c r="C49" s="116" t="s">
        <v>125</v>
      </c>
      <c r="D49" s="117" t="s">
        <v>12</v>
      </c>
      <c r="E49" s="118">
        <v>2</v>
      </c>
      <c r="F49" s="1"/>
      <c r="G49" s="144">
        <f t="shared" si="1"/>
        <v>0</v>
      </c>
      <c r="H49" s="45"/>
      <c r="I49" s="45"/>
    </row>
    <row r="50" spans="1:9" ht="36">
      <c r="A50" s="114">
        <v>14</v>
      </c>
      <c r="B50" s="115" t="s">
        <v>102</v>
      </c>
      <c r="C50" s="116" t="s">
        <v>103</v>
      </c>
      <c r="D50" s="117" t="s">
        <v>54</v>
      </c>
      <c r="E50" s="118">
        <v>42</v>
      </c>
      <c r="F50" s="1"/>
      <c r="G50" s="144">
        <f t="shared" si="1"/>
        <v>0</v>
      </c>
      <c r="H50" s="45"/>
      <c r="I50" s="45"/>
    </row>
    <row r="51" spans="1:9" ht="36">
      <c r="A51" s="114">
        <v>15</v>
      </c>
      <c r="B51" s="115" t="s">
        <v>126</v>
      </c>
      <c r="C51" s="116" t="s">
        <v>127</v>
      </c>
      <c r="D51" s="117" t="s">
        <v>21</v>
      </c>
      <c r="E51" s="121">
        <v>0.21</v>
      </c>
      <c r="F51" s="1"/>
      <c r="G51" s="144">
        <f t="shared" si="1"/>
        <v>0</v>
      </c>
      <c r="H51" s="45"/>
      <c r="I51" s="45"/>
    </row>
    <row r="52" spans="1:9" ht="24">
      <c r="A52" s="114">
        <v>16</v>
      </c>
      <c r="B52" s="115" t="s">
        <v>128</v>
      </c>
      <c r="C52" s="116" t="s">
        <v>129</v>
      </c>
      <c r="D52" s="117" t="s">
        <v>26</v>
      </c>
      <c r="E52" s="121">
        <v>9.4000000000000004E-3</v>
      </c>
      <c r="F52" s="1"/>
      <c r="G52" s="144">
        <f t="shared" si="1"/>
        <v>0</v>
      </c>
      <c r="H52" s="45"/>
      <c r="I52" s="45"/>
    </row>
    <row r="53" spans="1:9" ht="48">
      <c r="A53" s="114">
        <v>17</v>
      </c>
      <c r="B53" s="115" t="s">
        <v>130</v>
      </c>
      <c r="C53" s="116" t="s">
        <v>131</v>
      </c>
      <c r="D53" s="117" t="s">
        <v>21</v>
      </c>
      <c r="E53" s="121">
        <v>0.4</v>
      </c>
      <c r="F53" s="1"/>
      <c r="G53" s="144">
        <f t="shared" si="1"/>
        <v>0</v>
      </c>
      <c r="H53" s="45"/>
      <c r="I53" s="45"/>
    </row>
    <row r="54" spans="1:9">
      <c r="A54" s="114">
        <v>18</v>
      </c>
      <c r="B54" s="115" t="s">
        <v>132</v>
      </c>
      <c r="C54" s="116" t="s">
        <v>133</v>
      </c>
      <c r="D54" s="117" t="s">
        <v>73</v>
      </c>
      <c r="E54" s="118">
        <v>4.16</v>
      </c>
      <c r="F54" s="1"/>
      <c r="G54" s="144">
        <f t="shared" si="1"/>
        <v>0</v>
      </c>
      <c r="H54" s="45"/>
      <c r="I54" s="45"/>
    </row>
    <row r="55" spans="1:9" ht="24">
      <c r="A55" s="114">
        <v>19</v>
      </c>
      <c r="B55" s="115" t="s">
        <v>134</v>
      </c>
      <c r="C55" s="116" t="s">
        <v>135</v>
      </c>
      <c r="D55" s="117" t="s">
        <v>21</v>
      </c>
      <c r="E55" s="121">
        <v>0.38</v>
      </c>
      <c r="F55" s="1"/>
      <c r="G55" s="144">
        <f t="shared" si="1"/>
        <v>0</v>
      </c>
      <c r="H55" s="45"/>
      <c r="I55" s="45"/>
    </row>
    <row r="56" spans="1:9" ht="36">
      <c r="A56" s="114">
        <v>20</v>
      </c>
      <c r="B56" s="115" t="s">
        <v>136</v>
      </c>
      <c r="C56" s="116" t="s">
        <v>137</v>
      </c>
      <c r="D56" s="117" t="s">
        <v>138</v>
      </c>
      <c r="E56" s="118">
        <v>2</v>
      </c>
      <c r="F56" s="1"/>
      <c r="G56" s="144">
        <f t="shared" si="1"/>
        <v>0</v>
      </c>
      <c r="H56" s="45"/>
      <c r="I56" s="45"/>
    </row>
    <row r="57" spans="1:9">
      <c r="A57" s="114">
        <v>21</v>
      </c>
      <c r="B57" s="115" t="s">
        <v>139</v>
      </c>
      <c r="C57" s="116" t="s">
        <v>140</v>
      </c>
      <c r="D57" s="117" t="s">
        <v>26</v>
      </c>
      <c r="E57" s="121">
        <v>6.2899999999999998E-2</v>
      </c>
      <c r="F57" s="1"/>
      <c r="G57" s="144">
        <f t="shared" si="1"/>
        <v>0</v>
      </c>
      <c r="H57" s="45"/>
      <c r="I57" s="45"/>
    </row>
    <row r="58" spans="1:9">
      <c r="A58" s="114">
        <v>22</v>
      </c>
      <c r="B58" s="115">
        <v>74</v>
      </c>
      <c r="C58" s="116" t="s">
        <v>141</v>
      </c>
      <c r="D58" s="117" t="s">
        <v>109</v>
      </c>
      <c r="E58" s="118">
        <v>77</v>
      </c>
      <c r="F58" s="1"/>
      <c r="G58" s="144">
        <f t="shared" si="1"/>
        <v>0</v>
      </c>
      <c r="H58" s="45"/>
      <c r="I58" s="45"/>
    </row>
    <row r="59" spans="1:9" ht="36">
      <c r="A59" s="114">
        <v>23</v>
      </c>
      <c r="B59" s="115" t="s">
        <v>142</v>
      </c>
      <c r="C59" s="116" t="s">
        <v>143</v>
      </c>
      <c r="D59" s="117" t="s">
        <v>54</v>
      </c>
      <c r="E59" s="118">
        <v>230</v>
      </c>
      <c r="F59" s="1"/>
      <c r="G59" s="144">
        <f t="shared" si="1"/>
        <v>0</v>
      </c>
      <c r="H59" s="45"/>
      <c r="I59" s="45"/>
    </row>
    <row r="60" spans="1:9" ht="36">
      <c r="A60" s="114">
        <v>24</v>
      </c>
      <c r="B60" s="115" t="s">
        <v>144</v>
      </c>
      <c r="C60" s="116" t="s">
        <v>145</v>
      </c>
      <c r="D60" s="117" t="s">
        <v>47</v>
      </c>
      <c r="E60" s="121">
        <v>0.37</v>
      </c>
      <c r="F60" s="1"/>
      <c r="G60" s="144">
        <f t="shared" si="1"/>
        <v>0</v>
      </c>
      <c r="H60" s="45"/>
      <c r="I60" s="45"/>
    </row>
    <row r="61" spans="1:9" ht="36">
      <c r="A61" s="114">
        <v>25</v>
      </c>
      <c r="B61" s="115" t="s">
        <v>97</v>
      </c>
      <c r="C61" s="116" t="s">
        <v>98</v>
      </c>
      <c r="D61" s="117" t="s">
        <v>73</v>
      </c>
      <c r="E61" s="121">
        <v>0.23</v>
      </c>
      <c r="F61" s="1"/>
      <c r="G61" s="144">
        <f t="shared" si="1"/>
        <v>0</v>
      </c>
      <c r="H61" s="45"/>
      <c r="I61" s="45"/>
    </row>
    <row r="62" spans="1:9" ht="24">
      <c r="A62" s="114">
        <v>26</v>
      </c>
      <c r="B62" s="115">
        <v>260017</v>
      </c>
      <c r="C62" s="116" t="s">
        <v>99</v>
      </c>
      <c r="D62" s="117" t="s">
        <v>26</v>
      </c>
      <c r="E62" s="121">
        <v>3.0599999999999998E-3</v>
      </c>
      <c r="F62" s="1"/>
      <c r="G62" s="144">
        <f t="shared" si="1"/>
        <v>0</v>
      </c>
      <c r="H62" s="45"/>
      <c r="I62" s="45"/>
    </row>
    <row r="63" spans="1:9" ht="60">
      <c r="A63" s="114">
        <v>27</v>
      </c>
      <c r="B63" s="115" t="s">
        <v>146</v>
      </c>
      <c r="C63" s="116" t="s">
        <v>147</v>
      </c>
      <c r="D63" s="117" t="s">
        <v>115</v>
      </c>
      <c r="E63" s="121">
        <v>7.0000000000000007E-2</v>
      </c>
      <c r="F63" s="1"/>
      <c r="G63" s="144">
        <f>ROUND(E63*F63,2)</f>
        <v>0</v>
      </c>
      <c r="H63" s="45"/>
      <c r="I63" s="45"/>
    </row>
    <row r="64" spans="1:9" ht="24">
      <c r="A64" s="114">
        <v>28</v>
      </c>
      <c r="B64" s="115" t="s">
        <v>148</v>
      </c>
      <c r="C64" s="116" t="s">
        <v>149</v>
      </c>
      <c r="D64" s="117" t="s">
        <v>12</v>
      </c>
      <c r="E64" s="118">
        <v>7</v>
      </c>
      <c r="F64" s="1"/>
      <c r="G64" s="144">
        <f t="shared" si="1"/>
        <v>0</v>
      </c>
      <c r="H64" s="45"/>
      <c r="I64" s="45"/>
    </row>
    <row r="65" spans="1:9">
      <c r="A65" s="53"/>
      <c r="B65" s="53"/>
      <c r="C65" s="139" t="s">
        <v>55</v>
      </c>
      <c r="D65" s="140"/>
      <c r="E65" s="140"/>
      <c r="F65" s="46"/>
      <c r="G65" s="138">
        <f>SUM(G37:G64)</f>
        <v>0</v>
      </c>
    </row>
    <row r="66" spans="1:9">
      <c r="A66" s="44"/>
      <c r="B66" s="44">
        <v>3</v>
      </c>
      <c r="C66" s="74" t="s">
        <v>150</v>
      </c>
      <c r="D66" s="75"/>
      <c r="E66" s="75"/>
      <c r="F66" s="75"/>
      <c r="G66" s="75"/>
    </row>
    <row r="67" spans="1:9" ht="36">
      <c r="A67" s="114">
        <v>1</v>
      </c>
      <c r="B67" s="115" t="s">
        <v>29</v>
      </c>
      <c r="C67" s="116" t="s">
        <v>30</v>
      </c>
      <c r="D67" s="117" t="s">
        <v>31</v>
      </c>
      <c r="E67" s="121">
        <v>0.27</v>
      </c>
      <c r="F67" s="1"/>
      <c r="G67" s="144">
        <f t="shared" ref="G67:G77" si="2">ROUND(E67*F67,2)</f>
        <v>0</v>
      </c>
      <c r="H67" s="45"/>
      <c r="I67" s="45"/>
    </row>
    <row r="68" spans="1:9" ht="36">
      <c r="A68" s="114">
        <v>2</v>
      </c>
      <c r="B68" s="115" t="s">
        <v>86</v>
      </c>
      <c r="C68" s="116" t="s">
        <v>87</v>
      </c>
      <c r="D68" s="117" t="s">
        <v>34</v>
      </c>
      <c r="E68" s="121">
        <v>0.27</v>
      </c>
      <c r="F68" s="1"/>
      <c r="G68" s="144">
        <f t="shared" si="2"/>
        <v>0</v>
      </c>
      <c r="H68" s="45"/>
      <c r="I68" s="45"/>
    </row>
    <row r="69" spans="1:9" ht="36">
      <c r="A69" s="114">
        <v>3</v>
      </c>
      <c r="B69" s="115" t="s">
        <v>90</v>
      </c>
      <c r="C69" s="116" t="s">
        <v>91</v>
      </c>
      <c r="D69" s="117" t="s">
        <v>73</v>
      </c>
      <c r="E69" s="118">
        <v>14</v>
      </c>
      <c r="F69" s="1"/>
      <c r="G69" s="144">
        <f>ROUND(E69*F69,2)</f>
        <v>0</v>
      </c>
      <c r="H69" s="45"/>
      <c r="I69" s="45"/>
    </row>
    <row r="70" spans="1:9" ht="36">
      <c r="A70" s="114">
        <v>4</v>
      </c>
      <c r="B70" s="115" t="s">
        <v>57</v>
      </c>
      <c r="C70" s="116" t="s">
        <v>58</v>
      </c>
      <c r="D70" s="117" t="s">
        <v>21</v>
      </c>
      <c r="E70" s="121">
        <v>0.20499999999999999</v>
      </c>
      <c r="F70" s="1"/>
      <c r="G70" s="144">
        <f>ROUND(E70*F70,2)</f>
        <v>0</v>
      </c>
      <c r="H70" s="45"/>
      <c r="I70" s="45"/>
    </row>
    <row r="71" spans="1:9" ht="24">
      <c r="A71" s="114">
        <v>5</v>
      </c>
      <c r="B71" s="115" t="s">
        <v>71</v>
      </c>
      <c r="C71" s="116" t="s">
        <v>72</v>
      </c>
      <c r="D71" s="117" t="s">
        <v>73</v>
      </c>
      <c r="E71" s="118">
        <v>4.5</v>
      </c>
      <c r="F71" s="1"/>
      <c r="G71" s="144">
        <f>ROUND(E71*F71,2)</f>
        <v>0</v>
      </c>
      <c r="H71" s="45"/>
      <c r="I71" s="45"/>
    </row>
    <row r="72" spans="1:9" ht="36">
      <c r="A72" s="114">
        <v>6</v>
      </c>
      <c r="B72" s="115" t="s">
        <v>104</v>
      </c>
      <c r="C72" s="116" t="s">
        <v>151</v>
      </c>
      <c r="D72" s="117" t="s">
        <v>73</v>
      </c>
      <c r="E72" s="118">
        <v>10</v>
      </c>
      <c r="F72" s="1"/>
      <c r="G72" s="144">
        <f>ROUND(E72*F72,2)</f>
        <v>0</v>
      </c>
      <c r="H72" s="45"/>
      <c r="I72" s="45"/>
    </row>
    <row r="73" spans="1:9" ht="24">
      <c r="A73" s="114">
        <v>7</v>
      </c>
      <c r="B73" s="115">
        <v>260017</v>
      </c>
      <c r="C73" s="116" t="s">
        <v>99</v>
      </c>
      <c r="D73" s="117" t="s">
        <v>26</v>
      </c>
      <c r="E73" s="121">
        <v>0.58499999999999996</v>
      </c>
      <c r="F73" s="1"/>
      <c r="G73" s="144">
        <f t="shared" si="2"/>
        <v>0</v>
      </c>
      <c r="H73" s="45"/>
      <c r="I73" s="45"/>
    </row>
    <row r="74" spans="1:9" ht="36">
      <c r="A74" s="114">
        <v>8</v>
      </c>
      <c r="B74" s="115" t="s">
        <v>152</v>
      </c>
      <c r="C74" s="116" t="s">
        <v>153</v>
      </c>
      <c r="D74" s="117" t="s">
        <v>21</v>
      </c>
      <c r="E74" s="121">
        <v>0.79300000000000004</v>
      </c>
      <c r="F74" s="1"/>
      <c r="G74" s="144">
        <f t="shared" si="2"/>
        <v>0</v>
      </c>
      <c r="H74" s="45"/>
      <c r="I74" s="45"/>
    </row>
    <row r="75" spans="1:9" ht="24">
      <c r="A75" s="114">
        <v>9</v>
      </c>
      <c r="B75" s="115" t="s">
        <v>154</v>
      </c>
      <c r="C75" s="116" t="s">
        <v>155</v>
      </c>
      <c r="D75" s="117" t="s">
        <v>156</v>
      </c>
      <c r="E75" s="118">
        <v>3</v>
      </c>
      <c r="F75" s="1"/>
      <c r="G75" s="144">
        <f t="shared" si="2"/>
        <v>0</v>
      </c>
      <c r="H75" s="45"/>
      <c r="I75" s="45"/>
    </row>
    <row r="76" spans="1:9" ht="36">
      <c r="A76" s="114">
        <v>10</v>
      </c>
      <c r="B76" s="115" t="s">
        <v>142</v>
      </c>
      <c r="C76" s="116" t="s">
        <v>143</v>
      </c>
      <c r="D76" s="117" t="s">
        <v>54</v>
      </c>
      <c r="E76" s="118">
        <v>25</v>
      </c>
      <c r="F76" s="1"/>
      <c r="G76" s="144">
        <f t="shared" si="2"/>
        <v>0</v>
      </c>
      <c r="H76" s="45"/>
      <c r="I76" s="45"/>
    </row>
    <row r="77" spans="1:9">
      <c r="A77" s="114">
        <v>11</v>
      </c>
      <c r="B77" s="115">
        <v>88002002</v>
      </c>
      <c r="C77" s="116" t="s">
        <v>157</v>
      </c>
      <c r="D77" s="117" t="s">
        <v>158</v>
      </c>
      <c r="E77" s="118">
        <v>1</v>
      </c>
      <c r="F77" s="1"/>
      <c r="G77" s="144">
        <f t="shared" si="2"/>
        <v>0</v>
      </c>
      <c r="H77" s="45"/>
      <c r="I77" s="45"/>
    </row>
    <row r="78" spans="1:9">
      <c r="A78" s="53"/>
      <c r="B78" s="53"/>
      <c r="C78" s="139" t="s">
        <v>65</v>
      </c>
      <c r="D78" s="140"/>
      <c r="E78" s="140"/>
      <c r="F78" s="46"/>
      <c r="G78" s="138">
        <f>SUM(G67:G77)</f>
        <v>0</v>
      </c>
    </row>
    <row r="79" spans="1:9">
      <c r="A79" s="53"/>
      <c r="B79" s="53"/>
      <c r="C79" s="139" t="s">
        <v>159</v>
      </c>
      <c r="D79" s="140"/>
      <c r="E79" s="140"/>
      <c r="F79" s="46"/>
      <c r="G79" s="138">
        <f>G35+G65+G78</f>
        <v>0</v>
      </c>
    </row>
    <row r="80" spans="1:9">
      <c r="A80" s="53"/>
      <c r="B80" s="53"/>
      <c r="C80" s="141" t="s">
        <v>80</v>
      </c>
      <c r="D80" s="142"/>
      <c r="E80" s="142"/>
      <c r="F80" s="46"/>
      <c r="G80" s="138">
        <f>G79*0.21</f>
        <v>0</v>
      </c>
    </row>
    <row r="81" spans="1:7">
      <c r="A81" s="53"/>
      <c r="B81" s="53"/>
      <c r="C81" s="139" t="s">
        <v>160</v>
      </c>
      <c r="D81" s="140"/>
      <c r="E81" s="140"/>
      <c r="F81" s="46"/>
      <c r="G81" s="138">
        <f>G79+G80</f>
        <v>0</v>
      </c>
    </row>
  </sheetData>
  <sheetProtection algorithmName="SHA-512" hashValue="IISnaeWH1V2s3zrSLfNlTstlLpjfXUvl60KA9vXLfvc57hoUrweBcO1upgAsF0B/wePwzieOXRrDfundomBnMA==" saltValue="1pjiSGrYCfBqjOyKiU6rwg==" spinCount="100000" sheet="1" objects="1" scenarios="1"/>
  <mergeCells count="17">
    <mergeCell ref="A11:B11"/>
    <mergeCell ref="C2:F2"/>
    <mergeCell ref="C3:F3"/>
    <mergeCell ref="A5:G6"/>
    <mergeCell ref="A7:G8"/>
    <mergeCell ref="A9:G10"/>
    <mergeCell ref="D11:F11"/>
    <mergeCell ref="C78:E78"/>
    <mergeCell ref="C79:E79"/>
    <mergeCell ref="C80:E80"/>
    <mergeCell ref="C81:E81"/>
    <mergeCell ref="E12:E13"/>
    <mergeCell ref="C14:G14"/>
    <mergeCell ref="C35:E35"/>
    <mergeCell ref="C36:G36"/>
    <mergeCell ref="C65:E65"/>
    <mergeCell ref="C66:G66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3B57-AB5A-466E-8C5B-53964A2CB012}">
  <dimension ref="A1:L21"/>
  <sheetViews>
    <sheetView workbookViewId="0">
      <selection activeCell="E15" sqref="E15:F15"/>
    </sheetView>
  </sheetViews>
  <sheetFormatPr defaultRowHeight="15"/>
  <cols>
    <col min="1" max="1" width="4" style="36" customWidth="1"/>
    <col min="2" max="2" width="9.42578125" style="36" customWidth="1"/>
    <col min="3" max="3" width="35.7109375" style="36" customWidth="1"/>
    <col min="4" max="4" width="5.85546875" style="36" customWidth="1"/>
    <col min="5" max="5" width="14.85546875" style="36" customWidth="1"/>
    <col min="6" max="6" width="12.7109375" style="36" customWidth="1"/>
    <col min="7" max="7" width="15.42578125" style="36" customWidth="1"/>
    <col min="8" max="16384" width="9.140625" style="36"/>
  </cols>
  <sheetData>
    <row r="1" spans="1:12" ht="15.75">
      <c r="C1" s="86" t="s">
        <v>0</v>
      </c>
      <c r="D1" s="87"/>
      <c r="E1" s="87"/>
      <c r="F1" s="87"/>
    </row>
    <row r="2" spans="1:12">
      <c r="C2" s="88"/>
      <c r="D2" s="87"/>
      <c r="E2" s="87"/>
      <c r="F2" s="87"/>
    </row>
    <row r="4" spans="1:12">
      <c r="A4" s="89" t="s">
        <v>1</v>
      </c>
      <c r="B4" s="90"/>
      <c r="C4" s="90"/>
      <c r="D4" s="90"/>
      <c r="E4" s="90"/>
      <c r="F4" s="90"/>
      <c r="G4" s="90"/>
    </row>
    <row r="5" spans="1:12">
      <c r="A5" s="90"/>
      <c r="B5" s="90"/>
      <c r="C5" s="90"/>
      <c r="D5" s="90"/>
      <c r="E5" s="90"/>
      <c r="F5" s="90"/>
      <c r="G5" s="90"/>
    </row>
    <row r="6" spans="1:12">
      <c r="A6" s="89" t="s">
        <v>2</v>
      </c>
      <c r="B6" s="90"/>
      <c r="C6" s="90"/>
      <c r="D6" s="90"/>
      <c r="E6" s="90"/>
      <c r="F6" s="90"/>
      <c r="G6" s="90"/>
    </row>
    <row r="7" spans="1:12">
      <c r="A7" s="90"/>
      <c r="B7" s="90"/>
      <c r="C7" s="90"/>
      <c r="D7" s="90"/>
      <c r="E7" s="90"/>
      <c r="F7" s="90"/>
      <c r="G7" s="90"/>
    </row>
    <row r="8" spans="1:12">
      <c r="A8" s="89" t="s">
        <v>161</v>
      </c>
      <c r="B8" s="90"/>
      <c r="C8" s="90"/>
      <c r="D8" s="90"/>
      <c r="E8" s="90"/>
      <c r="F8" s="90"/>
      <c r="G8" s="90"/>
    </row>
    <row r="9" spans="1:12">
      <c r="A9" s="90"/>
      <c r="B9" s="90"/>
      <c r="C9" s="90"/>
      <c r="D9" s="90"/>
      <c r="E9" s="90"/>
      <c r="F9" s="90"/>
      <c r="G9" s="90"/>
      <c r="L9" s="147"/>
    </row>
    <row r="10" spans="1:12" ht="15" customHeight="1">
      <c r="A10" s="84"/>
      <c r="B10" s="85"/>
      <c r="C10" s="49"/>
      <c r="D10" s="91" t="s">
        <v>4</v>
      </c>
      <c r="E10" s="91"/>
      <c r="F10" s="91"/>
      <c r="G10" s="37">
        <f>G21</f>
        <v>0</v>
      </c>
    </row>
    <row r="11" spans="1:12">
      <c r="A11" s="40" t="s">
        <v>5</v>
      </c>
      <c r="B11" s="40" t="s">
        <v>7</v>
      </c>
      <c r="C11" s="40" t="s">
        <v>9</v>
      </c>
      <c r="D11" s="40" t="s">
        <v>11</v>
      </c>
      <c r="E11" s="82" t="s">
        <v>13</v>
      </c>
      <c r="F11" s="41" t="s">
        <v>14</v>
      </c>
      <c r="G11" s="42" t="s">
        <v>17</v>
      </c>
    </row>
    <row r="12" spans="1:12">
      <c r="A12" s="40" t="s">
        <v>6</v>
      </c>
      <c r="B12" s="40" t="s">
        <v>8</v>
      </c>
      <c r="C12" s="40" t="s">
        <v>10</v>
      </c>
      <c r="D12" s="40" t="s">
        <v>12</v>
      </c>
      <c r="E12" s="83"/>
      <c r="F12" s="41" t="s">
        <v>15</v>
      </c>
      <c r="G12" s="40" t="s">
        <v>16</v>
      </c>
    </row>
    <row r="13" spans="1:12">
      <c r="A13" s="44"/>
      <c r="B13" s="44">
        <v>1</v>
      </c>
      <c r="C13" s="74" t="s">
        <v>162</v>
      </c>
      <c r="D13" s="75"/>
      <c r="E13" s="75"/>
      <c r="F13" s="75"/>
      <c r="G13" s="75"/>
    </row>
    <row r="14" spans="1:12">
      <c r="A14" s="114">
        <v>1</v>
      </c>
      <c r="B14" s="115" t="s">
        <v>163</v>
      </c>
      <c r="C14" s="116" t="s">
        <v>164</v>
      </c>
      <c r="D14" s="115" t="s">
        <v>158</v>
      </c>
      <c r="E14" s="118">
        <v>1</v>
      </c>
      <c r="F14" s="1">
        <v>0</v>
      </c>
      <c r="G14" s="148">
        <f>ROUND(E14*F14,2)</f>
        <v>0</v>
      </c>
      <c r="H14" s="45"/>
      <c r="I14" s="45"/>
    </row>
    <row r="15" spans="1:12">
      <c r="A15" s="114">
        <v>3</v>
      </c>
      <c r="B15" s="115" t="s">
        <v>165</v>
      </c>
      <c r="C15" s="116" t="s">
        <v>166</v>
      </c>
      <c r="D15" s="115" t="s">
        <v>158</v>
      </c>
      <c r="E15" s="118">
        <v>1</v>
      </c>
      <c r="F15" s="1">
        <v>0</v>
      </c>
      <c r="G15" s="148">
        <f>ROUND(E15*F15,2)</f>
        <v>0</v>
      </c>
      <c r="H15" s="45"/>
      <c r="I15" s="45"/>
    </row>
    <row r="16" spans="1:12" ht="24">
      <c r="A16" s="114">
        <v>5</v>
      </c>
      <c r="B16" s="115" t="s">
        <v>167</v>
      </c>
      <c r="C16" s="116" t="s">
        <v>168</v>
      </c>
      <c r="D16" s="115" t="s">
        <v>138</v>
      </c>
      <c r="E16" s="118">
        <v>6</v>
      </c>
      <c r="F16" s="1"/>
      <c r="G16" s="148">
        <f>ROUND(E16*F16,2)</f>
        <v>0</v>
      </c>
      <c r="H16" s="45"/>
      <c r="I16" s="45"/>
    </row>
    <row r="17" spans="1:9" ht="24">
      <c r="A17" s="114">
        <v>8</v>
      </c>
      <c r="B17" s="115" t="s">
        <v>169</v>
      </c>
      <c r="C17" s="116" t="s">
        <v>294</v>
      </c>
      <c r="D17" s="115" t="s">
        <v>12</v>
      </c>
      <c r="E17" s="118">
        <v>2</v>
      </c>
      <c r="F17" s="1"/>
      <c r="G17" s="148">
        <f>ROUND(E17*F17,2)</f>
        <v>0</v>
      </c>
      <c r="H17" s="45"/>
      <c r="I17" s="45"/>
    </row>
    <row r="18" spans="1:9">
      <c r="A18" s="53"/>
      <c r="B18" s="53"/>
      <c r="C18" s="139" t="s">
        <v>35</v>
      </c>
      <c r="D18" s="140"/>
      <c r="E18" s="140"/>
      <c r="F18" s="46"/>
      <c r="G18" s="146">
        <f>SUM(G14:G17)</f>
        <v>0</v>
      </c>
    </row>
    <row r="19" spans="1:9">
      <c r="A19" s="53"/>
      <c r="B19" s="53"/>
      <c r="C19" s="139" t="s">
        <v>170</v>
      </c>
      <c r="D19" s="140"/>
      <c r="E19" s="140"/>
      <c r="F19" s="46"/>
      <c r="G19" s="146">
        <f>G18</f>
        <v>0</v>
      </c>
    </row>
    <row r="20" spans="1:9">
      <c r="A20" s="53"/>
      <c r="B20" s="53"/>
      <c r="C20" s="141" t="s">
        <v>80</v>
      </c>
      <c r="D20" s="142"/>
      <c r="E20" s="142"/>
      <c r="F20" s="46"/>
      <c r="G20" s="146">
        <f>G19*0.21</f>
        <v>0</v>
      </c>
    </row>
    <row r="21" spans="1:9">
      <c r="A21" s="53"/>
      <c r="B21" s="53"/>
      <c r="C21" s="139" t="s">
        <v>171</v>
      </c>
      <c r="D21" s="140"/>
      <c r="E21" s="140"/>
      <c r="F21" s="46"/>
      <c r="G21" s="146">
        <f>G19+G20</f>
        <v>0</v>
      </c>
    </row>
  </sheetData>
  <sheetProtection algorithmName="SHA-512" hashValue="foyVZ4ZG0r3p/SHLx/GerShE9PhUFMOfwgCCB3Muvq5DWlz/LWqPyG7w9QyfPwrd0bAoq+APT8a7ZMlRm4eMtQ==" saltValue="xwE0+R3b6RtRchCN5p9vQg==" spinCount="100000" sheet="1" objects="1" scenarios="1"/>
  <mergeCells count="13">
    <mergeCell ref="E11:E12"/>
    <mergeCell ref="C1:F1"/>
    <mergeCell ref="C2:F2"/>
    <mergeCell ref="A4:G5"/>
    <mergeCell ref="A6:G7"/>
    <mergeCell ref="A8:G9"/>
    <mergeCell ref="A10:B10"/>
    <mergeCell ref="D10:F10"/>
    <mergeCell ref="C13:G13"/>
    <mergeCell ref="C18:E18"/>
    <mergeCell ref="C19:E19"/>
    <mergeCell ref="C20:E20"/>
    <mergeCell ref="C21:E2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F9C2D-31B3-4B07-93A5-E56B487EDD56}">
  <dimension ref="A1:M21"/>
  <sheetViews>
    <sheetView workbookViewId="0">
      <selection activeCell="G19" sqref="G19"/>
    </sheetView>
  </sheetViews>
  <sheetFormatPr defaultRowHeight="15"/>
  <cols>
    <col min="1" max="1" width="4" style="36" customWidth="1"/>
    <col min="2" max="2" width="9.42578125" style="36" customWidth="1"/>
    <col min="3" max="3" width="35.7109375" style="36" customWidth="1"/>
    <col min="4" max="4" width="5.85546875" style="36" customWidth="1"/>
    <col min="5" max="5" width="14.85546875" style="36" customWidth="1"/>
    <col min="6" max="6" width="12.7109375" style="36" customWidth="1"/>
    <col min="7" max="7" width="15.42578125" style="36" customWidth="1"/>
    <col min="8" max="16384" width="9.140625" style="36"/>
  </cols>
  <sheetData>
    <row r="1" spans="1:13" ht="15.75">
      <c r="C1" s="86" t="s">
        <v>317</v>
      </c>
      <c r="D1" s="87"/>
      <c r="E1" s="87"/>
      <c r="F1" s="87"/>
    </row>
    <row r="2" spans="1:13">
      <c r="C2" s="88"/>
      <c r="D2" s="87"/>
      <c r="E2" s="87"/>
      <c r="F2" s="87"/>
    </row>
    <row r="4" spans="1:13">
      <c r="A4" s="89" t="s">
        <v>1</v>
      </c>
      <c r="B4" s="90"/>
      <c r="C4" s="90"/>
      <c r="D4" s="90"/>
      <c r="E4" s="90"/>
      <c r="F4" s="90"/>
      <c r="G4" s="90"/>
    </row>
    <row r="5" spans="1:13">
      <c r="A5" s="90"/>
      <c r="B5" s="90"/>
      <c r="C5" s="90"/>
      <c r="D5" s="90"/>
      <c r="E5" s="90"/>
      <c r="F5" s="90"/>
      <c r="G5" s="90"/>
    </row>
    <row r="6" spans="1:13">
      <c r="A6" s="89" t="s">
        <v>2</v>
      </c>
      <c r="B6" s="90"/>
      <c r="C6" s="90"/>
      <c r="D6" s="90"/>
      <c r="E6" s="90"/>
      <c r="F6" s="90"/>
      <c r="G6" s="90"/>
    </row>
    <row r="7" spans="1:13">
      <c r="A7" s="90"/>
      <c r="B7" s="90"/>
      <c r="C7" s="90"/>
      <c r="D7" s="90"/>
      <c r="E7" s="90"/>
      <c r="F7" s="90"/>
      <c r="G7" s="90"/>
    </row>
    <row r="8" spans="1:13">
      <c r="A8" s="89" t="s">
        <v>161</v>
      </c>
      <c r="B8" s="90"/>
      <c r="C8" s="90"/>
      <c r="D8" s="90"/>
      <c r="E8" s="90"/>
      <c r="F8" s="90"/>
      <c r="G8" s="90"/>
    </row>
    <row r="9" spans="1:13">
      <c r="A9" s="90"/>
      <c r="B9" s="90"/>
      <c r="C9" s="90"/>
      <c r="D9" s="90"/>
      <c r="E9" s="90"/>
      <c r="F9" s="90"/>
      <c r="G9" s="90"/>
    </row>
    <row r="10" spans="1:13" ht="15" customHeight="1">
      <c r="A10" s="84"/>
      <c r="B10" s="85"/>
      <c r="D10" s="91" t="s">
        <v>4</v>
      </c>
      <c r="E10" s="91"/>
      <c r="F10" s="91"/>
      <c r="G10" s="37">
        <f>G21</f>
        <v>0</v>
      </c>
    </row>
    <row r="11" spans="1:13">
      <c r="A11" s="103" t="s">
        <v>306</v>
      </c>
      <c r="B11" s="105" t="s">
        <v>307</v>
      </c>
      <c r="C11" s="38" t="s">
        <v>309</v>
      </c>
      <c r="D11" s="39" t="s">
        <v>11</v>
      </c>
      <c r="E11" s="82" t="s">
        <v>13</v>
      </c>
      <c r="F11" s="41" t="s">
        <v>14</v>
      </c>
      <c r="G11" s="42" t="s">
        <v>17</v>
      </c>
    </row>
    <row r="12" spans="1:13">
      <c r="A12" s="104"/>
      <c r="B12" s="106"/>
      <c r="C12" s="43" t="s">
        <v>308</v>
      </c>
      <c r="D12" s="39" t="s">
        <v>12</v>
      </c>
      <c r="E12" s="83"/>
      <c r="F12" s="41" t="s">
        <v>15</v>
      </c>
      <c r="G12" s="40" t="s">
        <v>16</v>
      </c>
    </row>
    <row r="13" spans="1:13">
      <c r="A13" s="44"/>
      <c r="B13" s="44">
        <v>1</v>
      </c>
      <c r="C13" s="107" t="s">
        <v>162</v>
      </c>
      <c r="D13" s="75"/>
      <c r="E13" s="75"/>
      <c r="F13" s="75"/>
      <c r="G13" s="75"/>
    </row>
    <row r="14" spans="1:13">
      <c r="A14" s="114">
        <v>2</v>
      </c>
      <c r="B14" s="115">
        <v>88003001</v>
      </c>
      <c r="C14" s="116" t="s">
        <v>310</v>
      </c>
      <c r="D14" s="115" t="s">
        <v>158</v>
      </c>
      <c r="E14" s="118">
        <v>1</v>
      </c>
      <c r="F14" s="1"/>
      <c r="G14" s="148">
        <f>ROUND(E14*F14,2)</f>
        <v>0</v>
      </c>
      <c r="H14" s="45"/>
      <c r="I14" s="45"/>
    </row>
    <row r="15" spans="1:13">
      <c r="A15" s="114">
        <v>4</v>
      </c>
      <c r="B15" s="115">
        <v>260142</v>
      </c>
      <c r="C15" s="116" t="s">
        <v>311</v>
      </c>
      <c r="D15" s="115" t="s">
        <v>158</v>
      </c>
      <c r="E15" s="118">
        <v>1</v>
      </c>
      <c r="F15" s="1"/>
      <c r="G15" s="148">
        <f>ROUND(E15*F15,2)</f>
        <v>0</v>
      </c>
      <c r="H15" s="45"/>
      <c r="I15" s="45"/>
      <c r="M15" s="147"/>
    </row>
    <row r="16" spans="1:13">
      <c r="A16" s="114">
        <v>6</v>
      </c>
      <c r="B16" s="115">
        <v>520058</v>
      </c>
      <c r="C16" s="116" t="s">
        <v>312</v>
      </c>
      <c r="D16" s="115" t="s">
        <v>138</v>
      </c>
      <c r="E16" s="118">
        <v>6</v>
      </c>
      <c r="F16" s="1"/>
      <c r="G16" s="148">
        <f>ROUND(E16*F16,2)</f>
        <v>0</v>
      </c>
      <c r="H16" s="45"/>
      <c r="I16" s="45"/>
    </row>
    <row r="17" spans="1:9">
      <c r="A17" s="114">
        <v>7</v>
      </c>
      <c r="B17" s="115" t="s">
        <v>313</v>
      </c>
      <c r="C17" s="116" t="s">
        <v>314</v>
      </c>
      <c r="D17" s="115" t="s">
        <v>12</v>
      </c>
      <c r="E17" s="118">
        <v>4</v>
      </c>
      <c r="F17" s="1"/>
      <c r="G17" s="148">
        <f>ROUND(E17*F17,2)</f>
        <v>0</v>
      </c>
      <c r="H17" s="45"/>
      <c r="I17" s="45"/>
    </row>
    <row r="18" spans="1:9">
      <c r="A18" s="53"/>
      <c r="B18" s="53"/>
      <c r="C18" s="139" t="s">
        <v>35</v>
      </c>
      <c r="D18" s="140"/>
      <c r="E18" s="140"/>
      <c r="F18" s="46"/>
      <c r="G18" s="146">
        <f>SUM(G14:G17)</f>
        <v>0</v>
      </c>
    </row>
    <row r="19" spans="1:9">
      <c r="A19" s="53"/>
      <c r="B19" s="53"/>
      <c r="C19" s="139" t="s">
        <v>170</v>
      </c>
      <c r="D19" s="140"/>
      <c r="E19" s="140"/>
      <c r="F19" s="46"/>
      <c r="G19" s="146">
        <f>G18</f>
        <v>0</v>
      </c>
    </row>
    <row r="20" spans="1:9">
      <c r="A20" s="53"/>
      <c r="B20" s="53"/>
      <c r="C20" s="141" t="s">
        <v>80</v>
      </c>
      <c r="D20" s="142"/>
      <c r="E20" s="142"/>
      <c r="F20" s="46"/>
      <c r="G20" s="146">
        <f>G19*0.21</f>
        <v>0</v>
      </c>
    </row>
    <row r="21" spans="1:9">
      <c r="A21" s="53"/>
      <c r="B21" s="53"/>
      <c r="C21" s="139" t="s">
        <v>171</v>
      </c>
      <c r="D21" s="140"/>
      <c r="E21" s="140"/>
      <c r="F21" s="46"/>
      <c r="G21" s="146">
        <f>G19+G20</f>
        <v>0</v>
      </c>
    </row>
  </sheetData>
  <sheetProtection algorithmName="SHA-512" hashValue="284YoOrAWgFX1CN3wwT4hnJAuhEaXjXxahE9B/S1rZNR1avTOyAznLuZetFYyPC1XhwkWAZ8RWPvDvch5llmSw==" saltValue="tu9G2cF+zpQhYQEwBxvU9w==" spinCount="100000" sheet="1" objects="1" scenarios="1"/>
  <mergeCells count="15">
    <mergeCell ref="C19:E19"/>
    <mergeCell ref="C20:E20"/>
    <mergeCell ref="C21:E21"/>
    <mergeCell ref="C1:F1"/>
    <mergeCell ref="C2:F2"/>
    <mergeCell ref="A4:G5"/>
    <mergeCell ref="A6:G7"/>
    <mergeCell ref="A8:G9"/>
    <mergeCell ref="A10:B10"/>
    <mergeCell ref="D10:F10"/>
    <mergeCell ref="A11:A12"/>
    <mergeCell ref="B11:B12"/>
    <mergeCell ref="E11:E12"/>
    <mergeCell ref="C13:G13"/>
    <mergeCell ref="C18:E18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580F-4777-45B8-9ECD-76FB2DD45636}">
  <dimension ref="A2:I68"/>
  <sheetViews>
    <sheetView topLeftCell="A38" workbookViewId="0">
      <selection activeCell="E43" sqref="E43"/>
    </sheetView>
  </sheetViews>
  <sheetFormatPr defaultRowHeight="15"/>
  <cols>
    <col min="1" max="1" width="4" customWidth="1"/>
    <col min="2" max="2" width="9.42578125" customWidth="1"/>
    <col min="3" max="3" width="35.7109375" customWidth="1"/>
    <col min="4" max="4" width="5.85546875" style="3" customWidth="1"/>
    <col min="5" max="5" width="14.85546875" style="16" customWidth="1"/>
    <col min="6" max="6" width="12.7109375" customWidth="1"/>
    <col min="7" max="7" width="15.42578125" customWidth="1"/>
  </cols>
  <sheetData>
    <row r="2" spans="1:9" ht="15.75">
      <c r="C2" s="64" t="s">
        <v>0</v>
      </c>
      <c r="D2" s="65"/>
      <c r="E2" s="65"/>
      <c r="F2" s="65"/>
    </row>
    <row r="3" spans="1:9">
      <c r="C3" s="66"/>
      <c r="D3" s="65"/>
      <c r="E3" s="65"/>
      <c r="F3" s="65"/>
    </row>
    <row r="5" spans="1:9">
      <c r="A5" s="67" t="s">
        <v>1</v>
      </c>
      <c r="B5" s="68"/>
      <c r="C5" s="68"/>
      <c r="D5" s="68"/>
      <c r="E5" s="68"/>
      <c r="F5" s="68"/>
      <c r="G5" s="68"/>
    </row>
    <row r="6" spans="1:9">
      <c r="A6" s="68"/>
      <c r="B6" s="68"/>
      <c r="C6" s="68"/>
      <c r="D6" s="68"/>
      <c r="E6" s="68"/>
      <c r="F6" s="68"/>
      <c r="G6" s="68"/>
    </row>
    <row r="7" spans="1:9">
      <c r="A7" s="67" t="s">
        <v>2</v>
      </c>
      <c r="B7" s="68"/>
      <c r="C7" s="68"/>
      <c r="D7" s="68"/>
      <c r="E7" s="68"/>
      <c r="F7" s="68"/>
      <c r="G7" s="68"/>
    </row>
    <row r="8" spans="1:9">
      <c r="A8" s="68"/>
      <c r="B8" s="68"/>
      <c r="C8" s="68"/>
      <c r="D8" s="68"/>
      <c r="E8" s="68"/>
      <c r="F8" s="68"/>
      <c r="G8" s="68"/>
    </row>
    <row r="9" spans="1:9">
      <c r="A9" s="67" t="s">
        <v>172</v>
      </c>
      <c r="B9" s="68"/>
      <c r="C9" s="68"/>
      <c r="D9" s="68"/>
      <c r="E9" s="68"/>
      <c r="F9" s="68"/>
      <c r="G9" s="68"/>
    </row>
    <row r="10" spans="1:9">
      <c r="A10" s="68"/>
      <c r="B10" s="68"/>
      <c r="C10" s="68"/>
      <c r="D10" s="68"/>
      <c r="E10" s="68"/>
      <c r="F10" s="68"/>
      <c r="G10" s="68"/>
    </row>
    <row r="11" spans="1:9" ht="15" customHeight="1">
      <c r="A11" s="100"/>
      <c r="B11" s="101"/>
      <c r="C11" s="12"/>
      <c r="D11" s="102" t="s">
        <v>4</v>
      </c>
      <c r="E11" s="102"/>
      <c r="F11" s="102"/>
      <c r="G11" s="25">
        <f>G68</f>
        <v>0</v>
      </c>
    </row>
    <row r="12" spans="1:9">
      <c r="A12" s="17" t="s">
        <v>5</v>
      </c>
      <c r="B12" s="17" t="s">
        <v>7</v>
      </c>
      <c r="C12" s="17" t="s">
        <v>9</v>
      </c>
      <c r="D12" s="18" t="s">
        <v>11</v>
      </c>
      <c r="E12" s="96" t="s">
        <v>13</v>
      </c>
      <c r="F12" s="19" t="s">
        <v>14</v>
      </c>
      <c r="G12" s="20" t="s">
        <v>17</v>
      </c>
    </row>
    <row r="13" spans="1:9">
      <c r="A13" s="21" t="s">
        <v>6</v>
      </c>
      <c r="B13" s="21" t="s">
        <v>8</v>
      </c>
      <c r="C13" s="21" t="s">
        <v>10</v>
      </c>
      <c r="D13" s="22" t="s">
        <v>12</v>
      </c>
      <c r="E13" s="97"/>
      <c r="F13" s="13" t="s">
        <v>15</v>
      </c>
      <c r="G13" s="23" t="s">
        <v>16</v>
      </c>
    </row>
    <row r="14" spans="1:9">
      <c r="A14" s="8"/>
      <c r="B14" s="8">
        <v>1</v>
      </c>
      <c r="C14" s="98" t="s">
        <v>173</v>
      </c>
      <c r="D14" s="99"/>
      <c r="E14" s="99"/>
      <c r="F14" s="99"/>
      <c r="G14" s="99"/>
    </row>
    <row r="15" spans="1:9" ht="48">
      <c r="A15" s="2">
        <v>1</v>
      </c>
      <c r="B15" s="6" t="s">
        <v>174</v>
      </c>
      <c r="C15" s="7" t="s">
        <v>175</v>
      </c>
      <c r="D15" s="9" t="s">
        <v>176</v>
      </c>
      <c r="E15" s="10">
        <v>231.7</v>
      </c>
      <c r="F15" s="1"/>
      <c r="G15" s="15">
        <f>ROUND(E15*F15,2)</f>
        <v>0</v>
      </c>
      <c r="H15" s="5"/>
      <c r="I15" s="5"/>
    </row>
    <row r="16" spans="1:9" ht="48">
      <c r="A16" s="2">
        <v>2</v>
      </c>
      <c r="B16" s="6" t="s">
        <v>177</v>
      </c>
      <c r="C16" s="7" t="s">
        <v>178</v>
      </c>
      <c r="D16" s="9" t="s">
        <v>176</v>
      </c>
      <c r="E16" s="10">
        <v>33</v>
      </c>
      <c r="F16" s="1"/>
      <c r="G16" s="15">
        <f>ROUND(E16*F16,2)</f>
        <v>0</v>
      </c>
      <c r="H16" s="5"/>
      <c r="I16" s="5"/>
    </row>
    <row r="17" spans="1:9" ht="36">
      <c r="A17" s="2">
        <v>3</v>
      </c>
      <c r="B17" s="6" t="s">
        <v>179</v>
      </c>
      <c r="C17" s="7" t="s">
        <v>180</v>
      </c>
      <c r="D17" s="9" t="s">
        <v>47</v>
      </c>
      <c r="E17" s="10">
        <v>2.6469999999999998</v>
      </c>
      <c r="F17" s="1"/>
      <c r="G17" s="15">
        <f>ROUND(E17*F17,2)</f>
        <v>0</v>
      </c>
      <c r="H17" s="5"/>
      <c r="I17" s="5"/>
    </row>
    <row r="18" spans="1:9" ht="36">
      <c r="A18" s="2">
        <v>4</v>
      </c>
      <c r="B18" s="6" t="s">
        <v>181</v>
      </c>
      <c r="C18" s="7" t="s">
        <v>182</v>
      </c>
      <c r="D18" s="9" t="s">
        <v>47</v>
      </c>
      <c r="E18" s="10">
        <v>2.6469999999999998</v>
      </c>
      <c r="F18" s="1"/>
      <c r="G18" s="15">
        <f>ROUND(E18*F18,2)</f>
        <v>0</v>
      </c>
      <c r="H18" s="5"/>
      <c r="I18" s="5"/>
    </row>
    <row r="19" spans="1:9" ht="48">
      <c r="A19" s="2">
        <v>5</v>
      </c>
      <c r="B19" s="6" t="s">
        <v>183</v>
      </c>
      <c r="C19" s="7" t="s">
        <v>184</v>
      </c>
      <c r="D19" s="9" t="s">
        <v>73</v>
      </c>
      <c r="E19" s="10">
        <v>2.2999999999999998</v>
      </c>
      <c r="F19" s="1"/>
      <c r="G19" s="15">
        <f>ROUND(E19*F19,2)</f>
        <v>0</v>
      </c>
      <c r="H19" s="5"/>
      <c r="I19" s="5"/>
    </row>
    <row r="20" spans="1:9">
      <c r="A20" s="2"/>
      <c r="B20" s="2"/>
      <c r="C20" s="92" t="s">
        <v>35</v>
      </c>
      <c r="D20" s="93"/>
      <c r="E20" s="93"/>
      <c r="F20" s="14"/>
      <c r="G20" s="15">
        <f>SUM(G15:G19)</f>
        <v>0</v>
      </c>
    </row>
    <row r="21" spans="1:9">
      <c r="A21" s="8"/>
      <c r="B21" s="8">
        <v>2</v>
      </c>
      <c r="C21" s="98" t="s">
        <v>185</v>
      </c>
      <c r="D21" s="99"/>
      <c r="E21" s="99"/>
      <c r="F21" s="99"/>
      <c r="G21" s="99"/>
    </row>
    <row r="22" spans="1:9" ht="48">
      <c r="A22" s="2">
        <v>1</v>
      </c>
      <c r="B22" s="6" t="s">
        <v>186</v>
      </c>
      <c r="C22" s="7" t="s">
        <v>187</v>
      </c>
      <c r="D22" s="9" t="s">
        <v>138</v>
      </c>
      <c r="E22" s="10">
        <v>1</v>
      </c>
      <c r="F22" s="1"/>
      <c r="G22" s="15">
        <f t="shared" ref="G22:G37" si="0">ROUND(E22*F22,2)</f>
        <v>0</v>
      </c>
      <c r="H22" s="5"/>
      <c r="I22" s="5"/>
    </row>
    <row r="23" spans="1:9" ht="48">
      <c r="A23" s="2">
        <v>2</v>
      </c>
      <c r="B23" s="6" t="s">
        <v>188</v>
      </c>
      <c r="C23" s="7" t="s">
        <v>189</v>
      </c>
      <c r="D23" s="9" t="s">
        <v>138</v>
      </c>
      <c r="E23" s="10">
        <v>1</v>
      </c>
      <c r="F23" s="1"/>
      <c r="G23" s="15">
        <f t="shared" si="0"/>
        <v>0</v>
      </c>
      <c r="H23" s="5"/>
      <c r="I23" s="5"/>
    </row>
    <row r="24" spans="1:9" ht="36">
      <c r="A24" s="2">
        <v>3</v>
      </c>
      <c r="B24" s="6" t="s">
        <v>190</v>
      </c>
      <c r="C24" s="7" t="s">
        <v>191</v>
      </c>
      <c r="D24" s="9" t="s">
        <v>138</v>
      </c>
      <c r="E24" s="10">
        <v>2</v>
      </c>
      <c r="F24" s="1"/>
      <c r="G24" s="15">
        <f t="shared" si="0"/>
        <v>0</v>
      </c>
      <c r="H24" s="5"/>
      <c r="I24" s="5"/>
    </row>
    <row r="25" spans="1:9" ht="36">
      <c r="A25" s="108" t="s">
        <v>324</v>
      </c>
      <c r="B25" s="109" t="s">
        <v>227</v>
      </c>
      <c r="C25" s="110" t="s">
        <v>228</v>
      </c>
      <c r="D25" s="111" t="s">
        <v>138</v>
      </c>
      <c r="E25" s="112">
        <v>1</v>
      </c>
      <c r="F25" s="1"/>
      <c r="G25" s="15">
        <f>ROUND(E25*F25,2)</f>
        <v>0</v>
      </c>
      <c r="H25" s="5"/>
      <c r="I25" s="5"/>
    </row>
    <row r="26" spans="1:9" ht="36">
      <c r="A26" s="2">
        <v>5</v>
      </c>
      <c r="B26" s="6" t="s">
        <v>192</v>
      </c>
      <c r="C26" s="7" t="s">
        <v>193</v>
      </c>
      <c r="D26" s="9" t="s">
        <v>12</v>
      </c>
      <c r="E26" s="10">
        <v>2</v>
      </c>
      <c r="F26" s="1"/>
      <c r="G26" s="15">
        <f t="shared" si="0"/>
        <v>0</v>
      </c>
      <c r="H26" s="5"/>
      <c r="I26" s="5"/>
    </row>
    <row r="27" spans="1:9" ht="36">
      <c r="A27" s="2">
        <v>6</v>
      </c>
      <c r="B27" s="6" t="s">
        <v>194</v>
      </c>
      <c r="C27" s="7" t="s">
        <v>195</v>
      </c>
      <c r="D27" s="9" t="s">
        <v>138</v>
      </c>
      <c r="E27" s="10">
        <v>1</v>
      </c>
      <c r="F27" s="1"/>
      <c r="G27" s="15">
        <f t="shared" si="0"/>
        <v>0</v>
      </c>
      <c r="H27" s="5"/>
      <c r="I27" s="5"/>
    </row>
    <row r="28" spans="1:9" ht="36">
      <c r="A28" s="2">
        <v>7</v>
      </c>
      <c r="B28" s="6" t="s">
        <v>190</v>
      </c>
      <c r="C28" s="7" t="s">
        <v>196</v>
      </c>
      <c r="D28" s="9" t="s">
        <v>138</v>
      </c>
      <c r="E28" s="10">
        <v>10</v>
      </c>
      <c r="F28" s="1"/>
      <c r="G28" s="15">
        <f t="shared" si="0"/>
        <v>0</v>
      </c>
      <c r="H28" s="5"/>
      <c r="I28" s="5"/>
    </row>
    <row r="29" spans="1:9" ht="36">
      <c r="A29" s="2">
        <v>8</v>
      </c>
      <c r="B29" s="6" t="s">
        <v>197</v>
      </c>
      <c r="C29" s="7" t="s">
        <v>198</v>
      </c>
      <c r="D29" s="9" t="s">
        <v>138</v>
      </c>
      <c r="E29" s="10">
        <v>1</v>
      </c>
      <c r="F29" s="1"/>
      <c r="G29" s="15">
        <f t="shared" si="0"/>
        <v>0</v>
      </c>
      <c r="H29" s="5"/>
      <c r="I29" s="5"/>
    </row>
    <row r="30" spans="1:9" ht="36">
      <c r="A30" s="2">
        <v>9</v>
      </c>
      <c r="B30" s="6" t="s">
        <v>199</v>
      </c>
      <c r="C30" s="7" t="s">
        <v>200</v>
      </c>
      <c r="D30" s="9" t="s">
        <v>12</v>
      </c>
      <c r="E30" s="10">
        <v>3</v>
      </c>
      <c r="F30" s="1"/>
      <c r="G30" s="15">
        <f t="shared" si="0"/>
        <v>0</v>
      </c>
      <c r="H30" s="5"/>
      <c r="I30" s="5"/>
    </row>
    <row r="31" spans="1:9" ht="24">
      <c r="A31" s="2">
        <v>10</v>
      </c>
      <c r="B31" s="6" t="s">
        <v>201</v>
      </c>
      <c r="C31" s="7" t="s">
        <v>202</v>
      </c>
      <c r="D31" s="9" t="s">
        <v>73</v>
      </c>
      <c r="E31" s="10">
        <v>7.2</v>
      </c>
      <c r="F31" s="1"/>
      <c r="G31" s="15">
        <f t="shared" si="0"/>
        <v>0</v>
      </c>
      <c r="H31" s="5"/>
      <c r="I31" s="5"/>
    </row>
    <row r="32" spans="1:9" ht="36">
      <c r="A32" s="2">
        <v>11</v>
      </c>
      <c r="B32" s="6" t="s">
        <v>90</v>
      </c>
      <c r="C32" s="7" t="s">
        <v>91</v>
      </c>
      <c r="D32" s="9" t="s">
        <v>73</v>
      </c>
      <c r="E32" s="10">
        <v>55.9</v>
      </c>
      <c r="F32" s="1"/>
      <c r="G32" s="15">
        <f t="shared" si="0"/>
        <v>0</v>
      </c>
      <c r="H32" s="5"/>
      <c r="I32" s="5"/>
    </row>
    <row r="33" spans="1:9" ht="24">
      <c r="A33" s="2">
        <v>12</v>
      </c>
      <c r="B33" s="6" t="s">
        <v>84</v>
      </c>
      <c r="C33" s="7" t="s">
        <v>85</v>
      </c>
      <c r="D33" s="9" t="s">
        <v>31</v>
      </c>
      <c r="E33" s="10">
        <v>1.306</v>
      </c>
      <c r="F33" s="1"/>
      <c r="G33" s="15">
        <f t="shared" si="0"/>
        <v>0</v>
      </c>
      <c r="H33" s="5"/>
      <c r="I33" s="5"/>
    </row>
    <row r="34" spans="1:9" ht="36">
      <c r="A34" s="2">
        <v>13</v>
      </c>
      <c r="B34" s="6" t="s">
        <v>29</v>
      </c>
      <c r="C34" s="7" t="s">
        <v>30</v>
      </c>
      <c r="D34" s="9" t="s">
        <v>31</v>
      </c>
      <c r="E34" s="11">
        <v>0.68400000000000005</v>
      </c>
      <c r="F34" s="1"/>
      <c r="G34" s="15">
        <f t="shared" si="0"/>
        <v>0</v>
      </c>
      <c r="H34" s="5"/>
      <c r="I34" s="5"/>
    </row>
    <row r="35" spans="1:9" ht="24">
      <c r="A35" s="2">
        <v>14</v>
      </c>
      <c r="B35" s="6" t="s">
        <v>203</v>
      </c>
      <c r="C35" s="7" t="s">
        <v>204</v>
      </c>
      <c r="D35" s="9" t="s">
        <v>31</v>
      </c>
      <c r="E35" s="10">
        <v>1.306</v>
      </c>
      <c r="F35" s="1"/>
      <c r="G35" s="15">
        <f t="shared" si="0"/>
        <v>0</v>
      </c>
      <c r="H35" s="5"/>
      <c r="I35" s="5"/>
    </row>
    <row r="36" spans="1:9" ht="24">
      <c r="A36" s="2">
        <v>15</v>
      </c>
      <c r="B36" s="6" t="s">
        <v>205</v>
      </c>
      <c r="C36" s="7" t="s">
        <v>206</v>
      </c>
      <c r="D36" s="9" t="s">
        <v>73</v>
      </c>
      <c r="E36" s="10">
        <v>130.6</v>
      </c>
      <c r="F36" s="1"/>
      <c r="G36" s="15">
        <f t="shared" si="0"/>
        <v>0</v>
      </c>
      <c r="H36" s="5"/>
      <c r="I36" s="5"/>
    </row>
    <row r="37" spans="1:9" ht="36">
      <c r="A37" s="2">
        <v>16</v>
      </c>
      <c r="B37" s="6" t="s">
        <v>207</v>
      </c>
      <c r="C37" s="7" t="s">
        <v>208</v>
      </c>
      <c r="D37" s="9" t="s">
        <v>138</v>
      </c>
      <c r="E37" s="10">
        <v>1</v>
      </c>
      <c r="F37" s="1"/>
      <c r="G37" s="15">
        <f t="shared" si="0"/>
        <v>0</v>
      </c>
      <c r="H37" s="5"/>
      <c r="I37" s="5"/>
    </row>
    <row r="38" spans="1:9">
      <c r="A38" s="2"/>
      <c r="B38" s="2"/>
      <c r="C38" s="92" t="s">
        <v>55</v>
      </c>
      <c r="D38" s="93"/>
      <c r="E38" s="93"/>
      <c r="F38" s="14"/>
      <c r="G38" s="15">
        <f>SUM(G22:G37)</f>
        <v>0</v>
      </c>
    </row>
    <row r="39" spans="1:9">
      <c r="A39" s="8"/>
      <c r="B39" s="8">
        <v>3</v>
      </c>
      <c r="C39" s="98" t="s">
        <v>209</v>
      </c>
      <c r="D39" s="99"/>
      <c r="E39" s="99"/>
      <c r="F39" s="99"/>
      <c r="G39" s="99"/>
    </row>
    <row r="40" spans="1:9" ht="48">
      <c r="A40" s="2">
        <v>1</v>
      </c>
      <c r="B40" s="6" t="s">
        <v>174</v>
      </c>
      <c r="C40" s="7" t="s">
        <v>175</v>
      </c>
      <c r="D40" s="9" t="s">
        <v>176</v>
      </c>
      <c r="E40" s="10">
        <v>444</v>
      </c>
      <c r="F40" s="1"/>
      <c r="G40" s="15">
        <f>ROUND(E40*F40,2)</f>
        <v>0</v>
      </c>
      <c r="H40" s="5"/>
      <c r="I40" s="5"/>
    </row>
    <row r="41" spans="1:9" ht="24">
      <c r="A41" s="2">
        <v>2</v>
      </c>
      <c r="B41" s="6" t="s">
        <v>210</v>
      </c>
      <c r="C41" s="7" t="s">
        <v>211</v>
      </c>
      <c r="D41" s="9" t="s">
        <v>12</v>
      </c>
      <c r="E41" s="10">
        <v>3</v>
      </c>
      <c r="F41" s="1"/>
      <c r="G41" s="15">
        <f>ROUND(E41*F41,2)</f>
        <v>0</v>
      </c>
      <c r="H41" s="5"/>
      <c r="I41" s="5"/>
    </row>
    <row r="42" spans="1:9" ht="36">
      <c r="A42" s="2">
        <v>3</v>
      </c>
      <c r="B42" s="6" t="s">
        <v>192</v>
      </c>
      <c r="C42" s="7" t="s">
        <v>193</v>
      </c>
      <c r="D42" s="9" t="s">
        <v>12</v>
      </c>
      <c r="E42" s="10">
        <v>8</v>
      </c>
      <c r="F42" s="1"/>
      <c r="G42" s="15">
        <f>ROUND(E42*F42,2)</f>
        <v>0</v>
      </c>
      <c r="H42" s="5"/>
      <c r="I42" s="5"/>
    </row>
    <row r="43" spans="1:9" ht="48">
      <c r="A43" s="2">
        <v>4</v>
      </c>
      <c r="B43" s="6" t="s">
        <v>212</v>
      </c>
      <c r="C43" s="7" t="s">
        <v>213</v>
      </c>
      <c r="D43" s="9" t="s">
        <v>138</v>
      </c>
      <c r="E43" s="10">
        <v>8</v>
      </c>
      <c r="F43" s="1"/>
      <c r="G43" s="15">
        <f>ROUND(E43*F43,2)</f>
        <v>0</v>
      </c>
      <c r="H43" s="5"/>
      <c r="I43" s="5"/>
    </row>
    <row r="44" spans="1:9" ht="24">
      <c r="A44" s="2">
        <v>5</v>
      </c>
      <c r="B44" s="6" t="s">
        <v>214</v>
      </c>
      <c r="C44" s="7" t="s">
        <v>215</v>
      </c>
      <c r="D44" s="9" t="s">
        <v>138</v>
      </c>
      <c r="E44" s="10">
        <v>4</v>
      </c>
      <c r="F44" s="1"/>
      <c r="G44" s="15">
        <f>ROUND(E44*F44,2)</f>
        <v>0</v>
      </c>
      <c r="H44" s="5"/>
      <c r="I44" s="5"/>
    </row>
    <row r="45" spans="1:9">
      <c r="A45" s="2"/>
      <c r="B45" s="2"/>
      <c r="C45" s="92" t="s">
        <v>65</v>
      </c>
      <c r="D45" s="93"/>
      <c r="E45" s="93"/>
      <c r="F45" s="14"/>
      <c r="G45" s="15">
        <f>SUM(G40:G44)</f>
        <v>0</v>
      </c>
    </row>
    <row r="46" spans="1:9">
      <c r="A46" s="8"/>
      <c r="B46" s="8">
        <v>4</v>
      </c>
      <c r="C46" s="98" t="s">
        <v>216</v>
      </c>
      <c r="D46" s="99"/>
      <c r="E46" s="99"/>
      <c r="F46" s="99"/>
      <c r="G46" s="99"/>
    </row>
    <row r="47" spans="1:9" ht="48">
      <c r="A47" s="2">
        <v>1</v>
      </c>
      <c r="B47" s="6" t="s">
        <v>217</v>
      </c>
      <c r="C47" s="7" t="s">
        <v>218</v>
      </c>
      <c r="D47" s="9" t="s">
        <v>176</v>
      </c>
      <c r="E47" s="10">
        <v>92.3</v>
      </c>
      <c r="F47" s="1"/>
      <c r="G47" s="15">
        <f t="shared" ref="G47:G64" si="1">ROUND(E47*F47,2)</f>
        <v>0</v>
      </c>
      <c r="H47" s="5"/>
      <c r="I47" s="5"/>
    </row>
    <row r="48" spans="1:9" ht="48">
      <c r="A48" s="2">
        <v>2</v>
      </c>
      <c r="B48" s="6" t="s">
        <v>217</v>
      </c>
      <c r="C48" s="7" t="s">
        <v>219</v>
      </c>
      <c r="D48" s="9" t="s">
        <v>176</v>
      </c>
      <c r="E48" s="10">
        <v>16.3</v>
      </c>
      <c r="F48" s="1"/>
      <c r="G48" s="15">
        <f t="shared" si="1"/>
        <v>0</v>
      </c>
      <c r="H48" s="5"/>
      <c r="I48" s="5"/>
    </row>
    <row r="49" spans="1:9" ht="48">
      <c r="A49" s="2">
        <v>3</v>
      </c>
      <c r="B49" s="6" t="s">
        <v>217</v>
      </c>
      <c r="C49" s="7" t="s">
        <v>220</v>
      </c>
      <c r="D49" s="9" t="s">
        <v>176</v>
      </c>
      <c r="E49" s="10">
        <v>2.5</v>
      </c>
      <c r="F49" s="1"/>
      <c r="G49" s="15">
        <f t="shared" si="1"/>
        <v>0</v>
      </c>
      <c r="H49" s="5"/>
      <c r="I49" s="5"/>
    </row>
    <row r="50" spans="1:9" ht="48">
      <c r="A50" s="2">
        <v>4</v>
      </c>
      <c r="B50" s="6" t="s">
        <v>177</v>
      </c>
      <c r="C50" s="7" t="s">
        <v>221</v>
      </c>
      <c r="D50" s="9" t="s">
        <v>176</v>
      </c>
      <c r="E50" s="10">
        <v>22.3</v>
      </c>
      <c r="F50" s="1"/>
      <c r="G50" s="15">
        <f t="shared" si="1"/>
        <v>0</v>
      </c>
      <c r="H50" s="5"/>
      <c r="I50" s="5"/>
    </row>
    <row r="51" spans="1:9" ht="36">
      <c r="A51" s="2">
        <v>5</v>
      </c>
      <c r="B51" s="6" t="s">
        <v>222</v>
      </c>
      <c r="C51" s="7" t="s">
        <v>223</v>
      </c>
      <c r="D51" s="9" t="s">
        <v>73</v>
      </c>
      <c r="E51" s="11">
        <v>0.81</v>
      </c>
      <c r="F51" s="1"/>
      <c r="G51" s="15">
        <f t="shared" si="1"/>
        <v>0</v>
      </c>
      <c r="H51" s="5"/>
      <c r="I51" s="5"/>
    </row>
    <row r="52" spans="1:9" ht="36">
      <c r="A52" s="2">
        <v>6</v>
      </c>
      <c r="B52" s="6" t="s">
        <v>224</v>
      </c>
      <c r="C52" s="7" t="s">
        <v>225</v>
      </c>
      <c r="D52" s="9" t="s">
        <v>138</v>
      </c>
      <c r="E52" s="10">
        <v>2</v>
      </c>
      <c r="F52" s="1"/>
      <c r="G52" s="15">
        <f t="shared" si="1"/>
        <v>0</v>
      </c>
      <c r="H52" s="5"/>
      <c r="I52" s="5"/>
    </row>
    <row r="53" spans="1:9" ht="36">
      <c r="A53" s="2">
        <v>7</v>
      </c>
      <c r="B53" s="6" t="s">
        <v>224</v>
      </c>
      <c r="C53" s="7" t="s">
        <v>226</v>
      </c>
      <c r="D53" s="9" t="s">
        <v>138</v>
      </c>
      <c r="E53" s="10">
        <v>5</v>
      </c>
      <c r="F53" s="1"/>
      <c r="G53" s="15">
        <f t="shared" si="1"/>
        <v>0</v>
      </c>
      <c r="H53" s="5"/>
      <c r="I53" s="5"/>
    </row>
    <row r="54" spans="1:9" ht="36">
      <c r="A54" s="2">
        <v>8</v>
      </c>
      <c r="B54" s="6" t="s">
        <v>227</v>
      </c>
      <c r="C54" s="7" t="s">
        <v>228</v>
      </c>
      <c r="D54" s="9" t="s">
        <v>12</v>
      </c>
      <c r="E54" s="10">
        <v>1</v>
      </c>
      <c r="F54" s="1"/>
      <c r="G54" s="15">
        <f t="shared" si="1"/>
        <v>0</v>
      </c>
      <c r="H54" s="5"/>
      <c r="I54" s="5"/>
    </row>
    <row r="55" spans="1:9" ht="24">
      <c r="A55" s="2">
        <v>9</v>
      </c>
      <c r="B55" s="6" t="s">
        <v>229</v>
      </c>
      <c r="C55" s="7" t="s">
        <v>230</v>
      </c>
      <c r="D55" s="9" t="s">
        <v>12</v>
      </c>
      <c r="E55" s="10">
        <v>1</v>
      </c>
      <c r="F55" s="1"/>
      <c r="G55" s="15">
        <f t="shared" si="1"/>
        <v>0</v>
      </c>
      <c r="H55" s="5"/>
      <c r="I55" s="5"/>
    </row>
    <row r="56" spans="1:9" ht="36">
      <c r="A56" s="2">
        <v>10</v>
      </c>
      <c r="B56" s="6" t="s">
        <v>231</v>
      </c>
      <c r="C56" s="7" t="s">
        <v>232</v>
      </c>
      <c r="D56" s="9" t="s">
        <v>12</v>
      </c>
      <c r="E56" s="10">
        <v>8</v>
      </c>
      <c r="F56" s="1"/>
      <c r="G56" s="15">
        <f t="shared" si="1"/>
        <v>0</v>
      </c>
      <c r="H56" s="5"/>
      <c r="I56" s="5"/>
    </row>
    <row r="57" spans="1:9" ht="24">
      <c r="A57" s="2">
        <v>11</v>
      </c>
      <c r="B57" s="6" t="s">
        <v>201</v>
      </c>
      <c r="C57" s="7" t="s">
        <v>202</v>
      </c>
      <c r="D57" s="9" t="s">
        <v>73</v>
      </c>
      <c r="E57" s="10">
        <v>5.8</v>
      </c>
      <c r="F57" s="1"/>
      <c r="G57" s="15">
        <f t="shared" si="1"/>
        <v>0</v>
      </c>
      <c r="H57" s="5"/>
      <c r="I57" s="5"/>
    </row>
    <row r="58" spans="1:9" ht="36">
      <c r="A58" s="2">
        <v>12</v>
      </c>
      <c r="B58" s="6" t="s">
        <v>90</v>
      </c>
      <c r="C58" s="7" t="s">
        <v>91</v>
      </c>
      <c r="D58" s="9" t="s">
        <v>73</v>
      </c>
      <c r="E58" s="10">
        <v>32.4</v>
      </c>
      <c r="F58" s="1"/>
      <c r="G58" s="15">
        <f t="shared" si="1"/>
        <v>0</v>
      </c>
      <c r="H58" s="5"/>
      <c r="I58" s="5"/>
    </row>
    <row r="59" spans="1:9" ht="24">
      <c r="A59" s="2">
        <v>13</v>
      </c>
      <c r="B59" s="6" t="s">
        <v>84</v>
      </c>
      <c r="C59" s="7" t="s">
        <v>85</v>
      </c>
      <c r="D59" s="9" t="s">
        <v>31</v>
      </c>
      <c r="E59" s="10">
        <v>1.508</v>
      </c>
      <c r="F59" s="1"/>
      <c r="G59" s="15">
        <f t="shared" si="1"/>
        <v>0</v>
      </c>
      <c r="H59" s="5"/>
      <c r="I59" s="5"/>
    </row>
    <row r="60" spans="1:9" ht="24">
      <c r="A60" s="2">
        <v>14</v>
      </c>
      <c r="B60" s="6" t="s">
        <v>203</v>
      </c>
      <c r="C60" s="7" t="s">
        <v>204</v>
      </c>
      <c r="D60" s="9" t="s">
        <v>31</v>
      </c>
      <c r="E60" s="10">
        <v>1.1240000000000001</v>
      </c>
      <c r="F60" s="1"/>
      <c r="G60" s="15">
        <f t="shared" si="1"/>
        <v>0</v>
      </c>
      <c r="H60" s="5"/>
      <c r="I60" s="5"/>
    </row>
    <row r="61" spans="1:9" ht="24">
      <c r="A61" s="2">
        <v>15</v>
      </c>
      <c r="B61" s="6" t="s">
        <v>205</v>
      </c>
      <c r="C61" s="7" t="s">
        <v>206</v>
      </c>
      <c r="D61" s="9" t="s">
        <v>73</v>
      </c>
      <c r="E61" s="10">
        <v>112.4</v>
      </c>
      <c r="F61" s="1"/>
      <c r="G61" s="15">
        <f t="shared" si="1"/>
        <v>0</v>
      </c>
      <c r="H61" s="5"/>
      <c r="I61" s="5"/>
    </row>
    <row r="62" spans="1:9" ht="36">
      <c r="A62" s="2">
        <v>16</v>
      </c>
      <c r="B62" s="6" t="s">
        <v>207</v>
      </c>
      <c r="C62" s="7" t="s">
        <v>208</v>
      </c>
      <c r="D62" s="9" t="s">
        <v>138</v>
      </c>
      <c r="E62" s="10">
        <v>8</v>
      </c>
      <c r="F62" s="1"/>
      <c r="G62" s="15">
        <f t="shared" si="1"/>
        <v>0</v>
      </c>
      <c r="H62" s="5"/>
      <c r="I62" s="5"/>
    </row>
    <row r="63" spans="1:9" ht="48">
      <c r="A63" s="2">
        <v>17</v>
      </c>
      <c r="B63" s="6" t="s">
        <v>233</v>
      </c>
      <c r="C63" s="7" t="s">
        <v>234</v>
      </c>
      <c r="D63" s="9" t="s">
        <v>12</v>
      </c>
      <c r="E63" s="10">
        <v>1</v>
      </c>
      <c r="F63" s="1"/>
      <c r="G63" s="15">
        <f t="shared" si="1"/>
        <v>0</v>
      </c>
      <c r="H63" s="5"/>
      <c r="I63" s="5"/>
    </row>
    <row r="64" spans="1:9" ht="48">
      <c r="A64" s="2">
        <v>18</v>
      </c>
      <c r="B64" s="6" t="s">
        <v>50</v>
      </c>
      <c r="C64" s="7" t="s">
        <v>235</v>
      </c>
      <c r="D64" s="9" t="s">
        <v>47</v>
      </c>
      <c r="E64" s="11">
        <v>0.31</v>
      </c>
      <c r="F64" s="1"/>
      <c r="G64" s="15">
        <f t="shared" si="1"/>
        <v>0</v>
      </c>
      <c r="H64" s="5"/>
      <c r="I64" s="5"/>
    </row>
    <row r="65" spans="1:7">
      <c r="A65" s="2"/>
      <c r="B65" s="2"/>
      <c r="C65" s="92" t="s">
        <v>78</v>
      </c>
      <c r="D65" s="93"/>
      <c r="E65" s="93"/>
      <c r="F65" s="14"/>
      <c r="G65" s="15">
        <f>SUM(G47:G64)</f>
        <v>0</v>
      </c>
    </row>
    <row r="66" spans="1:7">
      <c r="A66" s="2"/>
      <c r="B66" s="2"/>
      <c r="C66" s="92" t="s">
        <v>236</v>
      </c>
      <c r="D66" s="93"/>
      <c r="E66" s="93"/>
      <c r="F66" s="14"/>
      <c r="G66" s="146">
        <f>G20+G38+G45+G65</f>
        <v>0</v>
      </c>
    </row>
    <row r="67" spans="1:7">
      <c r="A67" s="2"/>
      <c r="B67" s="2"/>
      <c r="C67" s="94" t="s">
        <v>80</v>
      </c>
      <c r="D67" s="95"/>
      <c r="E67" s="95"/>
      <c r="F67" s="14"/>
      <c r="G67" s="15">
        <f>G66*0.21</f>
        <v>0</v>
      </c>
    </row>
    <row r="68" spans="1:7">
      <c r="A68" s="2"/>
      <c r="B68" s="2"/>
      <c r="C68" s="92" t="s">
        <v>237</v>
      </c>
      <c r="D68" s="93"/>
      <c r="E68" s="93"/>
      <c r="F68" s="14"/>
      <c r="G68" s="15">
        <f>G66+G67</f>
        <v>0</v>
      </c>
    </row>
  </sheetData>
  <sheetProtection algorithmName="SHA-512" hashValue="ZkMVQUN9tjqYHMDvBcr7hcMFJcOLERwyF0fibICtlv9fLtNoS9ZiTaCVcnz+Orh8fwgGDkWFaGZLqHNht9IRbA==" saltValue="WqiO/hT2hnuwu+gU8f3DDQ==" spinCount="100000" sheet="1" objects="1" scenarios="1"/>
  <mergeCells count="19">
    <mergeCell ref="C2:F2"/>
    <mergeCell ref="C3:F3"/>
    <mergeCell ref="A5:G6"/>
    <mergeCell ref="A7:G8"/>
    <mergeCell ref="A9:G10"/>
    <mergeCell ref="A11:B11"/>
    <mergeCell ref="C68:E68"/>
    <mergeCell ref="E12:E13"/>
    <mergeCell ref="C14:G14"/>
    <mergeCell ref="C20:E20"/>
    <mergeCell ref="C21:G21"/>
    <mergeCell ref="C38:E38"/>
    <mergeCell ref="C39:G39"/>
    <mergeCell ref="C45:E45"/>
    <mergeCell ref="C46:G46"/>
    <mergeCell ref="C65:E65"/>
    <mergeCell ref="C66:E66"/>
    <mergeCell ref="C67:E67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91C0-324E-4F17-BA64-542FFBBDB97F}">
  <dimension ref="A2:I46"/>
  <sheetViews>
    <sheetView tabSelected="1" topLeftCell="A2" zoomScale="115" zoomScaleNormal="115" workbookViewId="0">
      <selection activeCell="E16" sqref="E16"/>
    </sheetView>
  </sheetViews>
  <sheetFormatPr defaultRowHeight="15"/>
  <cols>
    <col min="1" max="1" width="4" style="36" customWidth="1"/>
    <col min="2" max="2" width="9.42578125" style="36" customWidth="1"/>
    <col min="3" max="3" width="35.7109375" style="36" customWidth="1"/>
    <col min="4" max="4" width="5.85546875" style="36" customWidth="1"/>
    <col min="5" max="5" width="14.85546875" style="36" customWidth="1"/>
    <col min="6" max="6" width="12.7109375" style="36" customWidth="1"/>
    <col min="7" max="7" width="14" style="36" customWidth="1"/>
    <col min="8" max="16384" width="9.140625" style="36"/>
  </cols>
  <sheetData>
    <row r="2" spans="1:9" ht="15.75">
      <c r="C2" s="86" t="s">
        <v>0</v>
      </c>
      <c r="D2" s="87"/>
      <c r="E2" s="87"/>
      <c r="F2" s="87"/>
    </row>
    <row r="3" spans="1:9">
      <c r="C3" s="88"/>
      <c r="D3" s="87"/>
      <c r="E3" s="87"/>
      <c r="F3" s="87"/>
    </row>
    <row r="5" spans="1:9">
      <c r="A5" s="89" t="s">
        <v>1</v>
      </c>
      <c r="B5" s="90"/>
      <c r="C5" s="90"/>
      <c r="D5" s="90"/>
      <c r="E5" s="90"/>
      <c r="F5" s="90"/>
      <c r="G5" s="90"/>
    </row>
    <row r="6" spans="1:9">
      <c r="A6" s="90"/>
      <c r="B6" s="90"/>
      <c r="C6" s="90"/>
      <c r="D6" s="90"/>
      <c r="E6" s="90"/>
      <c r="F6" s="90"/>
      <c r="G6" s="90"/>
    </row>
    <row r="7" spans="1:9">
      <c r="A7" s="89" t="s">
        <v>2</v>
      </c>
      <c r="B7" s="90"/>
      <c r="C7" s="90"/>
      <c r="D7" s="90"/>
      <c r="E7" s="90"/>
      <c r="F7" s="90"/>
      <c r="G7" s="90"/>
    </row>
    <row r="8" spans="1:9">
      <c r="A8" s="90"/>
      <c r="B8" s="90"/>
      <c r="C8" s="90"/>
      <c r="D8" s="90"/>
      <c r="E8" s="90"/>
      <c r="F8" s="90"/>
      <c r="G8" s="90"/>
    </row>
    <row r="9" spans="1:9">
      <c r="A9" s="89" t="s">
        <v>238</v>
      </c>
      <c r="B9" s="90"/>
      <c r="C9" s="90"/>
      <c r="D9" s="90"/>
      <c r="E9" s="90"/>
      <c r="F9" s="90"/>
      <c r="G9" s="90"/>
    </row>
    <row r="10" spans="1:9">
      <c r="A10" s="90"/>
      <c r="B10" s="90"/>
      <c r="C10" s="90"/>
      <c r="D10" s="90"/>
      <c r="E10" s="90"/>
      <c r="F10" s="90"/>
      <c r="G10" s="90"/>
    </row>
    <row r="11" spans="1:9" ht="15" customHeight="1">
      <c r="A11" s="84"/>
      <c r="B11" s="85"/>
      <c r="C11" s="49"/>
      <c r="D11" s="91" t="s">
        <v>4</v>
      </c>
      <c r="E11" s="91"/>
      <c r="F11" s="91"/>
      <c r="G11" s="149">
        <f>G46</f>
        <v>0</v>
      </c>
    </row>
    <row r="12" spans="1:9">
      <c r="A12" s="54" t="s">
        <v>5</v>
      </c>
      <c r="B12" s="54" t="s">
        <v>7</v>
      </c>
      <c r="C12" s="54" t="s">
        <v>9</v>
      </c>
      <c r="D12" s="38" t="s">
        <v>11</v>
      </c>
      <c r="E12" s="150" t="s">
        <v>13</v>
      </c>
      <c r="F12" s="134" t="s">
        <v>14</v>
      </c>
      <c r="G12" s="151" t="s">
        <v>17</v>
      </c>
    </row>
    <row r="13" spans="1:9">
      <c r="A13" s="55" t="s">
        <v>6</v>
      </c>
      <c r="B13" s="55" t="s">
        <v>8</v>
      </c>
      <c r="C13" s="55" t="s">
        <v>10</v>
      </c>
      <c r="D13" s="43" t="s">
        <v>12</v>
      </c>
      <c r="E13" s="152"/>
      <c r="F13" s="41" t="s">
        <v>15</v>
      </c>
      <c r="G13" s="39" t="s">
        <v>16</v>
      </c>
    </row>
    <row r="14" spans="1:9">
      <c r="A14" s="44"/>
      <c r="B14" s="44">
        <v>1</v>
      </c>
      <c r="C14" s="74" t="s">
        <v>239</v>
      </c>
      <c r="D14" s="75"/>
      <c r="E14" s="75"/>
      <c r="F14" s="75"/>
      <c r="G14" s="75"/>
    </row>
    <row r="15" spans="1:9" ht="36">
      <c r="A15" s="114">
        <v>1</v>
      </c>
      <c r="B15" s="115" t="s">
        <v>240</v>
      </c>
      <c r="C15" s="116" t="s">
        <v>241</v>
      </c>
      <c r="D15" s="115" t="s">
        <v>242</v>
      </c>
      <c r="E15" s="153">
        <v>8.2000000000000003E-2</v>
      </c>
      <c r="F15" s="1"/>
      <c r="G15" s="148">
        <f>ROUND(E15*F15,2)</f>
        <v>0</v>
      </c>
      <c r="H15" s="45"/>
      <c r="I15" s="45"/>
    </row>
    <row r="16" spans="1:9" ht="24">
      <c r="A16" s="114">
        <v>2</v>
      </c>
      <c r="B16" s="115" t="s">
        <v>243</v>
      </c>
      <c r="C16" s="116" t="s">
        <v>244</v>
      </c>
      <c r="D16" s="115" t="s">
        <v>242</v>
      </c>
      <c r="E16" s="153">
        <v>8.2000000000000003E-2</v>
      </c>
      <c r="F16" s="1"/>
      <c r="G16" s="148">
        <f t="shared" ref="G16:G42" si="0">ROUND(E16*F16,2)</f>
        <v>0</v>
      </c>
      <c r="H16" s="45"/>
      <c r="I16" s="45"/>
    </row>
    <row r="17" spans="1:9" ht="48">
      <c r="A17" s="114">
        <v>3</v>
      </c>
      <c r="B17" s="115" t="s">
        <v>245</v>
      </c>
      <c r="C17" s="116" t="s">
        <v>246</v>
      </c>
      <c r="D17" s="115" t="s">
        <v>242</v>
      </c>
      <c r="E17" s="153">
        <v>0.221</v>
      </c>
      <c r="F17" s="1"/>
      <c r="G17" s="148">
        <f t="shared" si="0"/>
        <v>0</v>
      </c>
      <c r="H17" s="45"/>
      <c r="I17" s="45"/>
    </row>
    <row r="18" spans="1:9" ht="48">
      <c r="A18" s="114">
        <v>4</v>
      </c>
      <c r="B18" s="115" t="s">
        <v>247</v>
      </c>
      <c r="C18" s="116" t="s">
        <v>248</v>
      </c>
      <c r="D18" s="115" t="s">
        <v>242</v>
      </c>
      <c r="E18" s="153">
        <v>0.221</v>
      </c>
      <c r="F18" s="1"/>
      <c r="G18" s="148">
        <f t="shared" si="0"/>
        <v>0</v>
      </c>
      <c r="H18" s="45"/>
      <c r="I18" s="45"/>
    </row>
    <row r="19" spans="1:9" ht="36">
      <c r="A19" s="114">
        <v>5</v>
      </c>
      <c r="B19" s="115" t="s">
        <v>249</v>
      </c>
      <c r="C19" s="116" t="s">
        <v>250</v>
      </c>
      <c r="D19" s="115" t="s">
        <v>47</v>
      </c>
      <c r="E19" s="154">
        <v>9.3000000000000007</v>
      </c>
      <c r="F19" s="1"/>
      <c r="G19" s="148">
        <f t="shared" si="0"/>
        <v>0</v>
      </c>
      <c r="H19" s="45"/>
      <c r="I19" s="45"/>
    </row>
    <row r="20" spans="1:9" ht="24">
      <c r="A20" s="114">
        <v>6</v>
      </c>
      <c r="B20" s="115" t="s">
        <v>251</v>
      </c>
      <c r="C20" s="116" t="s">
        <v>252</v>
      </c>
      <c r="D20" s="115" t="s">
        <v>47</v>
      </c>
      <c r="E20" s="154">
        <v>9.3000000000000007</v>
      </c>
      <c r="F20" s="1"/>
      <c r="G20" s="148">
        <f t="shared" si="0"/>
        <v>0</v>
      </c>
      <c r="H20" s="45"/>
      <c r="I20" s="45"/>
    </row>
    <row r="21" spans="1:9" ht="24">
      <c r="A21" s="114">
        <v>7</v>
      </c>
      <c r="B21" s="115" t="s">
        <v>253</v>
      </c>
      <c r="C21" s="116" t="s">
        <v>254</v>
      </c>
      <c r="D21" s="115" t="s">
        <v>47</v>
      </c>
      <c r="E21" s="153">
        <v>0.74</v>
      </c>
      <c r="F21" s="1"/>
      <c r="G21" s="148">
        <f t="shared" si="0"/>
        <v>0</v>
      </c>
      <c r="H21" s="45"/>
      <c r="I21" s="45"/>
    </row>
    <row r="22" spans="1:9">
      <c r="A22" s="114">
        <v>8</v>
      </c>
      <c r="B22" s="115" t="s">
        <v>255</v>
      </c>
      <c r="C22" s="116" t="s">
        <v>256</v>
      </c>
      <c r="D22" s="115" t="s">
        <v>176</v>
      </c>
      <c r="E22" s="154">
        <v>320</v>
      </c>
      <c r="F22" s="1"/>
      <c r="G22" s="148">
        <f t="shared" si="0"/>
        <v>0</v>
      </c>
      <c r="H22" s="45"/>
      <c r="I22" s="45"/>
    </row>
    <row r="23" spans="1:9">
      <c r="A23" s="114">
        <v>9</v>
      </c>
      <c r="B23" s="115" t="s">
        <v>257</v>
      </c>
      <c r="C23" s="116" t="s">
        <v>258</v>
      </c>
      <c r="D23" s="115" t="s">
        <v>176</v>
      </c>
      <c r="E23" s="154">
        <v>113</v>
      </c>
      <c r="F23" s="1"/>
      <c r="G23" s="148">
        <f t="shared" si="0"/>
        <v>0</v>
      </c>
      <c r="H23" s="45"/>
      <c r="I23" s="45"/>
    </row>
    <row r="24" spans="1:9">
      <c r="A24" s="114">
        <v>10</v>
      </c>
      <c r="B24" s="115" t="s">
        <v>259</v>
      </c>
      <c r="C24" s="116" t="s">
        <v>260</v>
      </c>
      <c r="D24" s="115" t="s">
        <v>176</v>
      </c>
      <c r="E24" s="154">
        <v>52</v>
      </c>
      <c r="F24" s="1"/>
      <c r="G24" s="148">
        <f t="shared" si="0"/>
        <v>0</v>
      </c>
      <c r="H24" s="45"/>
      <c r="I24" s="45"/>
    </row>
    <row r="25" spans="1:9">
      <c r="A25" s="114">
        <v>11</v>
      </c>
      <c r="B25" s="115" t="s">
        <v>261</v>
      </c>
      <c r="C25" s="116" t="s">
        <v>262</v>
      </c>
      <c r="D25" s="115" t="s">
        <v>176</v>
      </c>
      <c r="E25" s="154">
        <v>102</v>
      </c>
      <c r="F25" s="1"/>
      <c r="G25" s="148">
        <f t="shared" si="0"/>
        <v>0</v>
      </c>
      <c r="H25" s="45"/>
      <c r="I25" s="45"/>
    </row>
    <row r="26" spans="1:9">
      <c r="A26" s="114">
        <v>12</v>
      </c>
      <c r="B26" s="115" t="s">
        <v>263</v>
      </c>
      <c r="C26" s="116" t="s">
        <v>264</v>
      </c>
      <c r="D26" s="115" t="s">
        <v>176</v>
      </c>
      <c r="E26" s="154">
        <v>6</v>
      </c>
      <c r="F26" s="1"/>
      <c r="G26" s="148">
        <f t="shared" si="0"/>
        <v>0</v>
      </c>
      <c r="H26" s="45"/>
      <c r="I26" s="45"/>
    </row>
    <row r="27" spans="1:9">
      <c r="A27" s="114">
        <v>13</v>
      </c>
      <c r="B27" s="115" t="s">
        <v>265</v>
      </c>
      <c r="C27" s="116" t="s">
        <v>266</v>
      </c>
      <c r="D27" s="115" t="s">
        <v>176</v>
      </c>
      <c r="E27" s="154">
        <v>87</v>
      </c>
      <c r="F27" s="1"/>
      <c r="G27" s="148">
        <f t="shared" si="0"/>
        <v>0</v>
      </c>
      <c r="H27" s="45"/>
      <c r="I27" s="45"/>
    </row>
    <row r="28" spans="1:9">
      <c r="A28" s="114">
        <v>14</v>
      </c>
      <c r="B28" s="115" t="s">
        <v>267</v>
      </c>
      <c r="C28" s="116" t="s">
        <v>268</v>
      </c>
      <c r="D28" s="115" t="s">
        <v>176</v>
      </c>
      <c r="E28" s="154">
        <v>323</v>
      </c>
      <c r="F28" s="1"/>
      <c r="G28" s="148">
        <f t="shared" si="0"/>
        <v>0</v>
      </c>
      <c r="H28" s="45"/>
      <c r="I28" s="45"/>
    </row>
    <row r="29" spans="1:9">
      <c r="A29" s="114">
        <v>15</v>
      </c>
      <c r="B29" s="115" t="s">
        <v>269</v>
      </c>
      <c r="C29" s="116" t="s">
        <v>270</v>
      </c>
      <c r="D29" s="115" t="s">
        <v>12</v>
      </c>
      <c r="E29" s="154">
        <v>1</v>
      </c>
      <c r="F29" s="1"/>
      <c r="G29" s="148">
        <f t="shared" si="0"/>
        <v>0</v>
      </c>
      <c r="H29" s="45"/>
      <c r="I29" s="45"/>
    </row>
    <row r="30" spans="1:9" ht="24">
      <c r="A30" s="114">
        <v>16</v>
      </c>
      <c r="B30" s="115" t="s">
        <v>271</v>
      </c>
      <c r="C30" s="116" t="s">
        <v>272</v>
      </c>
      <c r="D30" s="115" t="s">
        <v>115</v>
      </c>
      <c r="E30" s="153">
        <v>0.1</v>
      </c>
      <c r="F30" s="1"/>
      <c r="G30" s="148">
        <f t="shared" si="0"/>
        <v>0</v>
      </c>
      <c r="H30" s="45"/>
      <c r="I30" s="45"/>
    </row>
    <row r="31" spans="1:9" ht="36">
      <c r="A31" s="114">
        <v>17</v>
      </c>
      <c r="B31" s="115" t="s">
        <v>273</v>
      </c>
      <c r="C31" s="116" t="s">
        <v>274</v>
      </c>
      <c r="D31" s="115" t="s">
        <v>115</v>
      </c>
      <c r="E31" s="153">
        <v>0.9</v>
      </c>
      <c r="F31" s="1"/>
      <c r="G31" s="148">
        <f>ROUND(E31*F31,2)</f>
        <v>0</v>
      </c>
      <c r="H31" s="45"/>
      <c r="I31" s="45"/>
    </row>
    <row r="32" spans="1:9" ht="36">
      <c r="A32" s="114">
        <v>18</v>
      </c>
      <c r="B32" s="115" t="s">
        <v>275</v>
      </c>
      <c r="C32" s="116" t="s">
        <v>276</v>
      </c>
      <c r="D32" s="115" t="s">
        <v>138</v>
      </c>
      <c r="E32" s="154">
        <v>12</v>
      </c>
      <c r="F32" s="1"/>
      <c r="G32" s="148">
        <f>ROUND(E32*F32,2)</f>
        <v>0</v>
      </c>
      <c r="H32" s="45"/>
      <c r="I32" s="45"/>
    </row>
    <row r="33" spans="1:9" ht="24">
      <c r="A33" s="114">
        <v>19</v>
      </c>
      <c r="B33" s="115" t="s">
        <v>277</v>
      </c>
      <c r="C33" s="116" t="s">
        <v>278</v>
      </c>
      <c r="D33" s="115" t="s">
        <v>138</v>
      </c>
      <c r="E33" s="154">
        <v>12</v>
      </c>
      <c r="F33" s="1"/>
      <c r="G33" s="148">
        <f t="shared" si="0"/>
        <v>0</v>
      </c>
      <c r="H33" s="45"/>
      <c r="I33" s="45"/>
    </row>
    <row r="34" spans="1:9">
      <c r="A34" s="114">
        <v>20</v>
      </c>
      <c r="B34" s="115" t="s">
        <v>279</v>
      </c>
      <c r="C34" s="116" t="s">
        <v>280</v>
      </c>
      <c r="D34" s="115" t="s">
        <v>47</v>
      </c>
      <c r="E34" s="153">
        <v>0.13</v>
      </c>
      <c r="F34" s="1"/>
      <c r="G34" s="148">
        <f t="shared" si="0"/>
        <v>0</v>
      </c>
      <c r="H34" s="45"/>
      <c r="I34" s="45"/>
    </row>
    <row r="35" spans="1:9" ht="36">
      <c r="A35" s="114">
        <v>21</v>
      </c>
      <c r="B35" s="115" t="s">
        <v>281</v>
      </c>
      <c r="C35" s="116" t="s">
        <v>282</v>
      </c>
      <c r="D35" s="115" t="s">
        <v>176</v>
      </c>
      <c r="E35" s="154">
        <v>195</v>
      </c>
      <c r="F35" s="1"/>
      <c r="G35" s="148">
        <f>ROUND(E35*F35,2)</f>
        <v>0</v>
      </c>
      <c r="H35" s="45"/>
      <c r="I35" s="45"/>
    </row>
    <row r="36" spans="1:9">
      <c r="A36" s="114">
        <v>22</v>
      </c>
      <c r="B36" s="115" t="s">
        <v>283</v>
      </c>
      <c r="C36" s="116" t="s">
        <v>284</v>
      </c>
      <c r="D36" s="115" t="s">
        <v>12</v>
      </c>
      <c r="E36" s="154">
        <v>13</v>
      </c>
      <c r="F36" s="1"/>
      <c r="G36" s="148">
        <f t="shared" si="0"/>
        <v>0</v>
      </c>
      <c r="H36" s="45"/>
      <c r="I36" s="45"/>
    </row>
    <row r="37" spans="1:9" ht="24">
      <c r="A37" s="114">
        <v>23</v>
      </c>
      <c r="B37" s="115" t="s">
        <v>285</v>
      </c>
      <c r="C37" s="116" t="s">
        <v>286</v>
      </c>
      <c r="D37" s="115" t="s">
        <v>242</v>
      </c>
      <c r="E37" s="153">
        <v>0.30299999999999999</v>
      </c>
      <c r="F37" s="1"/>
      <c r="G37" s="148">
        <f t="shared" si="0"/>
        <v>0</v>
      </c>
      <c r="H37" s="45"/>
      <c r="I37" s="45"/>
    </row>
    <row r="38" spans="1:9">
      <c r="A38" s="114">
        <v>24</v>
      </c>
      <c r="B38" s="115" t="s">
        <v>287</v>
      </c>
      <c r="C38" s="116" t="s">
        <v>288</v>
      </c>
      <c r="D38" s="115" t="s">
        <v>138</v>
      </c>
      <c r="E38" s="154">
        <v>1</v>
      </c>
      <c r="F38" s="1"/>
      <c r="G38" s="148">
        <f t="shared" si="0"/>
        <v>0</v>
      </c>
      <c r="H38" s="45"/>
      <c r="I38" s="45"/>
    </row>
    <row r="39" spans="1:9" ht="24">
      <c r="A39" s="114">
        <v>25</v>
      </c>
      <c r="B39" s="115" t="s">
        <v>289</v>
      </c>
      <c r="C39" s="116" t="s">
        <v>290</v>
      </c>
      <c r="D39" s="115" t="s">
        <v>291</v>
      </c>
      <c r="E39" s="154">
        <v>1</v>
      </c>
      <c r="F39" s="1"/>
      <c r="G39" s="148">
        <f t="shared" si="0"/>
        <v>0</v>
      </c>
      <c r="H39" s="45"/>
      <c r="I39" s="45"/>
    </row>
    <row r="40" spans="1:9" ht="24">
      <c r="A40" s="114">
        <v>26</v>
      </c>
      <c r="B40" s="115" t="s">
        <v>205</v>
      </c>
      <c r="C40" s="116" t="s">
        <v>206</v>
      </c>
      <c r="D40" s="115" t="s">
        <v>73</v>
      </c>
      <c r="E40" s="154">
        <v>62</v>
      </c>
      <c r="F40" s="1"/>
      <c r="G40" s="148">
        <f t="shared" si="0"/>
        <v>0</v>
      </c>
      <c r="H40" s="45"/>
      <c r="I40" s="45"/>
    </row>
    <row r="41" spans="1:9" ht="24">
      <c r="A41" s="126" t="s">
        <v>325</v>
      </c>
      <c r="B41" s="127" t="s">
        <v>326</v>
      </c>
      <c r="C41" s="128" t="s">
        <v>327</v>
      </c>
      <c r="D41" s="155" t="s">
        <v>12</v>
      </c>
      <c r="E41" s="156">
        <v>1</v>
      </c>
      <c r="F41" s="1"/>
      <c r="G41" s="148">
        <f t="shared" si="0"/>
        <v>0</v>
      </c>
      <c r="H41" s="45"/>
      <c r="I41" s="45"/>
    </row>
    <row r="42" spans="1:9">
      <c r="A42" s="126" t="s">
        <v>328</v>
      </c>
      <c r="B42" s="127" t="s">
        <v>329</v>
      </c>
      <c r="C42" s="128" t="s">
        <v>330</v>
      </c>
      <c r="D42" s="155" t="s">
        <v>158</v>
      </c>
      <c r="E42" s="156">
        <v>1</v>
      </c>
      <c r="F42" s="1"/>
      <c r="G42" s="148">
        <f>ROUND(E42*F42,2)</f>
        <v>0</v>
      </c>
      <c r="H42" s="45"/>
      <c r="I42" s="45"/>
    </row>
    <row r="43" spans="1:9">
      <c r="A43" s="53"/>
      <c r="B43" s="53"/>
      <c r="C43" s="139" t="s">
        <v>35</v>
      </c>
      <c r="D43" s="140"/>
      <c r="E43" s="140"/>
      <c r="F43" s="46"/>
      <c r="G43" s="146">
        <f>SUM(G15:G42)</f>
        <v>0</v>
      </c>
    </row>
    <row r="44" spans="1:9">
      <c r="A44" s="53"/>
      <c r="B44" s="53"/>
      <c r="C44" s="139" t="s">
        <v>292</v>
      </c>
      <c r="D44" s="140"/>
      <c r="E44" s="140"/>
      <c r="F44" s="46"/>
      <c r="G44" s="146">
        <f>G43</f>
        <v>0</v>
      </c>
    </row>
    <row r="45" spans="1:9">
      <c r="A45" s="53"/>
      <c r="B45" s="53"/>
      <c r="C45" s="141" t="s">
        <v>80</v>
      </c>
      <c r="D45" s="142"/>
      <c r="E45" s="142"/>
      <c r="F45" s="46"/>
      <c r="G45" s="146">
        <f>G44*0.21</f>
        <v>0</v>
      </c>
    </row>
    <row r="46" spans="1:9">
      <c r="A46" s="53"/>
      <c r="B46" s="53"/>
      <c r="C46" s="139" t="s">
        <v>293</v>
      </c>
      <c r="D46" s="140"/>
      <c r="E46" s="140"/>
      <c r="F46" s="46"/>
      <c r="G46" s="146">
        <f>G44+G45</f>
        <v>0</v>
      </c>
    </row>
  </sheetData>
  <sheetProtection algorithmName="SHA-512" hashValue="qwstYkl76pG2RxfveKwAILG5F47sjvN2oZjlezlKIEiEeAtQcBZR52EZsoJ24Ts21NCkccAA3w5ljI7L2WOmWQ==" saltValue="HYa6fkR6gEPiYfpn1tZzOw==" spinCount="100000" sheet="1" objects="1" scenarios="1"/>
  <mergeCells count="13">
    <mergeCell ref="C46:E46"/>
    <mergeCell ref="C2:F2"/>
    <mergeCell ref="C3:F3"/>
    <mergeCell ref="A5:G6"/>
    <mergeCell ref="A7:G8"/>
    <mergeCell ref="A9:G10"/>
    <mergeCell ref="A11:B11"/>
    <mergeCell ref="E12:E13"/>
    <mergeCell ref="C14:G14"/>
    <mergeCell ref="C43:E43"/>
    <mergeCell ref="C44:E44"/>
    <mergeCell ref="C45:E45"/>
    <mergeCell ref="D11:F11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Viso</vt:lpstr>
      <vt:lpstr>Sklypo planas</vt:lpstr>
      <vt:lpstr>Konstrukcijos</vt:lpstr>
      <vt:lpstr>Architektūra</vt:lpstr>
      <vt:lpstr>Architektūra (įrenginiai)</vt:lpstr>
      <vt:lpstr>Vandentiekis ir nuotekos</vt:lpstr>
      <vt:lpstr>Elektrotechnika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 Čaplikas</dc:creator>
  <cp:lastModifiedBy>Jurgita Sukarevičiūtė</cp:lastModifiedBy>
  <dcterms:created xsi:type="dcterms:W3CDTF">2010-02-09T07:20:51Z</dcterms:created>
  <dcterms:modified xsi:type="dcterms:W3CDTF">2025-03-04T14:56:25Z</dcterms:modified>
</cp:coreProperties>
</file>