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zikoscesija-my.sharepoint.com/personal/laurynas_panavas_rizika_lt/Documents/Darbalaukis/"/>
    </mc:Choice>
  </mc:AlternateContent>
  <xr:revisionPtr revIDLastSave="0" documentId="8_{C6A33A69-571D-4D89-8438-E3B8C0B4A2FB}" xr6:coauthVersionLast="47" xr6:coauthVersionMax="47" xr10:uidLastSave="{00000000-0000-0000-0000-000000000000}"/>
  <bookViews>
    <workbookView xWindow="-108" yWindow="-108" windowWidth="23256" windowHeight="12576" xr2:uid="{2AADDDAA-F429-4A1D-837A-1459A91D98ED}"/>
  </bookViews>
  <sheets>
    <sheet name="Nekilnojamas turtas ir KT turta" sheetId="1" r:id="rId1"/>
    <sheet name="Inžinieriniai statin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6" i="1"/>
  <c r="J22" i="1"/>
  <c r="J21" i="1"/>
  <c r="J20" i="1"/>
  <c r="J15" i="1"/>
  <c r="J7" i="1"/>
  <c r="J4" i="1"/>
  <c r="J3" i="1"/>
  <c r="J31" i="1"/>
  <c r="J30" i="1"/>
  <c r="J28" i="1"/>
  <c r="J30" i="2"/>
  <c r="J10" i="1"/>
  <c r="J38" i="1" l="1"/>
</calcChain>
</file>

<file path=xl/sharedStrings.xml><?xml version="1.0" encoding="utf-8"?>
<sst xmlns="http://schemas.openxmlformats.org/spreadsheetml/2006/main" count="441" uniqueCount="183">
  <si>
    <t>Eilės Nr.</t>
  </si>
  <si>
    <t>Adresas</t>
  </si>
  <si>
    <t>Pastato paskirtis</t>
  </si>
  <si>
    <t>Pastato konstrukcija</t>
  </si>
  <si>
    <t xml:space="preserve">Unikalus nr. </t>
  </si>
  <si>
    <t>Plotas</t>
  </si>
  <si>
    <t>Tūris</t>
  </si>
  <si>
    <t>Statybos / rekonstrukcijos metai</t>
  </si>
  <si>
    <t>Draudimo suma</t>
  </si>
  <si>
    <t>Įrangos DS</t>
  </si>
  <si>
    <t>Viso:</t>
  </si>
  <si>
    <t>Mokyklos pavadinimas</t>
  </si>
  <si>
    <t>Panevėžio Rožyno progimnazija</t>
  </si>
  <si>
    <t>Panevėžio 5-oji gimnazija</t>
  </si>
  <si>
    <t xml:space="preserve">Panevėžio Juozo Balčikonio gimnazija </t>
  </si>
  <si>
    <t>Panevėžio "Žemynos" progimnazija</t>
  </si>
  <si>
    <t>Alfonso Lipniūno progimnazija</t>
  </si>
  <si>
    <t>Panevėžio suaugusiųjų ir jaunimo mokymo centras</t>
  </si>
  <si>
    <t>Panevėžio Raimundo Sargūno sporto gimnazija</t>
  </si>
  <si>
    <t>Panevėžio Beržų progimnazija</t>
  </si>
  <si>
    <t>Panevėžio Bronio Vaidučio Kutavičiaus muzikos mokykla</t>
  </si>
  <si>
    <t>Panevėžio „Vilties“ progimnazija</t>
  </si>
  <si>
    <t xml:space="preserve">RoboLabo ir STEAM </t>
  </si>
  <si>
    <t>Panevėžio gamtos mokykla</t>
  </si>
  <si>
    <t>Panevėžio "Vyturio" progimnazija</t>
  </si>
  <si>
    <t>Panevėžio "Saulėtekio" progimnazija</t>
  </si>
  <si>
    <t>Panevėžio "Minties" inžinerijos gimnazija</t>
  </si>
  <si>
    <t>Panevėžio Mykolo Karkos pagrindinė mokykla</t>
  </si>
  <si>
    <t>Mokyklos pastatas</t>
  </si>
  <si>
    <t>Kiti statiniai (aikštynai)</t>
  </si>
  <si>
    <t xml:space="preserve">Pastatas - mokykla </t>
  </si>
  <si>
    <t>Pastatas - mokykla</t>
  </si>
  <si>
    <t>Kiti statiniai- kiemo aikštelė</t>
  </si>
  <si>
    <t>Stadionas</t>
  </si>
  <si>
    <t>Kiemo aptvėrimas</t>
  </si>
  <si>
    <t>Lietaus nuotekų tinklai</t>
  </si>
  <si>
    <t>pastatas-mokykla</t>
  </si>
  <si>
    <t>Pastatas-mokymo įstaiga</t>
  </si>
  <si>
    <t>Kt. inžinier. statiniai-kamuolio gaudyklė</t>
  </si>
  <si>
    <t>Kt.inžinier.statiniai-šviestuvas</t>
  </si>
  <si>
    <t>Kt.inžinier.statiniai-kiemo statiniai</t>
  </si>
  <si>
    <t>Mokykla</t>
  </si>
  <si>
    <t>Pastatas-Mokykla</t>
  </si>
  <si>
    <t>Pastatas-Dirbtuvės</t>
  </si>
  <si>
    <t>Pastatas-Siurblinė</t>
  </si>
  <si>
    <t>Bibliotekos fondai</t>
  </si>
  <si>
    <t>Kiemo statiniai</t>
  </si>
  <si>
    <t>Sporto inžineriniai statiniai - Stadionas</t>
  </si>
  <si>
    <t>Kiti inžineriniai statiniai - Kiemo aikštelė</t>
  </si>
  <si>
    <t>Pastatas - gyvenamasis namas</t>
  </si>
  <si>
    <t>Pastatas - gamtos mokykla</t>
  </si>
  <si>
    <t>Pastatas - sandelis</t>
  </si>
  <si>
    <t>Pastatas - skalbykla</t>
  </si>
  <si>
    <t>Pastatas - kiemo rusys</t>
  </si>
  <si>
    <t>Pastatas - ūkinis pastatas</t>
  </si>
  <si>
    <t>Pastatas - kiemo statiniai</t>
  </si>
  <si>
    <t>Kiti inžineriniai statiniai - tvora</t>
  </si>
  <si>
    <t>Krepšinio aikštelė</t>
  </si>
  <si>
    <t>Tinklinio aikštelė</t>
  </si>
  <si>
    <t>Kiti inžineriniai statiniai - aikštelė</t>
  </si>
  <si>
    <t>Pastatas - Mokykla</t>
  </si>
  <si>
    <t>Kiti inž. statiniai - Kiemo statiniai</t>
  </si>
  <si>
    <t>Rožių g.20, Panevėžys</t>
  </si>
  <si>
    <t>Danutės g. 12</t>
  </si>
  <si>
    <t>Respublikos 47, Panevėžys</t>
  </si>
  <si>
    <t>Ramygalos 99, Panevėžys</t>
  </si>
  <si>
    <t>Klaipėdos g. 138, Panevėžys</t>
  </si>
  <si>
    <t>Šiaulių 60,Panevėžys</t>
  </si>
  <si>
    <t>Liepų al.2, Panevėžys</t>
  </si>
  <si>
    <t>Liepų al.4, Panevėžys</t>
  </si>
  <si>
    <t>Beržų g. 37, Panevėžys</t>
  </si>
  <si>
    <t>Vilniaus g.2, Panevėžys</t>
  </si>
  <si>
    <t>Ramygalos g.16, Panevėžys</t>
  </si>
  <si>
    <t>Kniaudiškių g. 40, Panevėžys</t>
  </si>
  <si>
    <t>Smėlynės g. 171, Panevėžys</t>
  </si>
  <si>
    <t>Vasario 16-osios g. 40, Panevėžys</t>
  </si>
  <si>
    <t>Statybininkų g. 24, Panevėžys</t>
  </si>
  <si>
    <t>Dariaus ir Girėno g. 26, Panevėžys</t>
  </si>
  <si>
    <t>Panevėžio dailės mokykla</t>
  </si>
  <si>
    <t>2798-6010-1012</t>
  </si>
  <si>
    <t>Ramygalos g. 16 a, Panevėžys</t>
  </si>
  <si>
    <t>Gelžbetonis, mūras</t>
  </si>
  <si>
    <t>Guma                            Dirbtinė žolės danga</t>
  </si>
  <si>
    <t>medis,mūras</t>
  </si>
  <si>
    <t>-</t>
  </si>
  <si>
    <t>mūras</t>
  </si>
  <si>
    <t>Plastikas</t>
  </si>
  <si>
    <t xml:space="preserve">Gelžbetonio plokštės,gelžbetonis, plytos,tinkas,dažai;grindys teraca/lentos </t>
  </si>
  <si>
    <t>Plytos,gelžbetonio blokai,tinkas,dažai,teraca/monolitinės</t>
  </si>
  <si>
    <t>Metalas</t>
  </si>
  <si>
    <t>metalas</t>
  </si>
  <si>
    <t>Plytos</t>
  </si>
  <si>
    <t>Gelžbetonio plokštės</t>
  </si>
  <si>
    <t>Gelžbetonio blokai</t>
  </si>
  <si>
    <t>Medis</t>
  </si>
  <si>
    <t>Rąstai</t>
  </si>
  <si>
    <t>Vielos tinklas</t>
  </si>
  <si>
    <t>Žolės danga</t>
  </si>
  <si>
    <t>Asfaltbetonis</t>
  </si>
  <si>
    <t>Šalygatvio plytelės</t>
  </si>
  <si>
    <t>Betono blokai</t>
  </si>
  <si>
    <t>Gelžbetonio plokštės, betonas, gelžbetonis, termoizoliacinės plokštės, bitumas</t>
  </si>
  <si>
    <t>2797-0004-0018</t>
  </si>
  <si>
    <t>Nr. 4400-4030-9713        Nr. 4400-4031-3737</t>
  </si>
  <si>
    <t>2793-7001-8013</t>
  </si>
  <si>
    <t>2793-7001-8024</t>
  </si>
  <si>
    <t>2789-0001-2028</t>
  </si>
  <si>
    <t>2789-0001-2017</t>
  </si>
  <si>
    <t>2789-0001-2039</t>
  </si>
  <si>
    <t>4400-2263-0115</t>
  </si>
  <si>
    <t>4400-2263-0148</t>
  </si>
  <si>
    <t>4400-2263-0048</t>
  </si>
  <si>
    <t>4400-2263-0060</t>
  </si>
  <si>
    <t>2797-9004-3018</t>
  </si>
  <si>
    <t>2797-9004-3029</t>
  </si>
  <si>
    <t>4400-4736-9032</t>
  </si>
  <si>
    <t>4400-4915-5410</t>
  </si>
  <si>
    <t>4400-4915-5386</t>
  </si>
  <si>
    <t>4400-4915-5420</t>
  </si>
  <si>
    <t>4400-4736-9020</t>
  </si>
  <si>
    <t>2797-9004-3034</t>
  </si>
  <si>
    <t>2798-1002-8011</t>
  </si>
  <si>
    <t>2795-9007-0019</t>
  </si>
  <si>
    <t>2795-9007-0020</t>
  </si>
  <si>
    <t>2795-9007-0032</t>
  </si>
  <si>
    <t>2794-0006-9019</t>
  </si>
  <si>
    <t>2794-0006-9020</t>
  </si>
  <si>
    <t>2794-0006-9032</t>
  </si>
  <si>
    <t>4400-2141-5312:2745</t>
  </si>
  <si>
    <t>2796-1025-2011</t>
  </si>
  <si>
    <t>2794-0006-9040</t>
  </si>
  <si>
    <t>2797-3000-7016</t>
  </si>
  <si>
    <t>2798-7005-1014</t>
  </si>
  <si>
    <t>2796-4004-1019</t>
  </si>
  <si>
    <t>2796-4004-1026</t>
  </si>
  <si>
    <t>4400-5584-7224</t>
  </si>
  <si>
    <t>2796-4004-1030</t>
  </si>
  <si>
    <t>2799-2014-7010</t>
  </si>
  <si>
    <t>2793-4003-3048</t>
  </si>
  <si>
    <t>2793-4003-3017</t>
  </si>
  <si>
    <t>2793-4003-3039</t>
  </si>
  <si>
    <t>2793-4003-3028</t>
  </si>
  <si>
    <t>2793-4003-3071</t>
  </si>
  <si>
    <t>2793-4003-3050</t>
  </si>
  <si>
    <t>2793-4003-3093</t>
  </si>
  <si>
    <t>2793-4003-3082</t>
  </si>
  <si>
    <t>4400-5516-7549</t>
  </si>
  <si>
    <t>4400-5516-7527</t>
  </si>
  <si>
    <t>4400-5494-3636</t>
  </si>
  <si>
    <t>4400-5516-7538</t>
  </si>
  <si>
    <t>4400-5516-7550</t>
  </si>
  <si>
    <t>4400-5494-3669</t>
  </si>
  <si>
    <t>4400-5521-7262</t>
  </si>
  <si>
    <t>4400-5521-7251</t>
  </si>
  <si>
    <t>4400-2840-6651</t>
  </si>
  <si>
    <t>2798-0006-2010</t>
  </si>
  <si>
    <t>4400-5494-3658</t>
  </si>
  <si>
    <t>2797-4006-5015</t>
  </si>
  <si>
    <t>2799-2014-7021</t>
  </si>
  <si>
    <t>2797-8001-5019</t>
  </si>
  <si>
    <t>2797-8001-5028</t>
  </si>
  <si>
    <t>655,48        807,38</t>
  </si>
  <si>
    <t>1970/2015</t>
  </si>
  <si>
    <t>2018 / 2024</t>
  </si>
  <si>
    <t>1981/2018/2021</t>
  </si>
  <si>
    <t>1940/2004</t>
  </si>
  <si>
    <t>1961/2005</t>
  </si>
  <si>
    <t>1973/2009</t>
  </si>
  <si>
    <t>1985/2021</t>
  </si>
  <si>
    <t>1964/2021</t>
  </si>
  <si>
    <t>1980/2022</t>
  </si>
  <si>
    <t>1992/2021</t>
  </si>
  <si>
    <t>1980/2015</t>
  </si>
  <si>
    <t>Baldai</t>
  </si>
  <si>
    <t>Kompiuterinė technika</t>
  </si>
  <si>
    <t>Buitinė technika</t>
  </si>
  <si>
    <t>Mokymo priemonės / įranga</t>
  </si>
  <si>
    <t>Kita</t>
  </si>
  <si>
    <t xml:space="preserve">Viso </t>
  </si>
  <si>
    <t>Metalas,medis,skarda,tinklas,betonas-mūras</t>
  </si>
  <si>
    <t>Betonas-mūras</t>
  </si>
  <si>
    <t xml:space="preserve"> Bendrabutis</t>
  </si>
  <si>
    <t>Valgykla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</si>
</sst>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_-* #,##0.00\ &quot;€&quot;_-;\-* #,##0.00\ &quot;€&quot;_-;_-* &quot;-&quot;??\ &quot;€&quot;_-;_-@_-"/>
    <numFmt numFmtId="168" formatCode="_-* #,##0.00_-;\-* #,##0.00_-;_-* &quot;-&quot;??_-;_-@_-"/>
    <numFmt numFmtId="169" formatCode="_-* #,##0.00\ _€_-;\-* #,##0.00\ _€_-;_-* &quot;-&quot;??\ _€_-;_-@_-"/>
    <numFmt numFmtId="172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73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6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2" fontId="3" fillId="0" borderId="1" xfId="1" applyNumberFormat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172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72" fontId="3" fillId="5" borderId="1" xfId="1" applyNumberFormat="1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72" fontId="3" fillId="2" borderId="1" xfId="1" applyNumberFormat="1" applyFont="1" applyFill="1" applyBorder="1" applyAlignment="1">
      <alignment horizontal="center" vertical="center" wrapText="1"/>
    </xf>
    <xf numFmtId="172" fontId="4" fillId="2" borderId="1" xfId="1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right"/>
    </xf>
    <xf numFmtId="172" fontId="4" fillId="7" borderId="1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72" fontId="3" fillId="0" borderId="8" xfId="1" applyNumberFormat="1" applyFont="1" applyBorder="1" applyAlignment="1">
      <alignment horizontal="center" vertical="center" wrapText="1"/>
    </xf>
    <xf numFmtId="172" fontId="3" fillId="5" borderId="8" xfId="1" applyNumberFormat="1" applyFont="1" applyFill="1" applyBorder="1" applyAlignment="1">
      <alignment horizontal="center" vertical="center" wrapText="1"/>
    </xf>
    <xf numFmtId="172" fontId="3" fillId="2" borderId="8" xfId="1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72" fontId="4" fillId="0" borderId="12" xfId="1" applyNumberFormat="1" applyFont="1" applyBorder="1" applyAlignment="1">
      <alignment horizontal="center" vertical="center" wrapText="1"/>
    </xf>
    <xf numFmtId="172" fontId="4" fillId="5" borderId="12" xfId="1" applyNumberFormat="1" applyFont="1" applyFill="1" applyBorder="1" applyAlignment="1">
      <alignment horizontal="center" vertical="center" wrapText="1"/>
    </xf>
    <xf numFmtId="172" fontId="4" fillId="2" borderId="12" xfId="1" applyNumberFormat="1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right"/>
    </xf>
    <xf numFmtId="172" fontId="4" fillId="7" borderId="9" xfId="1" applyNumberFormat="1" applyFont="1" applyFill="1" applyBorder="1" applyAlignment="1">
      <alignment horizontal="center" vertical="center" wrapText="1"/>
    </xf>
    <xf numFmtId="172" fontId="4" fillId="7" borderId="15" xfId="1" applyNumberFormat="1" applyFont="1" applyFill="1" applyBorder="1" applyAlignment="1">
      <alignment horizontal="center" vertical="center" wrapText="1"/>
    </xf>
    <xf numFmtId="172" fontId="4" fillId="7" borderId="16" xfId="1" applyNumberFormat="1" applyFont="1" applyFill="1" applyBorder="1" applyAlignment="1">
      <alignment horizontal="center" vertical="center" wrapText="1"/>
    </xf>
    <xf numFmtId="172" fontId="4" fillId="7" borderId="17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2" borderId="0" xfId="0" applyFill="1"/>
    <xf numFmtId="172" fontId="4" fillId="5" borderId="13" xfId="1" applyNumberFormat="1" applyFont="1" applyFill="1" applyBorder="1" applyAlignment="1">
      <alignment horizontal="center" vertical="center" wrapText="1"/>
    </xf>
    <xf numFmtId="172" fontId="4" fillId="5" borderId="11" xfId="1" applyNumberFormat="1" applyFont="1" applyFill="1" applyBorder="1" applyAlignment="1">
      <alignment horizontal="center" vertical="center" wrapText="1"/>
    </xf>
  </cellXfs>
  <cellStyles count="13">
    <cellStyle name="Comma 2" xfId="3" xr:uid="{61036703-3D08-42DA-96F5-5B9618608E59}"/>
    <cellStyle name="Comma 3" xfId="2" xr:uid="{E7999C7B-E7B7-4701-A3BD-1B2D95F8FCF8}"/>
    <cellStyle name="Currency 2" xfId="4" xr:uid="{F67BF919-407C-4DAE-B374-9CB78B1D5AA6}"/>
    <cellStyle name="Įprastas 2" xfId="5" xr:uid="{7F42F079-475C-465E-93EE-D88AFFEB4C65}"/>
    <cellStyle name="Normal" xfId="0" builtinId="0"/>
    <cellStyle name="Normal 2" xfId="6" xr:uid="{2A7CAD6F-D762-42F0-8B21-B92D9D355B07}"/>
    <cellStyle name="Normal 2 2" xfId="7" xr:uid="{EAB0811F-6113-40C2-8883-1270A7408E23}"/>
    <cellStyle name="Normal 3" xfId="8" xr:uid="{0FF58694-F1FB-4BC2-9177-C60C24606A27}"/>
    <cellStyle name="Normal 4" xfId="9" xr:uid="{72D1C73F-7352-489E-9C4D-16C20E5D18D0}"/>
    <cellStyle name="Normal 5" xfId="1" xr:uid="{A5973564-472F-4468-9DA3-43066E8D9D43}"/>
    <cellStyle name="Normal 6" xfId="10" xr:uid="{7BBDCFFC-4F4C-45A6-8ECD-582AA13B0C47}"/>
    <cellStyle name="Parastais_Lapa1" xfId="11" xr:uid="{94C11B49-4849-4EB0-B38D-48CC06001CB8}"/>
    <cellStyle name="Percent 2" xfId="12" xr:uid="{4F0FD20C-9F7B-49DB-BA43-F6C1FEEB8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83FF-60BF-45C4-9182-629D9F4BB559}">
  <dimension ref="A1:P38"/>
  <sheetViews>
    <sheetView tabSelected="1" topLeftCell="A19" workbookViewId="0">
      <selection activeCell="J38" sqref="J38"/>
    </sheetView>
  </sheetViews>
  <sheetFormatPr defaultRowHeight="14.4" x14ac:dyDescent="0.3"/>
  <cols>
    <col min="2" max="2" width="32.21875" customWidth="1"/>
    <col min="3" max="3" width="27.33203125" bestFit="1" customWidth="1"/>
    <col min="4" max="4" width="23.33203125" bestFit="1" customWidth="1"/>
    <col min="5" max="5" width="11.33203125" customWidth="1"/>
    <col min="6" max="6" width="13.77734375" customWidth="1"/>
    <col min="7" max="7" width="11.88671875" customWidth="1"/>
    <col min="8" max="8" width="6.77734375" customWidth="1"/>
    <col min="9" max="9" width="12.6640625" customWidth="1"/>
    <col min="10" max="10" width="13.88671875" bestFit="1" customWidth="1"/>
    <col min="11" max="12" width="12.77734375" bestFit="1" customWidth="1"/>
    <col min="13" max="13" width="11.33203125" bestFit="1" customWidth="1"/>
    <col min="14" max="16" width="12.77734375" bestFit="1" customWidth="1"/>
  </cols>
  <sheetData>
    <row r="1" spans="1:16" ht="30.6" customHeight="1" x14ac:dyDescent="0.3">
      <c r="A1" s="49" t="s">
        <v>0</v>
      </c>
      <c r="B1" s="49" t="s">
        <v>11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53" t="s">
        <v>7</v>
      </c>
      <c r="J1" s="61" t="s">
        <v>8</v>
      </c>
      <c r="K1" s="34" t="s">
        <v>9</v>
      </c>
      <c r="L1" s="34"/>
      <c r="M1" s="34"/>
      <c r="N1" s="34"/>
      <c r="O1" s="34"/>
      <c r="P1" s="34"/>
    </row>
    <row r="2" spans="1:16" ht="30.6" x14ac:dyDescent="0.3">
      <c r="A2" s="50"/>
      <c r="B2" s="50"/>
      <c r="C2" s="50"/>
      <c r="D2" s="50"/>
      <c r="E2" s="50"/>
      <c r="F2" s="50"/>
      <c r="G2" s="50"/>
      <c r="H2" s="50"/>
      <c r="I2" s="54"/>
      <c r="J2" s="62"/>
      <c r="K2" s="4" t="s">
        <v>173</v>
      </c>
      <c r="L2" s="1" t="s">
        <v>174</v>
      </c>
      <c r="M2" s="1" t="s">
        <v>175</v>
      </c>
      <c r="N2" s="1" t="s">
        <v>176</v>
      </c>
      <c r="O2" s="1" t="s">
        <v>177</v>
      </c>
      <c r="P2" s="1" t="s">
        <v>178</v>
      </c>
    </row>
    <row r="3" spans="1:16" ht="20.399999999999999" x14ac:dyDescent="0.3">
      <c r="A3" s="3">
        <v>1</v>
      </c>
      <c r="B3" s="74" t="s">
        <v>12</v>
      </c>
      <c r="C3" s="9" t="s">
        <v>62</v>
      </c>
      <c r="D3" s="9" t="s">
        <v>28</v>
      </c>
      <c r="E3" s="2" t="s">
        <v>81</v>
      </c>
      <c r="F3" s="2" t="s">
        <v>102</v>
      </c>
      <c r="G3" s="2">
        <v>5387.67</v>
      </c>
      <c r="H3" s="2">
        <v>22381</v>
      </c>
      <c r="I3" s="55">
        <v>1970</v>
      </c>
      <c r="J3" s="63">
        <f>3976208.46*105%</f>
        <v>4175018.8829999999</v>
      </c>
      <c r="K3" s="58">
        <v>43636.12</v>
      </c>
      <c r="L3" s="33">
        <v>31585.85</v>
      </c>
      <c r="M3" s="33">
        <v>35216.92</v>
      </c>
      <c r="N3" s="33">
        <v>70935.740000000005</v>
      </c>
      <c r="O3" s="33">
        <v>250895.5</v>
      </c>
      <c r="P3" s="35">
        <v>432270.13</v>
      </c>
    </row>
    <row r="4" spans="1:16" x14ac:dyDescent="0.3">
      <c r="A4" s="71">
        <v>2</v>
      </c>
      <c r="B4" s="11" t="s">
        <v>13</v>
      </c>
      <c r="C4" s="12" t="s">
        <v>63</v>
      </c>
      <c r="D4" s="13" t="s">
        <v>28</v>
      </c>
      <c r="E4" s="36" t="s">
        <v>83</v>
      </c>
      <c r="F4" s="36" t="s">
        <v>104</v>
      </c>
      <c r="G4" s="36">
        <v>4198.13</v>
      </c>
      <c r="H4" s="36">
        <v>20333</v>
      </c>
      <c r="I4" s="56" t="s">
        <v>84</v>
      </c>
      <c r="J4" s="64">
        <f>3612360.78*105%</f>
        <v>3792978.8190000001</v>
      </c>
      <c r="K4" s="59">
        <v>9228.81</v>
      </c>
      <c r="L4" s="37">
        <v>153511.73000000001</v>
      </c>
      <c r="M4" s="37">
        <v>21408.9</v>
      </c>
      <c r="N4" s="37">
        <v>53851.64</v>
      </c>
      <c r="O4" s="37">
        <v>20248.04</v>
      </c>
      <c r="P4" s="38">
        <v>258249.12000000002</v>
      </c>
    </row>
    <row r="5" spans="1:16" x14ac:dyDescent="0.3">
      <c r="A5" s="71"/>
      <c r="B5" s="14"/>
      <c r="C5" s="12" t="s">
        <v>63</v>
      </c>
      <c r="D5" s="15"/>
      <c r="E5" s="36" t="s">
        <v>84</v>
      </c>
      <c r="F5" s="36" t="s">
        <v>105</v>
      </c>
      <c r="G5" s="36">
        <v>232.86</v>
      </c>
      <c r="H5" s="36">
        <v>1437</v>
      </c>
      <c r="I5" s="56" t="s">
        <v>84</v>
      </c>
      <c r="J5" s="64">
        <v>255297.41999999998</v>
      </c>
      <c r="K5" s="59">
        <v>70608.88</v>
      </c>
      <c r="L5" s="37">
        <v>42423.29</v>
      </c>
      <c r="M5" s="37">
        <v>5809.27</v>
      </c>
      <c r="N5" s="37">
        <v>18790.04</v>
      </c>
      <c r="O5" s="37">
        <v>23204.67</v>
      </c>
      <c r="P5" s="38">
        <v>160836.15000000002</v>
      </c>
    </row>
    <row r="6" spans="1:16" x14ac:dyDescent="0.3">
      <c r="A6" s="5">
        <v>3</v>
      </c>
      <c r="B6" s="8" t="s">
        <v>14</v>
      </c>
      <c r="C6" s="16" t="s">
        <v>64</v>
      </c>
      <c r="D6" s="16" t="s">
        <v>30</v>
      </c>
      <c r="E6" s="2" t="s">
        <v>85</v>
      </c>
      <c r="F6" s="2" t="s">
        <v>106</v>
      </c>
      <c r="G6" s="2">
        <v>2019.6</v>
      </c>
      <c r="H6" s="2">
        <v>10227</v>
      </c>
      <c r="I6" s="55">
        <v>1977</v>
      </c>
      <c r="J6" s="63">
        <v>1816928.82</v>
      </c>
      <c r="K6" s="58">
        <v>20143</v>
      </c>
      <c r="L6" s="33">
        <v>86510</v>
      </c>
      <c r="M6" s="33" t="s">
        <v>84</v>
      </c>
      <c r="N6" s="33">
        <v>100100</v>
      </c>
      <c r="O6" s="33">
        <v>44800</v>
      </c>
      <c r="P6" s="35">
        <v>251553</v>
      </c>
    </row>
    <row r="7" spans="1:16" x14ac:dyDescent="0.3">
      <c r="A7" s="6"/>
      <c r="B7" s="17"/>
      <c r="C7" s="16" t="s">
        <v>64</v>
      </c>
      <c r="D7" s="9" t="s">
        <v>31</v>
      </c>
      <c r="E7" s="3" t="s">
        <v>85</v>
      </c>
      <c r="F7" s="2" t="s">
        <v>107</v>
      </c>
      <c r="G7" s="2">
        <v>3744.01</v>
      </c>
      <c r="H7" s="2">
        <v>21024</v>
      </c>
      <c r="I7" s="55">
        <v>1977</v>
      </c>
      <c r="J7" s="63">
        <f>3735123.84*105%</f>
        <v>3921880.0320000001</v>
      </c>
      <c r="K7" s="58">
        <v>76100</v>
      </c>
      <c r="L7" s="33">
        <v>102200</v>
      </c>
      <c r="M7" s="33" t="s">
        <v>84</v>
      </c>
      <c r="N7" s="33">
        <v>67300</v>
      </c>
      <c r="O7" s="33">
        <v>91860</v>
      </c>
      <c r="P7" s="35">
        <v>337460</v>
      </c>
    </row>
    <row r="8" spans="1:16" ht="61.2" x14ac:dyDescent="0.3">
      <c r="A8" s="40">
        <v>4</v>
      </c>
      <c r="B8" s="18" t="s">
        <v>15</v>
      </c>
      <c r="C8" s="19" t="s">
        <v>65</v>
      </c>
      <c r="D8" s="20" t="s">
        <v>36</v>
      </c>
      <c r="E8" s="39" t="s">
        <v>87</v>
      </c>
      <c r="F8" s="36" t="s">
        <v>113</v>
      </c>
      <c r="G8" s="36">
        <v>6322.46</v>
      </c>
      <c r="H8" s="36">
        <v>26939</v>
      </c>
      <c r="I8" s="56">
        <v>1979</v>
      </c>
      <c r="J8" s="64">
        <v>4785982.74</v>
      </c>
      <c r="K8" s="59">
        <v>121412</v>
      </c>
      <c r="L8" s="37">
        <v>213085</v>
      </c>
      <c r="M8" s="37" t="s">
        <v>84</v>
      </c>
      <c r="N8" s="37">
        <v>201188</v>
      </c>
      <c r="O8" s="37">
        <v>859328</v>
      </c>
      <c r="P8" s="38">
        <v>1395013</v>
      </c>
    </row>
    <row r="9" spans="1:16" ht="51" x14ac:dyDescent="0.3">
      <c r="A9" s="41"/>
      <c r="B9" s="21"/>
      <c r="C9" s="19" t="s">
        <v>65</v>
      </c>
      <c r="D9" s="20" t="s">
        <v>37</v>
      </c>
      <c r="E9" s="39" t="s">
        <v>88</v>
      </c>
      <c r="F9" s="36" t="s">
        <v>114</v>
      </c>
      <c r="G9" s="36">
        <v>1718.71</v>
      </c>
      <c r="H9" s="36">
        <v>11418</v>
      </c>
      <c r="I9" s="56">
        <v>1980</v>
      </c>
      <c r="J9" s="64">
        <v>2028521.88</v>
      </c>
      <c r="K9" s="59">
        <v>5794</v>
      </c>
      <c r="L9" s="37">
        <v>5921</v>
      </c>
      <c r="M9" s="37" t="s">
        <v>84</v>
      </c>
      <c r="N9" s="37">
        <v>70220</v>
      </c>
      <c r="O9" s="37" t="s">
        <v>84</v>
      </c>
      <c r="P9" s="38">
        <v>81935</v>
      </c>
    </row>
    <row r="10" spans="1:16" x14ac:dyDescent="0.3">
      <c r="A10" s="3">
        <v>5</v>
      </c>
      <c r="B10" s="74" t="s">
        <v>16</v>
      </c>
      <c r="C10" s="73" t="s">
        <v>66</v>
      </c>
      <c r="D10" s="72" t="s">
        <v>41</v>
      </c>
      <c r="E10" s="3" t="s">
        <v>180</v>
      </c>
      <c r="F10" s="2" t="s">
        <v>121</v>
      </c>
      <c r="G10" s="2">
        <v>6748.53</v>
      </c>
      <c r="H10" s="2">
        <v>31964</v>
      </c>
      <c r="I10" s="55" t="s">
        <v>164</v>
      </c>
      <c r="J10" s="63">
        <f>H10*204</f>
        <v>6520656</v>
      </c>
      <c r="K10" s="58">
        <v>12346.73</v>
      </c>
      <c r="L10" s="33">
        <v>62239.54</v>
      </c>
      <c r="M10" s="33" t="s">
        <v>84</v>
      </c>
      <c r="N10" s="33">
        <v>32760.37</v>
      </c>
      <c r="O10" s="33"/>
      <c r="P10" s="35">
        <v>107346.64</v>
      </c>
    </row>
    <row r="11" spans="1:16" x14ac:dyDescent="0.3">
      <c r="A11" s="71">
        <v>6</v>
      </c>
      <c r="B11" s="18" t="s">
        <v>17</v>
      </c>
      <c r="C11" s="25" t="s">
        <v>67</v>
      </c>
      <c r="D11" s="19" t="s">
        <v>42</v>
      </c>
      <c r="E11" s="39" t="s">
        <v>91</v>
      </c>
      <c r="F11" s="36" t="s">
        <v>122</v>
      </c>
      <c r="G11" s="36">
        <v>3576.49</v>
      </c>
      <c r="H11" s="36">
        <v>17900</v>
      </c>
      <c r="I11" s="56">
        <v>1959</v>
      </c>
      <c r="J11" s="64">
        <v>3180114</v>
      </c>
      <c r="K11" s="59">
        <v>23564.82</v>
      </c>
      <c r="L11" s="37">
        <v>78841</v>
      </c>
      <c r="M11" s="37">
        <v>9520.17</v>
      </c>
      <c r="N11" s="37">
        <v>21394</v>
      </c>
      <c r="O11" s="37">
        <v>107660</v>
      </c>
      <c r="P11" s="38">
        <v>240979.99</v>
      </c>
    </row>
    <row r="12" spans="1:16" x14ac:dyDescent="0.3">
      <c r="A12" s="71"/>
      <c r="B12" s="21"/>
      <c r="C12" s="26"/>
      <c r="D12" s="19" t="s">
        <v>43</v>
      </c>
      <c r="E12" s="39" t="s">
        <v>91</v>
      </c>
      <c r="F12" s="36" t="s">
        <v>123</v>
      </c>
      <c r="G12" s="36">
        <v>307.14999999999998</v>
      </c>
      <c r="H12" s="36">
        <v>1404</v>
      </c>
      <c r="I12" s="56">
        <v>1960</v>
      </c>
      <c r="J12" s="64">
        <v>225000</v>
      </c>
      <c r="K12" s="59" t="s">
        <v>84</v>
      </c>
      <c r="L12" s="37" t="s">
        <v>84</v>
      </c>
      <c r="M12" s="37" t="s">
        <v>84</v>
      </c>
      <c r="N12" s="37" t="s">
        <v>84</v>
      </c>
      <c r="O12" s="37" t="s">
        <v>84</v>
      </c>
      <c r="P12" s="38" t="s">
        <v>84</v>
      </c>
    </row>
    <row r="13" spans="1:16" x14ac:dyDescent="0.3">
      <c r="A13" s="71"/>
      <c r="B13" s="21"/>
      <c r="C13" s="26"/>
      <c r="D13" s="19" t="s">
        <v>44</v>
      </c>
      <c r="E13" s="39" t="s">
        <v>91</v>
      </c>
      <c r="F13" s="36" t="s">
        <v>124</v>
      </c>
      <c r="G13" s="36">
        <v>8</v>
      </c>
      <c r="H13" s="36">
        <v>35</v>
      </c>
      <c r="I13" s="56">
        <v>1959</v>
      </c>
      <c r="J13" s="85">
        <v>5899.25</v>
      </c>
      <c r="K13" s="59" t="s">
        <v>84</v>
      </c>
      <c r="L13" s="37" t="s">
        <v>84</v>
      </c>
      <c r="M13" s="37" t="s">
        <v>84</v>
      </c>
      <c r="N13" s="37" t="s">
        <v>84</v>
      </c>
      <c r="O13" s="37" t="s">
        <v>84</v>
      </c>
      <c r="P13" s="38" t="s">
        <v>84</v>
      </c>
    </row>
    <row r="14" spans="1:16" x14ac:dyDescent="0.3">
      <c r="A14" s="71"/>
      <c r="B14" s="22"/>
      <c r="C14" s="27"/>
      <c r="D14" s="19" t="s">
        <v>45</v>
      </c>
      <c r="E14" s="39" t="s">
        <v>84</v>
      </c>
      <c r="F14" s="36" t="s">
        <v>84</v>
      </c>
      <c r="G14" s="36" t="s">
        <v>84</v>
      </c>
      <c r="H14" s="36" t="s">
        <v>84</v>
      </c>
      <c r="I14" s="56" t="s">
        <v>84</v>
      </c>
      <c r="J14" s="86"/>
      <c r="K14" s="59" t="s">
        <v>84</v>
      </c>
      <c r="L14" s="37" t="s">
        <v>84</v>
      </c>
      <c r="M14" s="37" t="s">
        <v>84</v>
      </c>
      <c r="N14" s="37" t="s">
        <v>84</v>
      </c>
      <c r="O14" s="37" t="s">
        <v>84</v>
      </c>
      <c r="P14" s="38" t="s">
        <v>84</v>
      </c>
    </row>
    <row r="15" spans="1:16" ht="14.4" customHeight="1" x14ac:dyDescent="0.3">
      <c r="A15" s="5">
        <v>7</v>
      </c>
      <c r="B15" s="8" t="s">
        <v>18</v>
      </c>
      <c r="C15" s="16" t="s">
        <v>68</v>
      </c>
      <c r="D15" s="9" t="s">
        <v>42</v>
      </c>
      <c r="E15" s="3" t="s">
        <v>85</v>
      </c>
      <c r="F15" s="2" t="s">
        <v>125</v>
      </c>
      <c r="G15" s="2">
        <v>2388.15</v>
      </c>
      <c r="H15" s="2">
        <v>11589</v>
      </c>
      <c r="I15" s="55" t="s">
        <v>165</v>
      </c>
      <c r="J15" s="63">
        <f>2058901.74*105%</f>
        <v>2161846.827</v>
      </c>
      <c r="K15" s="58">
        <v>189567.32</v>
      </c>
      <c r="L15" s="33">
        <v>66814</v>
      </c>
      <c r="M15" s="33" t="s">
        <v>84</v>
      </c>
      <c r="N15" s="33">
        <v>410760</v>
      </c>
      <c r="O15" s="33">
        <v>105784</v>
      </c>
      <c r="P15" s="35">
        <v>772925.32000000007</v>
      </c>
    </row>
    <row r="16" spans="1:16" x14ac:dyDescent="0.3">
      <c r="A16" s="7"/>
      <c r="B16" s="17"/>
      <c r="C16" s="16" t="s">
        <v>68</v>
      </c>
      <c r="D16" s="16" t="s">
        <v>41</v>
      </c>
      <c r="E16" s="3" t="s">
        <v>85</v>
      </c>
      <c r="F16" s="2" t="s">
        <v>126</v>
      </c>
      <c r="G16" s="2">
        <v>1597.4</v>
      </c>
      <c r="H16" s="2">
        <v>8521</v>
      </c>
      <c r="I16" s="55">
        <v>1969</v>
      </c>
      <c r="J16" s="63">
        <v>1513840.8599999999</v>
      </c>
      <c r="K16" s="58">
        <v>179418</v>
      </c>
      <c r="L16" s="33">
        <v>65837</v>
      </c>
      <c r="M16" s="33">
        <v>8314</v>
      </c>
      <c r="N16" s="33">
        <v>424142</v>
      </c>
      <c r="O16" s="33">
        <v>105437</v>
      </c>
      <c r="P16" s="35">
        <v>783148</v>
      </c>
    </row>
    <row r="17" spans="1:16" x14ac:dyDescent="0.3">
      <c r="A17" s="7"/>
      <c r="B17" s="17"/>
      <c r="C17" s="16" t="s">
        <v>68</v>
      </c>
      <c r="D17" s="16" t="s">
        <v>41</v>
      </c>
      <c r="E17" s="3" t="s">
        <v>85</v>
      </c>
      <c r="F17" s="2" t="s">
        <v>127</v>
      </c>
      <c r="G17" s="2">
        <v>616.41999999999996</v>
      </c>
      <c r="H17" s="2">
        <v>4881</v>
      </c>
      <c r="I17" s="55">
        <v>1969</v>
      </c>
      <c r="J17" s="63">
        <v>867158.46</v>
      </c>
      <c r="K17" s="58">
        <v>5000</v>
      </c>
      <c r="L17" s="33">
        <v>500</v>
      </c>
      <c r="M17" s="33" t="s">
        <v>84</v>
      </c>
      <c r="N17" s="33">
        <v>15869</v>
      </c>
      <c r="O17" s="33">
        <v>1000</v>
      </c>
      <c r="P17" s="35">
        <v>22369</v>
      </c>
    </row>
    <row r="18" spans="1:16" ht="20.399999999999999" x14ac:dyDescent="0.3">
      <c r="A18" s="7"/>
      <c r="B18" s="17"/>
      <c r="C18" s="16" t="s">
        <v>69</v>
      </c>
      <c r="D18" s="16" t="s">
        <v>182</v>
      </c>
      <c r="E18" s="3" t="s">
        <v>85</v>
      </c>
      <c r="F18" s="2" t="s">
        <v>128</v>
      </c>
      <c r="G18" s="2">
        <v>396.53</v>
      </c>
      <c r="H18" s="2">
        <v>1229</v>
      </c>
      <c r="I18" s="55" t="s">
        <v>166</v>
      </c>
      <c r="J18" s="63">
        <v>338257.67000000004</v>
      </c>
      <c r="K18" s="58">
        <v>30000</v>
      </c>
      <c r="L18" s="33">
        <v>500</v>
      </c>
      <c r="M18" s="33">
        <v>65913</v>
      </c>
      <c r="N18" s="33" t="s">
        <v>84</v>
      </c>
      <c r="O18" s="33">
        <v>3315</v>
      </c>
      <c r="P18" s="35">
        <v>99728</v>
      </c>
    </row>
    <row r="19" spans="1:16" x14ac:dyDescent="0.3">
      <c r="A19" s="6"/>
      <c r="B19" s="17"/>
      <c r="C19" s="16" t="s">
        <v>69</v>
      </c>
      <c r="D19" s="16" t="s">
        <v>181</v>
      </c>
      <c r="E19" s="3" t="s">
        <v>85</v>
      </c>
      <c r="F19" s="2" t="s">
        <v>129</v>
      </c>
      <c r="G19" s="2">
        <v>1485.58</v>
      </c>
      <c r="H19" s="2">
        <v>6088</v>
      </c>
      <c r="I19" s="55" t="s">
        <v>166</v>
      </c>
      <c r="J19" s="63">
        <v>1528088</v>
      </c>
      <c r="K19" s="58">
        <v>201449.61</v>
      </c>
      <c r="L19" s="33">
        <v>2000</v>
      </c>
      <c r="M19" s="33">
        <v>120124</v>
      </c>
      <c r="N19" s="33" t="s">
        <v>84</v>
      </c>
      <c r="O19" s="33">
        <v>16387</v>
      </c>
      <c r="P19" s="35">
        <v>339960.61</v>
      </c>
    </row>
    <row r="20" spans="1:16" ht="20.399999999999999" x14ac:dyDescent="0.3">
      <c r="A20" s="39">
        <v>8</v>
      </c>
      <c r="B20" s="31" t="s">
        <v>19</v>
      </c>
      <c r="C20" s="28" t="s">
        <v>70</v>
      </c>
      <c r="D20" s="28" t="s">
        <v>31</v>
      </c>
      <c r="E20" s="39" t="s">
        <v>92</v>
      </c>
      <c r="F20" s="36" t="s">
        <v>131</v>
      </c>
      <c r="G20" s="36">
        <v>5604.8</v>
      </c>
      <c r="H20" s="36">
        <v>24834</v>
      </c>
      <c r="I20" s="56" t="s">
        <v>167</v>
      </c>
      <c r="J20" s="64">
        <f>4412008.44*105%</f>
        <v>4632608.8620000007</v>
      </c>
      <c r="K20" s="59">
        <v>37533.08</v>
      </c>
      <c r="L20" s="37">
        <v>138959.9</v>
      </c>
      <c r="M20" s="37" t="s">
        <v>84</v>
      </c>
      <c r="N20" s="37">
        <v>38794.199999999997</v>
      </c>
      <c r="O20" s="37">
        <v>48056.62</v>
      </c>
      <c r="P20" s="38">
        <v>263343.8</v>
      </c>
    </row>
    <row r="21" spans="1:16" ht="24.6" customHeight="1" x14ac:dyDescent="0.3">
      <c r="A21" s="3">
        <v>9</v>
      </c>
      <c r="B21" s="77" t="s">
        <v>20</v>
      </c>
      <c r="C21" s="76" t="s">
        <v>71</v>
      </c>
      <c r="D21" s="75" t="s">
        <v>31</v>
      </c>
      <c r="E21" s="3" t="s">
        <v>91</v>
      </c>
      <c r="F21" s="2" t="s">
        <v>132</v>
      </c>
      <c r="G21" s="2">
        <v>3418.32</v>
      </c>
      <c r="H21" s="2">
        <v>14303</v>
      </c>
      <c r="I21" s="55" t="s">
        <v>168</v>
      </c>
      <c r="J21" s="63">
        <f>4340000*105%</f>
        <v>4557000</v>
      </c>
      <c r="K21" s="58">
        <v>2899.78</v>
      </c>
      <c r="L21" s="33">
        <v>63079.39</v>
      </c>
      <c r="M21" s="33" t="s">
        <v>84</v>
      </c>
      <c r="N21" s="33">
        <v>181143.67</v>
      </c>
      <c r="O21" s="33">
        <v>33116.97</v>
      </c>
      <c r="P21" s="35">
        <v>280239.81000000006</v>
      </c>
    </row>
    <row r="22" spans="1:16" x14ac:dyDescent="0.3">
      <c r="A22" s="40">
        <v>10</v>
      </c>
      <c r="B22" s="18" t="s">
        <v>21</v>
      </c>
      <c r="C22" s="19" t="s">
        <v>72</v>
      </c>
      <c r="D22" s="20" t="s">
        <v>31</v>
      </c>
      <c r="E22" s="39" t="s">
        <v>91</v>
      </c>
      <c r="F22" s="36" t="s">
        <v>133</v>
      </c>
      <c r="G22" s="36">
        <v>4992.1099999999997</v>
      </c>
      <c r="H22" s="36">
        <v>23348</v>
      </c>
      <c r="I22" s="56" t="s">
        <v>169</v>
      </c>
      <c r="J22" s="64">
        <f>4148005.68*105%</f>
        <v>4355405.9640000006</v>
      </c>
      <c r="K22" s="59">
        <v>17908.509999999998</v>
      </c>
      <c r="L22" s="37">
        <v>166055.29</v>
      </c>
      <c r="M22" s="37">
        <v>30698.81</v>
      </c>
      <c r="N22" s="37">
        <v>167286.39999999999</v>
      </c>
      <c r="O22" s="37">
        <v>101555.57</v>
      </c>
      <c r="P22" s="38">
        <v>483504.58</v>
      </c>
    </row>
    <row r="23" spans="1:16" x14ac:dyDescent="0.3">
      <c r="A23" s="41"/>
      <c r="B23" s="21"/>
      <c r="C23" s="19" t="s">
        <v>72</v>
      </c>
      <c r="D23" s="20" t="s">
        <v>31</v>
      </c>
      <c r="E23" s="39" t="s">
        <v>91</v>
      </c>
      <c r="F23" s="36" t="s">
        <v>134</v>
      </c>
      <c r="G23" s="36">
        <v>955.87</v>
      </c>
      <c r="H23" s="36">
        <v>3392</v>
      </c>
      <c r="I23" s="56" t="s">
        <v>170</v>
      </c>
      <c r="J23" s="64">
        <v>602622.71999999997</v>
      </c>
      <c r="K23" s="59" t="s">
        <v>84</v>
      </c>
      <c r="L23" s="37" t="s">
        <v>84</v>
      </c>
      <c r="M23" s="37" t="s">
        <v>84</v>
      </c>
      <c r="N23" s="37" t="s">
        <v>84</v>
      </c>
      <c r="O23" s="37">
        <v>378835.85</v>
      </c>
      <c r="P23" s="38">
        <v>378835.85</v>
      </c>
    </row>
    <row r="24" spans="1:16" ht="20.399999999999999" x14ac:dyDescent="0.3">
      <c r="A24" s="44">
        <v>11</v>
      </c>
      <c r="B24" s="74" t="s">
        <v>22</v>
      </c>
      <c r="C24" s="73" t="s">
        <v>73</v>
      </c>
      <c r="D24" s="73" t="s">
        <v>31</v>
      </c>
      <c r="E24" s="44" t="s">
        <v>92</v>
      </c>
      <c r="F24" s="45" t="s">
        <v>137</v>
      </c>
      <c r="G24" s="45">
        <v>1461.56</v>
      </c>
      <c r="H24" s="45"/>
      <c r="I24" s="57" t="s">
        <v>171</v>
      </c>
      <c r="J24" s="65">
        <v>657350.40000000002</v>
      </c>
      <c r="K24" s="60">
        <v>71840.62</v>
      </c>
      <c r="L24" s="46">
        <v>126502.13</v>
      </c>
      <c r="M24" s="46"/>
      <c r="N24" s="46"/>
      <c r="O24" s="46">
        <v>258289.64</v>
      </c>
      <c r="P24" s="47">
        <v>456632.39</v>
      </c>
    </row>
    <row r="25" spans="1:16" x14ac:dyDescent="0.3">
      <c r="A25" s="39">
        <v>12</v>
      </c>
      <c r="B25" s="31" t="s">
        <v>78</v>
      </c>
      <c r="C25" s="29" t="s">
        <v>80</v>
      </c>
      <c r="D25" s="29" t="s">
        <v>31</v>
      </c>
      <c r="E25" s="39" t="s">
        <v>91</v>
      </c>
      <c r="F25" s="36" t="s">
        <v>79</v>
      </c>
      <c r="G25" s="36">
        <v>1793.5</v>
      </c>
      <c r="H25" s="36">
        <v>7997</v>
      </c>
      <c r="I25" s="56">
        <v>1986</v>
      </c>
      <c r="J25" s="64">
        <v>344055.08</v>
      </c>
      <c r="K25" s="59">
        <v>65912.19</v>
      </c>
      <c r="L25" s="37">
        <v>13341.77</v>
      </c>
      <c r="M25" s="37" t="s">
        <v>84</v>
      </c>
      <c r="N25" s="37">
        <v>54491.61</v>
      </c>
      <c r="O25" s="37">
        <v>13969.17</v>
      </c>
      <c r="P25" s="38">
        <v>147714.74</v>
      </c>
    </row>
    <row r="26" spans="1:16" ht="20.399999999999999" x14ac:dyDescent="0.3">
      <c r="A26" s="42">
        <v>13</v>
      </c>
      <c r="B26" s="8" t="s">
        <v>23</v>
      </c>
      <c r="C26" s="23" t="s">
        <v>74</v>
      </c>
      <c r="D26" s="9" t="s">
        <v>49</v>
      </c>
      <c r="E26" s="44" t="s">
        <v>93</v>
      </c>
      <c r="F26" s="45" t="s">
        <v>138</v>
      </c>
      <c r="G26" s="45">
        <v>61.16</v>
      </c>
      <c r="H26" s="45">
        <v>263</v>
      </c>
      <c r="I26" s="57">
        <v>1950</v>
      </c>
      <c r="J26" s="65">
        <v>13300</v>
      </c>
      <c r="K26" s="60" t="s">
        <v>84</v>
      </c>
      <c r="L26" s="46" t="s">
        <v>84</v>
      </c>
      <c r="M26" s="46" t="s">
        <v>84</v>
      </c>
      <c r="N26" s="46" t="s">
        <v>84</v>
      </c>
      <c r="O26" s="46" t="s">
        <v>84</v>
      </c>
      <c r="P26" s="47" t="s">
        <v>84</v>
      </c>
    </row>
    <row r="27" spans="1:16" x14ac:dyDescent="0.3">
      <c r="A27" s="42"/>
      <c r="B27" s="17"/>
      <c r="C27" s="48"/>
      <c r="D27" s="9" t="s">
        <v>50</v>
      </c>
      <c r="E27" s="44" t="s">
        <v>94</v>
      </c>
      <c r="F27" s="45" t="s">
        <v>139</v>
      </c>
      <c r="G27" s="45">
        <v>411.69</v>
      </c>
      <c r="H27" s="45">
        <v>2040</v>
      </c>
      <c r="I27" s="57">
        <v>1940</v>
      </c>
      <c r="J27" s="65">
        <v>34200</v>
      </c>
      <c r="K27" s="60">
        <v>37055.99</v>
      </c>
      <c r="L27" s="46">
        <v>6399.79</v>
      </c>
      <c r="M27" s="46">
        <v>14933.7</v>
      </c>
      <c r="N27" s="46">
        <v>19999.490000000002</v>
      </c>
      <c r="O27" s="46">
        <v>35039.75</v>
      </c>
      <c r="P27" s="47">
        <v>113428.72</v>
      </c>
    </row>
    <row r="28" spans="1:16" x14ac:dyDescent="0.3">
      <c r="A28" s="42"/>
      <c r="B28" s="17"/>
      <c r="C28" s="48"/>
      <c r="D28" s="9" t="s">
        <v>51</v>
      </c>
      <c r="E28" s="44" t="s">
        <v>91</v>
      </c>
      <c r="F28" s="45" t="s">
        <v>140</v>
      </c>
      <c r="G28" s="45">
        <v>62.76</v>
      </c>
      <c r="H28" s="45">
        <v>275</v>
      </c>
      <c r="I28" s="57">
        <v>1935</v>
      </c>
      <c r="J28" s="65">
        <f>H28*200</f>
        <v>55000</v>
      </c>
      <c r="K28" s="60" t="s">
        <v>84</v>
      </c>
      <c r="L28" s="46" t="s">
        <v>84</v>
      </c>
      <c r="M28" s="46" t="s">
        <v>84</v>
      </c>
      <c r="N28" s="46" t="s">
        <v>84</v>
      </c>
      <c r="O28" s="46" t="s">
        <v>84</v>
      </c>
      <c r="P28" s="47" t="s">
        <v>84</v>
      </c>
    </row>
    <row r="29" spans="1:16" x14ac:dyDescent="0.3">
      <c r="A29" s="42"/>
      <c r="B29" s="17"/>
      <c r="C29" s="48"/>
      <c r="D29" s="9" t="s">
        <v>52</v>
      </c>
      <c r="E29" s="44" t="s">
        <v>91</v>
      </c>
      <c r="F29" s="45" t="s">
        <v>141</v>
      </c>
      <c r="G29" s="45">
        <v>162.07</v>
      </c>
      <c r="H29" s="45">
        <v>562</v>
      </c>
      <c r="I29" s="57">
        <v>1935</v>
      </c>
      <c r="J29" s="65">
        <v>41500</v>
      </c>
      <c r="K29" s="60" t="s">
        <v>84</v>
      </c>
      <c r="L29" s="46" t="s">
        <v>84</v>
      </c>
      <c r="M29" s="46" t="s">
        <v>84</v>
      </c>
      <c r="N29" s="46" t="s">
        <v>84</v>
      </c>
      <c r="O29" s="46" t="s">
        <v>84</v>
      </c>
      <c r="P29" s="47" t="s">
        <v>84</v>
      </c>
    </row>
    <row r="30" spans="1:16" x14ac:dyDescent="0.3">
      <c r="A30" s="42"/>
      <c r="B30" s="17"/>
      <c r="C30" s="48"/>
      <c r="D30" s="9" t="s">
        <v>53</v>
      </c>
      <c r="E30" s="44" t="s">
        <v>91</v>
      </c>
      <c r="F30" s="45" t="s">
        <v>142</v>
      </c>
      <c r="G30" s="45" t="s">
        <v>84</v>
      </c>
      <c r="H30" s="45">
        <v>107</v>
      </c>
      <c r="I30" s="57">
        <v>1934</v>
      </c>
      <c r="J30" s="65">
        <f>H30*200</f>
        <v>21400</v>
      </c>
      <c r="K30" s="60" t="s">
        <v>84</v>
      </c>
      <c r="L30" s="46" t="s">
        <v>84</v>
      </c>
      <c r="M30" s="46" t="s">
        <v>84</v>
      </c>
      <c r="N30" s="46" t="s">
        <v>84</v>
      </c>
      <c r="O30" s="46" t="s">
        <v>84</v>
      </c>
      <c r="P30" s="47" t="s">
        <v>84</v>
      </c>
    </row>
    <row r="31" spans="1:16" x14ac:dyDescent="0.3">
      <c r="A31" s="42"/>
      <c r="B31" s="17"/>
      <c r="C31" s="48"/>
      <c r="D31" s="9" t="s">
        <v>54</v>
      </c>
      <c r="E31" s="44" t="s">
        <v>91</v>
      </c>
      <c r="F31" s="45" t="s">
        <v>143</v>
      </c>
      <c r="G31" s="45">
        <v>6</v>
      </c>
      <c r="H31" s="45">
        <v>12</v>
      </c>
      <c r="I31" s="57">
        <v>1960</v>
      </c>
      <c r="J31" s="65">
        <f>H31*249</f>
        <v>2988</v>
      </c>
      <c r="K31" s="60" t="s">
        <v>84</v>
      </c>
      <c r="L31" s="46" t="s">
        <v>84</v>
      </c>
      <c r="M31" s="46" t="s">
        <v>84</v>
      </c>
      <c r="N31" s="46" t="s">
        <v>84</v>
      </c>
      <c r="O31" s="46" t="s">
        <v>84</v>
      </c>
      <c r="P31" s="47" t="s">
        <v>84</v>
      </c>
    </row>
    <row r="32" spans="1:16" x14ac:dyDescent="0.3">
      <c r="A32" s="42"/>
      <c r="B32" s="17"/>
      <c r="C32" s="48"/>
      <c r="D32" s="9" t="s">
        <v>54</v>
      </c>
      <c r="E32" s="44" t="s">
        <v>95</v>
      </c>
      <c r="F32" s="45" t="s">
        <v>144</v>
      </c>
      <c r="G32" s="45">
        <v>25</v>
      </c>
      <c r="H32" s="45">
        <v>53</v>
      </c>
      <c r="I32" s="57">
        <v>1997</v>
      </c>
      <c r="J32" s="65">
        <v>410</v>
      </c>
      <c r="K32" s="60" t="s">
        <v>84</v>
      </c>
      <c r="L32" s="46" t="s">
        <v>84</v>
      </c>
      <c r="M32" s="46" t="s">
        <v>84</v>
      </c>
      <c r="N32" s="46" t="s">
        <v>84</v>
      </c>
      <c r="O32" s="46" t="s">
        <v>84</v>
      </c>
      <c r="P32" s="47" t="s">
        <v>84</v>
      </c>
    </row>
    <row r="33" spans="1:16" x14ac:dyDescent="0.3">
      <c r="A33" s="42"/>
      <c r="B33" s="10"/>
      <c r="C33" s="24"/>
      <c r="D33" s="9" t="s">
        <v>55</v>
      </c>
      <c r="E33" s="44" t="s">
        <v>84</v>
      </c>
      <c r="F33" s="45" t="s">
        <v>145</v>
      </c>
      <c r="G33" s="45" t="s">
        <v>84</v>
      </c>
      <c r="H33" s="45" t="s">
        <v>84</v>
      </c>
      <c r="I33" s="57">
        <v>1960</v>
      </c>
      <c r="J33" s="65">
        <v>1770</v>
      </c>
      <c r="K33" s="60" t="s">
        <v>84</v>
      </c>
      <c r="L33" s="46" t="s">
        <v>84</v>
      </c>
      <c r="M33" s="46" t="s">
        <v>84</v>
      </c>
      <c r="N33" s="46" t="s">
        <v>84</v>
      </c>
      <c r="O33" s="46" t="s">
        <v>84</v>
      </c>
      <c r="P33" s="47" t="s">
        <v>84</v>
      </c>
    </row>
    <row r="34" spans="1:16" ht="20.399999999999999" x14ac:dyDescent="0.3">
      <c r="A34" s="39">
        <v>14</v>
      </c>
      <c r="B34" s="80" t="s">
        <v>24</v>
      </c>
      <c r="C34" s="30" t="s">
        <v>75</v>
      </c>
      <c r="D34" s="12" t="s">
        <v>28</v>
      </c>
      <c r="E34" s="39" t="s">
        <v>92</v>
      </c>
      <c r="F34" s="36" t="s">
        <v>155</v>
      </c>
      <c r="G34" s="36">
        <v>6691.22</v>
      </c>
      <c r="H34" s="36">
        <v>29284</v>
      </c>
      <c r="I34" s="56" t="s">
        <v>172</v>
      </c>
      <c r="J34" s="64">
        <v>1468756.19</v>
      </c>
      <c r="K34" s="59">
        <v>2124.17</v>
      </c>
      <c r="L34" s="37">
        <v>41249.230000000003</v>
      </c>
      <c r="M34" s="37"/>
      <c r="N34" s="37">
        <v>4302.75</v>
      </c>
      <c r="O34" s="37">
        <v>677512.69</v>
      </c>
      <c r="P34" s="38">
        <v>725188.84</v>
      </c>
    </row>
    <row r="35" spans="1:16" x14ac:dyDescent="0.3">
      <c r="A35" s="44">
        <v>15</v>
      </c>
      <c r="B35" s="78" t="s">
        <v>25</v>
      </c>
      <c r="C35" s="16" t="s">
        <v>76</v>
      </c>
      <c r="D35" s="9" t="s">
        <v>31</v>
      </c>
      <c r="E35" s="44" t="s">
        <v>100</v>
      </c>
      <c r="F35" s="45" t="s">
        <v>157</v>
      </c>
      <c r="G35" s="45">
        <v>5298.28</v>
      </c>
      <c r="H35" s="45">
        <v>24884</v>
      </c>
      <c r="I35" s="57">
        <v>1974</v>
      </c>
      <c r="J35" s="65">
        <v>195939</v>
      </c>
      <c r="K35" s="60" t="s">
        <v>84</v>
      </c>
      <c r="L35" s="46" t="s">
        <v>84</v>
      </c>
      <c r="M35" s="46" t="s">
        <v>84</v>
      </c>
      <c r="N35" s="46" t="s">
        <v>84</v>
      </c>
      <c r="O35" s="46" t="s">
        <v>84</v>
      </c>
      <c r="P35" s="47" t="s">
        <v>84</v>
      </c>
    </row>
    <row r="36" spans="1:16" ht="20.399999999999999" x14ac:dyDescent="0.3">
      <c r="A36" s="39">
        <v>16</v>
      </c>
      <c r="B36" s="80" t="s">
        <v>26</v>
      </c>
      <c r="C36" s="81" t="s">
        <v>73</v>
      </c>
      <c r="D36" s="20" t="s">
        <v>31</v>
      </c>
      <c r="E36" s="39" t="s">
        <v>92</v>
      </c>
      <c r="F36" s="36" t="s">
        <v>137</v>
      </c>
      <c r="G36" s="36">
        <v>3053.75</v>
      </c>
      <c r="H36" s="36">
        <v>38997</v>
      </c>
      <c r="I36" s="56">
        <v>1992</v>
      </c>
      <c r="J36" s="64">
        <f>3711000*105%</f>
        <v>3896550</v>
      </c>
      <c r="K36" s="59">
        <v>12454.18</v>
      </c>
      <c r="L36" s="37">
        <v>204944.68</v>
      </c>
      <c r="M36" s="37">
        <v>11934.77</v>
      </c>
      <c r="N36" s="37">
        <v>81747.570000000007</v>
      </c>
      <c r="O36" s="37">
        <v>27361.360000000001</v>
      </c>
      <c r="P36" s="38">
        <v>338442.55999999994</v>
      </c>
    </row>
    <row r="37" spans="1:16" ht="72" thickBot="1" x14ac:dyDescent="0.35">
      <c r="A37" s="44">
        <v>17</v>
      </c>
      <c r="B37" s="79" t="s">
        <v>27</v>
      </c>
      <c r="C37" s="9" t="s">
        <v>77</v>
      </c>
      <c r="D37" s="9" t="s">
        <v>60</v>
      </c>
      <c r="E37" s="44" t="s">
        <v>101</v>
      </c>
      <c r="F37" s="45" t="s">
        <v>159</v>
      </c>
      <c r="G37" s="45">
        <v>6245.84</v>
      </c>
      <c r="H37" s="45">
        <v>26390</v>
      </c>
      <c r="I37" s="57">
        <v>2010</v>
      </c>
      <c r="J37" s="65">
        <f>3261411*105%</f>
        <v>3424481.5500000003</v>
      </c>
      <c r="K37" s="60">
        <v>42794.65</v>
      </c>
      <c r="L37" s="46">
        <v>282868.56</v>
      </c>
      <c r="M37" s="46">
        <v>81532.22</v>
      </c>
      <c r="N37" s="46">
        <v>50089.36</v>
      </c>
      <c r="O37" s="46">
        <v>28367.06</v>
      </c>
      <c r="P37" s="47">
        <v>485651.85000000003</v>
      </c>
    </row>
    <row r="38" spans="1:16" ht="15" thickBot="1" x14ac:dyDescent="0.35">
      <c r="I38" s="66" t="s">
        <v>10</v>
      </c>
      <c r="J38" s="67">
        <f>SUM(J3:J37)</f>
        <v>61422807.427000001</v>
      </c>
      <c r="K38" s="68">
        <v>1184363.4699999997</v>
      </c>
      <c r="L38" s="69">
        <v>1419906.8900000001</v>
      </c>
      <c r="M38" s="69">
        <v>297005.07</v>
      </c>
      <c r="N38" s="69">
        <v>1929026.67</v>
      </c>
      <c r="O38" s="69">
        <v>2481484.34</v>
      </c>
      <c r="P38" s="70">
        <v>7311786.4400000004</v>
      </c>
    </row>
  </sheetData>
  <mergeCells count="29">
    <mergeCell ref="A6:A7"/>
    <mergeCell ref="B8:B9"/>
    <mergeCell ref="A8:A9"/>
    <mergeCell ref="B15:B19"/>
    <mergeCell ref="A15:A19"/>
    <mergeCell ref="J13:J14"/>
    <mergeCell ref="E1:E2"/>
    <mergeCell ref="F1:F2"/>
    <mergeCell ref="G1:G2"/>
    <mergeCell ref="H1:H2"/>
    <mergeCell ref="I1:I2"/>
    <mergeCell ref="J1:J2"/>
    <mergeCell ref="K1:P1"/>
    <mergeCell ref="A1:A2"/>
    <mergeCell ref="B1:B2"/>
    <mergeCell ref="C1:C2"/>
    <mergeCell ref="D1:D2"/>
    <mergeCell ref="C26:C33"/>
    <mergeCell ref="A26:A33"/>
    <mergeCell ref="D4:D5"/>
    <mergeCell ref="C11:C14"/>
    <mergeCell ref="B26:B33"/>
    <mergeCell ref="A4:A5"/>
    <mergeCell ref="A22:A23"/>
    <mergeCell ref="A11:A14"/>
    <mergeCell ref="B4:B5"/>
    <mergeCell ref="B22:B23"/>
    <mergeCell ref="B11:B14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D365-AABB-448C-B2AB-A08E294A60E3}">
  <dimension ref="A1:J30"/>
  <sheetViews>
    <sheetView topLeftCell="A16" workbookViewId="0">
      <selection activeCell="J19" sqref="J19"/>
    </sheetView>
  </sheetViews>
  <sheetFormatPr defaultRowHeight="14.4" x14ac:dyDescent="0.3"/>
  <cols>
    <col min="1" max="1" width="6.5546875" bestFit="1" customWidth="1"/>
    <col min="2" max="2" width="19.21875" bestFit="1" customWidth="1"/>
    <col min="3" max="3" width="23.44140625" bestFit="1" customWidth="1"/>
    <col min="4" max="4" width="18.77734375" bestFit="1" customWidth="1"/>
    <col min="5" max="5" width="15" bestFit="1" customWidth="1"/>
    <col min="6" max="6" width="16.21875" customWidth="1"/>
    <col min="7" max="7" width="5.88671875" bestFit="1" customWidth="1"/>
    <col min="8" max="8" width="4.6640625" bestFit="1" customWidth="1"/>
    <col min="9" max="9" width="23.44140625" bestFit="1" customWidth="1"/>
    <col min="10" max="10" width="11.88671875" bestFit="1" customWidth="1"/>
  </cols>
  <sheetData>
    <row r="1" spans="1:10" x14ac:dyDescent="0.3">
      <c r="A1" s="49" t="s">
        <v>0</v>
      </c>
      <c r="B1" s="49" t="s">
        <v>11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53" t="s">
        <v>7</v>
      </c>
      <c r="J1" s="61" t="s">
        <v>8</v>
      </c>
    </row>
    <row r="2" spans="1:10" x14ac:dyDescent="0.3">
      <c r="A2" s="50"/>
      <c r="B2" s="50"/>
      <c r="C2" s="50"/>
      <c r="D2" s="50"/>
      <c r="E2" s="50"/>
      <c r="F2" s="50"/>
      <c r="G2" s="50"/>
      <c r="H2" s="50"/>
      <c r="I2" s="54"/>
      <c r="J2" s="62"/>
    </row>
    <row r="3" spans="1:10" ht="20.399999999999999" x14ac:dyDescent="0.3">
      <c r="A3" s="3">
        <v>1</v>
      </c>
      <c r="B3" s="78" t="s">
        <v>12</v>
      </c>
      <c r="C3" s="9" t="s">
        <v>62</v>
      </c>
      <c r="D3" s="9" t="s">
        <v>29</v>
      </c>
      <c r="E3" s="2" t="s">
        <v>82</v>
      </c>
      <c r="F3" s="2" t="s">
        <v>103</v>
      </c>
      <c r="G3" s="2" t="s">
        <v>161</v>
      </c>
      <c r="H3" s="2" t="s">
        <v>84</v>
      </c>
      <c r="I3" s="2" t="s">
        <v>162</v>
      </c>
      <c r="J3" s="35">
        <v>207809.09</v>
      </c>
    </row>
    <row r="4" spans="1:10" x14ac:dyDescent="0.3">
      <c r="A4" s="71">
        <v>2</v>
      </c>
      <c r="B4" s="32" t="s">
        <v>14</v>
      </c>
      <c r="C4" s="19" t="s">
        <v>64</v>
      </c>
      <c r="D4" s="19" t="s">
        <v>32</v>
      </c>
      <c r="E4" s="39" t="s">
        <v>84</v>
      </c>
      <c r="F4" s="36" t="s">
        <v>108</v>
      </c>
      <c r="G4" s="36" t="s">
        <v>84</v>
      </c>
      <c r="H4" s="36" t="s">
        <v>84</v>
      </c>
      <c r="I4" s="36">
        <v>2010</v>
      </c>
      <c r="J4" s="38">
        <v>32</v>
      </c>
    </row>
    <row r="5" spans="1:10" x14ac:dyDescent="0.3">
      <c r="A5" s="71"/>
      <c r="B5" s="32"/>
      <c r="C5" s="19" t="s">
        <v>64</v>
      </c>
      <c r="D5" s="19" t="s">
        <v>33</v>
      </c>
      <c r="E5" s="39" t="s">
        <v>84</v>
      </c>
      <c r="F5" s="36" t="s">
        <v>109</v>
      </c>
      <c r="G5" s="36" t="s">
        <v>84</v>
      </c>
      <c r="H5" s="36" t="s">
        <v>84</v>
      </c>
      <c r="I5" s="36">
        <v>2011</v>
      </c>
      <c r="J5" s="38">
        <v>319574.39999999997</v>
      </c>
    </row>
    <row r="6" spans="1:10" x14ac:dyDescent="0.3">
      <c r="A6" s="71"/>
      <c r="B6" s="32"/>
      <c r="C6" s="19" t="s">
        <v>64</v>
      </c>
      <c r="D6" s="19" t="s">
        <v>34</v>
      </c>
      <c r="E6" s="39" t="s">
        <v>84</v>
      </c>
      <c r="F6" s="36" t="s">
        <v>110</v>
      </c>
      <c r="G6" s="36" t="s">
        <v>84</v>
      </c>
      <c r="H6" s="36" t="s">
        <v>84</v>
      </c>
      <c r="I6" s="36">
        <v>2011</v>
      </c>
      <c r="J6" s="38">
        <v>65247.6</v>
      </c>
    </row>
    <row r="7" spans="1:10" x14ac:dyDescent="0.3">
      <c r="A7" s="71"/>
      <c r="B7" s="32"/>
      <c r="C7" s="19" t="s">
        <v>64</v>
      </c>
      <c r="D7" s="19" t="s">
        <v>35</v>
      </c>
      <c r="E7" s="39" t="s">
        <v>86</v>
      </c>
      <c r="F7" s="36" t="s">
        <v>111</v>
      </c>
      <c r="G7" s="36" t="s">
        <v>84</v>
      </c>
      <c r="H7" s="36" t="s">
        <v>84</v>
      </c>
      <c r="I7" s="36">
        <v>2011</v>
      </c>
      <c r="J7" s="38">
        <v>18622.8</v>
      </c>
    </row>
    <row r="8" spans="1:10" x14ac:dyDescent="0.3">
      <c r="A8" s="71"/>
      <c r="B8" s="32"/>
      <c r="C8" s="19" t="s">
        <v>64</v>
      </c>
      <c r="D8" s="19" t="s">
        <v>35</v>
      </c>
      <c r="E8" s="39" t="s">
        <v>86</v>
      </c>
      <c r="F8" s="36" t="s">
        <v>112</v>
      </c>
      <c r="G8" s="36" t="s">
        <v>84</v>
      </c>
      <c r="H8" s="36" t="s">
        <v>84</v>
      </c>
      <c r="I8" s="36">
        <v>2011</v>
      </c>
      <c r="J8" s="38">
        <v>15282</v>
      </c>
    </row>
    <row r="9" spans="1:10" ht="20.399999999999999" x14ac:dyDescent="0.3">
      <c r="A9" s="42">
        <v>3</v>
      </c>
      <c r="B9" s="43" t="s">
        <v>15</v>
      </c>
      <c r="C9" s="16" t="s">
        <v>65</v>
      </c>
      <c r="D9" s="9" t="s">
        <v>38</v>
      </c>
      <c r="E9" s="44" t="s">
        <v>86</v>
      </c>
      <c r="F9" s="45" t="s">
        <v>115</v>
      </c>
      <c r="G9" s="45">
        <v>2060.96</v>
      </c>
      <c r="H9" s="45" t="s">
        <v>84</v>
      </c>
      <c r="I9" s="45" t="s">
        <v>163</v>
      </c>
      <c r="J9" s="47">
        <v>77040</v>
      </c>
    </row>
    <row r="10" spans="1:10" ht="20.399999999999999" x14ac:dyDescent="0.3">
      <c r="A10" s="42"/>
      <c r="B10" s="43"/>
      <c r="C10" s="16" t="s">
        <v>65</v>
      </c>
      <c r="D10" s="9" t="s">
        <v>39</v>
      </c>
      <c r="E10" s="44" t="s">
        <v>89</v>
      </c>
      <c r="F10" s="45" t="s">
        <v>116</v>
      </c>
      <c r="G10" s="45" t="s">
        <v>84</v>
      </c>
      <c r="H10" s="45" t="s">
        <v>84</v>
      </c>
      <c r="I10" s="45">
        <v>2018</v>
      </c>
      <c r="J10" s="47">
        <v>13767.43</v>
      </c>
    </row>
    <row r="11" spans="1:10" ht="20.399999999999999" x14ac:dyDescent="0.3">
      <c r="A11" s="42"/>
      <c r="B11" s="43"/>
      <c r="C11" s="16" t="s">
        <v>65</v>
      </c>
      <c r="D11" s="9" t="s">
        <v>39</v>
      </c>
      <c r="E11" s="44" t="s">
        <v>90</v>
      </c>
      <c r="F11" s="45" t="s">
        <v>117</v>
      </c>
      <c r="G11" s="45" t="s">
        <v>84</v>
      </c>
      <c r="H11" s="45" t="s">
        <v>84</v>
      </c>
      <c r="I11" s="45">
        <v>2018</v>
      </c>
      <c r="J11" s="47">
        <v>13767.43</v>
      </c>
    </row>
    <row r="12" spans="1:10" ht="20.399999999999999" x14ac:dyDescent="0.3">
      <c r="A12" s="42"/>
      <c r="B12" s="43"/>
      <c r="C12" s="16" t="s">
        <v>65</v>
      </c>
      <c r="D12" s="9" t="s">
        <v>39</v>
      </c>
      <c r="E12" s="44" t="s">
        <v>90</v>
      </c>
      <c r="F12" s="45" t="s">
        <v>118</v>
      </c>
      <c r="G12" s="45" t="s">
        <v>84</v>
      </c>
      <c r="H12" s="45" t="s">
        <v>84</v>
      </c>
      <c r="I12" s="45">
        <v>2018</v>
      </c>
      <c r="J12" s="47">
        <v>13767.43</v>
      </c>
    </row>
    <row r="13" spans="1:10" ht="20.399999999999999" x14ac:dyDescent="0.3">
      <c r="A13" s="42"/>
      <c r="B13" s="43"/>
      <c r="C13" s="16" t="s">
        <v>65</v>
      </c>
      <c r="D13" s="9" t="s">
        <v>39</v>
      </c>
      <c r="E13" s="44" t="s">
        <v>90</v>
      </c>
      <c r="F13" s="45" t="s">
        <v>119</v>
      </c>
      <c r="G13" s="45" t="s">
        <v>84</v>
      </c>
      <c r="H13" s="45" t="s">
        <v>84</v>
      </c>
      <c r="I13" s="45">
        <v>2018</v>
      </c>
      <c r="J13" s="47">
        <v>13767.43</v>
      </c>
    </row>
    <row r="14" spans="1:10" ht="30.6" x14ac:dyDescent="0.3">
      <c r="A14" s="42"/>
      <c r="B14" s="43"/>
      <c r="C14" s="16" t="s">
        <v>65</v>
      </c>
      <c r="D14" s="9" t="s">
        <v>40</v>
      </c>
      <c r="E14" s="44" t="s">
        <v>179</v>
      </c>
      <c r="F14" s="45" t="s">
        <v>120</v>
      </c>
      <c r="G14" s="45" t="s">
        <v>84</v>
      </c>
      <c r="H14" s="45" t="s">
        <v>84</v>
      </c>
      <c r="I14" s="45">
        <v>2018</v>
      </c>
      <c r="J14" s="47">
        <v>276430.68</v>
      </c>
    </row>
    <row r="15" spans="1:10" ht="20.399999999999999" x14ac:dyDescent="0.3">
      <c r="A15" s="39">
        <v>4</v>
      </c>
      <c r="B15" s="83" t="s">
        <v>18</v>
      </c>
      <c r="C15" s="19" t="s">
        <v>68</v>
      </c>
      <c r="D15" s="20" t="s">
        <v>46</v>
      </c>
      <c r="E15" s="39"/>
      <c r="F15" s="36" t="s">
        <v>130</v>
      </c>
      <c r="G15" s="36" t="s">
        <v>84</v>
      </c>
      <c r="H15" s="36" t="s">
        <v>84</v>
      </c>
      <c r="I15" s="36">
        <v>1962</v>
      </c>
      <c r="J15" s="38">
        <v>17897.52</v>
      </c>
    </row>
    <row r="16" spans="1:10" ht="20.399999999999999" x14ac:dyDescent="0.3">
      <c r="A16" s="42">
        <v>5</v>
      </c>
      <c r="B16" s="43" t="s">
        <v>21</v>
      </c>
      <c r="C16" s="16" t="s">
        <v>72</v>
      </c>
      <c r="D16" s="9" t="s">
        <v>47</v>
      </c>
      <c r="E16" s="44" t="s">
        <v>84</v>
      </c>
      <c r="F16" s="45" t="s">
        <v>135</v>
      </c>
      <c r="G16" s="45">
        <v>1928.77</v>
      </c>
      <c r="H16" s="45" t="s">
        <v>84</v>
      </c>
      <c r="I16" s="45">
        <v>1964</v>
      </c>
      <c r="J16" s="47">
        <v>1176.1600000000001</v>
      </c>
    </row>
    <row r="17" spans="1:10" ht="20.399999999999999" x14ac:dyDescent="0.3">
      <c r="A17" s="42"/>
      <c r="B17" s="43"/>
      <c r="C17" s="16" t="s">
        <v>72</v>
      </c>
      <c r="D17" s="9" t="s">
        <v>48</v>
      </c>
      <c r="E17" s="44" t="s">
        <v>84</v>
      </c>
      <c r="F17" s="45" t="s">
        <v>136</v>
      </c>
      <c r="G17" s="45" t="s">
        <v>84</v>
      </c>
      <c r="H17" s="45" t="s">
        <v>84</v>
      </c>
      <c r="I17" s="45">
        <v>1964</v>
      </c>
      <c r="J17" s="47">
        <v>2000</v>
      </c>
    </row>
    <row r="18" spans="1:10" ht="20.399999999999999" x14ac:dyDescent="0.3">
      <c r="A18" s="71">
        <v>6</v>
      </c>
      <c r="B18" s="32" t="s">
        <v>24</v>
      </c>
      <c r="C18" s="19" t="s">
        <v>75</v>
      </c>
      <c r="D18" s="20" t="s">
        <v>56</v>
      </c>
      <c r="E18" s="39" t="s">
        <v>96</v>
      </c>
      <c r="F18" s="36" t="s">
        <v>146</v>
      </c>
      <c r="G18" s="36" t="s">
        <v>84</v>
      </c>
      <c r="H18" s="36" t="s">
        <v>84</v>
      </c>
      <c r="I18" s="36">
        <v>1980</v>
      </c>
      <c r="J18" s="38">
        <v>3000</v>
      </c>
    </row>
    <row r="19" spans="1:10" ht="20.399999999999999" x14ac:dyDescent="0.3">
      <c r="A19" s="71"/>
      <c r="B19" s="32"/>
      <c r="C19" s="19" t="s">
        <v>75</v>
      </c>
      <c r="D19" s="20" t="s">
        <v>56</v>
      </c>
      <c r="E19" s="39" t="s">
        <v>89</v>
      </c>
      <c r="F19" s="36" t="s">
        <v>147</v>
      </c>
      <c r="G19" s="36" t="s">
        <v>84</v>
      </c>
      <c r="H19" s="36" t="s">
        <v>84</v>
      </c>
      <c r="I19" s="36">
        <v>2017</v>
      </c>
      <c r="J19" s="38">
        <v>5000</v>
      </c>
    </row>
    <row r="20" spans="1:10" ht="20.399999999999999" x14ac:dyDescent="0.3">
      <c r="A20" s="71"/>
      <c r="B20" s="32"/>
      <c r="C20" s="19" t="s">
        <v>75</v>
      </c>
      <c r="D20" s="20" t="s">
        <v>56</v>
      </c>
      <c r="E20" s="39" t="s">
        <v>96</v>
      </c>
      <c r="F20" s="36" t="s">
        <v>148</v>
      </c>
      <c r="G20" s="36" t="s">
        <v>84</v>
      </c>
      <c r="H20" s="36" t="s">
        <v>84</v>
      </c>
      <c r="I20" s="36">
        <v>1980</v>
      </c>
      <c r="J20" s="38">
        <v>3000</v>
      </c>
    </row>
    <row r="21" spans="1:10" ht="20.399999999999999" x14ac:dyDescent="0.3">
      <c r="A21" s="71"/>
      <c r="B21" s="32"/>
      <c r="C21" s="19" t="s">
        <v>75</v>
      </c>
      <c r="D21" s="20" t="s">
        <v>56</v>
      </c>
      <c r="E21" s="39" t="s">
        <v>96</v>
      </c>
      <c r="F21" s="36" t="s">
        <v>149</v>
      </c>
      <c r="G21" s="36" t="s">
        <v>84</v>
      </c>
      <c r="H21" s="36" t="s">
        <v>84</v>
      </c>
      <c r="I21" s="36">
        <v>1980</v>
      </c>
      <c r="J21" s="38">
        <v>3000</v>
      </c>
    </row>
    <row r="22" spans="1:10" ht="20.399999999999999" x14ac:dyDescent="0.3">
      <c r="A22" s="71"/>
      <c r="B22" s="32"/>
      <c r="C22" s="19" t="s">
        <v>75</v>
      </c>
      <c r="D22" s="20" t="s">
        <v>56</v>
      </c>
      <c r="E22" s="39" t="s">
        <v>96</v>
      </c>
      <c r="F22" s="36" t="s">
        <v>150</v>
      </c>
      <c r="G22" s="36" t="s">
        <v>84</v>
      </c>
      <c r="H22" s="36" t="s">
        <v>84</v>
      </c>
      <c r="I22" s="36">
        <v>1980</v>
      </c>
      <c r="J22" s="38">
        <v>3000</v>
      </c>
    </row>
    <row r="23" spans="1:10" x14ac:dyDescent="0.3">
      <c r="A23" s="71"/>
      <c r="B23" s="32"/>
      <c r="C23" s="19" t="s">
        <v>75</v>
      </c>
      <c r="D23" s="20" t="s">
        <v>33</v>
      </c>
      <c r="E23" s="39" t="s">
        <v>97</v>
      </c>
      <c r="F23" s="36" t="s">
        <v>151</v>
      </c>
      <c r="G23" s="36">
        <v>3720.97</v>
      </c>
      <c r="H23" s="36" t="s">
        <v>84</v>
      </c>
      <c r="I23" s="36">
        <v>1980</v>
      </c>
      <c r="J23" s="38">
        <v>3000</v>
      </c>
    </row>
    <row r="24" spans="1:10" x14ac:dyDescent="0.3">
      <c r="A24" s="71"/>
      <c r="B24" s="32"/>
      <c r="C24" s="19" t="s">
        <v>75</v>
      </c>
      <c r="D24" s="20" t="s">
        <v>57</v>
      </c>
      <c r="E24" s="39" t="s">
        <v>98</v>
      </c>
      <c r="F24" s="36" t="s">
        <v>152</v>
      </c>
      <c r="G24" s="36">
        <v>673.82</v>
      </c>
      <c r="H24" s="36" t="s">
        <v>84</v>
      </c>
      <c r="I24" s="36">
        <v>1980</v>
      </c>
      <c r="J24" s="38">
        <v>6000</v>
      </c>
    </row>
    <row r="25" spans="1:10" x14ac:dyDescent="0.3">
      <c r="A25" s="71"/>
      <c r="B25" s="32"/>
      <c r="C25" s="19" t="s">
        <v>75</v>
      </c>
      <c r="D25" s="20" t="s">
        <v>58</v>
      </c>
      <c r="E25" s="39" t="s">
        <v>98</v>
      </c>
      <c r="F25" s="36" t="s">
        <v>153</v>
      </c>
      <c r="G25" s="36">
        <v>399.61</v>
      </c>
      <c r="H25" s="36" t="s">
        <v>84</v>
      </c>
      <c r="I25" s="36">
        <v>1980</v>
      </c>
      <c r="J25" s="38">
        <v>5408.9</v>
      </c>
    </row>
    <row r="26" spans="1:10" ht="20.399999999999999" x14ac:dyDescent="0.3">
      <c r="A26" s="71"/>
      <c r="B26" s="32"/>
      <c r="C26" s="19" t="s">
        <v>75</v>
      </c>
      <c r="D26" s="20" t="s">
        <v>59</v>
      </c>
      <c r="E26" s="39" t="s">
        <v>99</v>
      </c>
      <c r="F26" s="36" t="s">
        <v>154</v>
      </c>
      <c r="G26" s="36" t="s">
        <v>84</v>
      </c>
      <c r="H26" s="36" t="s">
        <v>84</v>
      </c>
      <c r="I26" s="36">
        <v>2013</v>
      </c>
      <c r="J26" s="38">
        <v>2166.7399999999998</v>
      </c>
    </row>
    <row r="27" spans="1:10" ht="20.399999999999999" x14ac:dyDescent="0.3">
      <c r="A27" s="71"/>
      <c r="B27" s="32"/>
      <c r="C27" s="19" t="s">
        <v>75</v>
      </c>
      <c r="D27" s="20" t="s">
        <v>59</v>
      </c>
      <c r="E27" s="39" t="s">
        <v>99</v>
      </c>
      <c r="F27" s="36" t="s">
        <v>156</v>
      </c>
      <c r="G27" s="36">
        <v>1246.79</v>
      </c>
      <c r="H27" s="36" t="s">
        <v>84</v>
      </c>
      <c r="I27" s="36">
        <v>1980</v>
      </c>
      <c r="J27" s="38">
        <v>4186.42</v>
      </c>
    </row>
    <row r="28" spans="1:10" ht="20.399999999999999" x14ac:dyDescent="0.3">
      <c r="A28" s="44">
        <v>7</v>
      </c>
      <c r="B28" s="78" t="s">
        <v>26</v>
      </c>
      <c r="C28" s="82" t="s">
        <v>73</v>
      </c>
      <c r="D28" s="9" t="s">
        <v>48</v>
      </c>
      <c r="E28" s="44" t="s">
        <v>84</v>
      </c>
      <c r="F28" s="45" t="s">
        <v>158</v>
      </c>
      <c r="G28" s="45" t="s">
        <v>84</v>
      </c>
      <c r="H28" s="45" t="s">
        <v>84</v>
      </c>
      <c r="I28" s="45">
        <v>1992</v>
      </c>
      <c r="J28" s="47">
        <v>102000</v>
      </c>
    </row>
    <row r="29" spans="1:10" ht="20.399999999999999" x14ac:dyDescent="0.3">
      <c r="A29" s="39">
        <v>8</v>
      </c>
      <c r="B29" s="83" t="s">
        <v>27</v>
      </c>
      <c r="C29" s="20" t="s">
        <v>77</v>
      </c>
      <c r="D29" s="20" t="s">
        <v>61</v>
      </c>
      <c r="E29" s="39" t="s">
        <v>84</v>
      </c>
      <c r="F29" s="36" t="s">
        <v>160</v>
      </c>
      <c r="G29" s="36" t="s">
        <v>84</v>
      </c>
      <c r="H29" s="56" t="s">
        <v>84</v>
      </c>
      <c r="I29" s="36">
        <v>1978</v>
      </c>
      <c r="J29" s="38">
        <v>6000</v>
      </c>
    </row>
    <row r="30" spans="1:10" x14ac:dyDescent="0.3">
      <c r="A30" s="84"/>
      <c r="B30" s="84"/>
      <c r="C30" s="84"/>
      <c r="D30" s="84"/>
      <c r="E30" s="84"/>
      <c r="F30" s="84"/>
      <c r="G30" s="84"/>
      <c r="H30" s="84"/>
      <c r="I30" s="51" t="s">
        <v>10</v>
      </c>
      <c r="J30" s="52">
        <f>SUM(J3:J29)</f>
        <v>1201944.03</v>
      </c>
    </row>
  </sheetData>
  <mergeCells count="18">
    <mergeCell ref="B4:B8"/>
    <mergeCell ref="A4:A8"/>
    <mergeCell ref="B9:B14"/>
    <mergeCell ref="B16:B17"/>
    <mergeCell ref="B18:B27"/>
    <mergeCell ref="A18:A27"/>
    <mergeCell ref="A16:A17"/>
    <mergeCell ref="A9:A14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Nekilnojamas turtas ir KT turta</vt:lpstr>
      <vt:lpstr>Inžinieriniai statiniai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Panavas | UADBB Rizikos cesija</dc:creator>
  <cp:lastModifiedBy>Laurynas Panavas | UADBB Rizikos cesija</cp:lastModifiedBy>
  <dcterms:created xsi:type="dcterms:W3CDTF">2025-02-27T12:10:39Z</dcterms:created>
  <dcterms:modified xsi:type="dcterms:W3CDTF">2025-02-27T13:26:00Z</dcterms:modified>
</cp:coreProperties>
</file>