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FarmacijosVeiklosSkyriausDokumentai\FVS vykdomi pirkimai\EcoCost\Importo failai\Importas_Eksportas\Ecocost_2025\Imp_Eksp._2025\9824_Neuroch_stuburo impl\Nauja RK\"/>
    </mc:Choice>
  </mc:AlternateContent>
  <xr:revisionPtr revIDLastSave="0" documentId="8_{8EB62557-0721-40BC-9A8D-05BE80D6BF3B}" xr6:coauthVersionLast="47" xr6:coauthVersionMax="47" xr10:uidLastSave="{00000000-0000-0000-0000-000000000000}"/>
  <bookViews>
    <workbookView xWindow="-120" yWindow="-120" windowWidth="29040" windowHeight="15840" xr2:uid="{44FD5146-E2B9-41BD-BE2E-F9313F0FA452}"/>
  </bookViews>
  <sheets>
    <sheet name="9824 2v." sheetId="1" r:id="rId1"/>
  </sheets>
  <definedNames>
    <definedName name="_1Excel_BuiltIn_Print_Titles_1" localSheetId="0">#REF!</definedName>
    <definedName name="_xlnm._FilterDatabase" localSheetId="0" hidden="1">'9824 2v.'!$A$4:$K$63</definedName>
    <definedName name="Excel_BuiltIn_Print_Area" localSheetId="0">(#REF!,#REF!,#REF!)</definedName>
    <definedName name="VAISTAI_INFEKCINĖMS_LIGOMS_GYDYTI" localSheetId="0">#REF!</definedName>
    <definedName name="x_part_8e21db5affaf4bcb86b7531c8438a4d9" localSheetId="0">'9824 2v.'!#REF!</definedName>
    <definedName name="x_part_a58b858fdf7249dfb24aff493317a6a4" localSheetId="0">'9824 2v.'!#REF!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J6" i="1"/>
  <c r="K6" i="1" s="1"/>
  <c r="I7" i="1"/>
  <c r="J7" i="1"/>
  <c r="K7" i="1" s="1"/>
  <c r="I8" i="1"/>
  <c r="J8" i="1"/>
  <c r="K8" i="1"/>
  <c r="I9" i="1"/>
  <c r="J9" i="1"/>
  <c r="K9" i="1" s="1"/>
  <c r="E10" i="1"/>
  <c r="J10" i="1" s="1"/>
  <c r="I10" i="1"/>
  <c r="I11" i="1"/>
  <c r="J11" i="1"/>
  <c r="K11" i="1"/>
  <c r="I12" i="1"/>
  <c r="J12" i="1"/>
  <c r="K12" i="1" s="1"/>
  <c r="I13" i="1"/>
  <c r="J13" i="1"/>
  <c r="K13" i="1"/>
  <c r="I14" i="1"/>
  <c r="J14" i="1"/>
  <c r="K14" i="1" s="1"/>
  <c r="I19" i="1"/>
  <c r="J19" i="1"/>
  <c r="K19" i="1" s="1"/>
  <c r="I20" i="1"/>
  <c r="J20" i="1"/>
  <c r="K20" i="1"/>
  <c r="I21" i="1"/>
  <c r="J21" i="1"/>
  <c r="K21" i="1" s="1"/>
  <c r="I23" i="1"/>
  <c r="J23" i="1"/>
  <c r="K23" i="1" s="1"/>
  <c r="I24" i="1"/>
  <c r="J24" i="1"/>
  <c r="K24" i="1" s="1"/>
  <c r="I25" i="1"/>
  <c r="J25" i="1"/>
  <c r="K25" i="1" s="1"/>
  <c r="I26" i="1"/>
  <c r="J26" i="1"/>
  <c r="K26" i="1" s="1"/>
  <c r="I27" i="1"/>
  <c r="J27" i="1"/>
  <c r="K27" i="1"/>
  <c r="I28" i="1"/>
  <c r="J28" i="1"/>
  <c r="K28" i="1"/>
  <c r="I29" i="1"/>
  <c r="J29" i="1"/>
  <c r="K29" i="1"/>
  <c r="I30" i="1"/>
  <c r="J30" i="1"/>
  <c r="K30" i="1"/>
  <c r="I31" i="1"/>
  <c r="J31" i="1"/>
  <c r="K31" i="1"/>
  <c r="I32" i="1"/>
  <c r="J32" i="1"/>
  <c r="K32" i="1"/>
  <c r="I33" i="1"/>
  <c r="J33" i="1"/>
  <c r="K33" i="1" s="1"/>
  <c r="I35" i="1"/>
  <c r="J35" i="1"/>
  <c r="K35" i="1"/>
  <c r="I36" i="1"/>
  <c r="J36" i="1"/>
  <c r="K36" i="1" s="1"/>
  <c r="I37" i="1"/>
  <c r="J37" i="1"/>
  <c r="K37" i="1" s="1"/>
  <c r="I38" i="1"/>
  <c r="J38" i="1"/>
  <c r="K38" i="1"/>
  <c r="E39" i="1"/>
  <c r="J39" i="1" s="1"/>
  <c r="K39" i="1" s="1"/>
  <c r="I39" i="1"/>
  <c r="I41" i="1"/>
  <c r="J41" i="1"/>
  <c r="K41" i="1"/>
  <c r="I42" i="1"/>
  <c r="J42" i="1"/>
  <c r="K42" i="1" s="1"/>
  <c r="I43" i="1"/>
  <c r="J43" i="1"/>
  <c r="K43" i="1" s="1"/>
  <c r="I44" i="1"/>
  <c r="J44" i="1"/>
  <c r="K44" i="1"/>
  <c r="I45" i="1"/>
  <c r="J45" i="1"/>
  <c r="K45" i="1" s="1"/>
  <c r="I46" i="1"/>
  <c r="J46" i="1"/>
  <c r="K46" i="1" s="1"/>
  <c r="I48" i="1"/>
  <c r="J48" i="1"/>
  <c r="K48" i="1" s="1"/>
  <c r="I49" i="1"/>
  <c r="J49" i="1"/>
  <c r="K49" i="1" s="1"/>
  <c r="I50" i="1"/>
  <c r="J50" i="1"/>
  <c r="K50" i="1" s="1"/>
  <c r="I51" i="1"/>
  <c r="J51" i="1"/>
  <c r="K51" i="1"/>
  <c r="I52" i="1"/>
  <c r="J52" i="1"/>
  <c r="K52" i="1"/>
  <c r="I54" i="1"/>
  <c r="J54" i="1"/>
  <c r="K54" i="1"/>
  <c r="I55" i="1"/>
  <c r="J55" i="1"/>
  <c r="K55" i="1"/>
  <c r="I56" i="1"/>
  <c r="J56" i="1"/>
  <c r="K56" i="1"/>
  <c r="I57" i="1"/>
  <c r="J57" i="1"/>
  <c r="K57" i="1"/>
  <c r="E58" i="1"/>
  <c r="I58" i="1"/>
  <c r="E59" i="1"/>
  <c r="I59" i="1"/>
  <c r="J59" i="1"/>
  <c r="K59" i="1" s="1"/>
  <c r="I60" i="1"/>
  <c r="J60" i="1"/>
  <c r="K60" i="1" s="1"/>
  <c r="I61" i="1"/>
  <c r="J61" i="1"/>
  <c r="K61" i="1" s="1"/>
  <c r="E62" i="1"/>
  <c r="K10" i="1" l="1"/>
  <c r="J58" i="1"/>
  <c r="K58" i="1" s="1"/>
  <c r="K62" i="1" s="1"/>
  <c r="J62" i="1" l="1"/>
</calcChain>
</file>

<file path=xl/sharedStrings.xml><?xml version="1.0" encoding="utf-8"?>
<sst xmlns="http://schemas.openxmlformats.org/spreadsheetml/2006/main" count="223" uniqueCount="168">
  <si>
    <t>Viso</t>
  </si>
  <si>
    <t>vnt.</t>
  </si>
  <si>
    <t>1.	Strypai pagaminti iš titano arba lygiavertės medžiagos;
2.	Strypo diametras ≤ 3,5 mm ±0,2 mm;
3.	Strypo ilgis pasirenkamas iš ne mažiau ilgių;
4.	Strypas reguliuojamas ir užfiksuojamas iš anksto integruota veržle.</t>
  </si>
  <si>
    <t>Reguliuojami pakauškauliniai strypai</t>
  </si>
  <si>
    <t>3.35</t>
  </si>
  <si>
    <t xml:space="preserve">1.	Pakauškaulinės plokštelės storis ne didesnis nei 2 mm ±0,5 mm;
2.	Plokštelės yra anatomiškai išlenktos;
3.	Ne mažiau 3 skylių fiksacija plokštelės viduryje;
4.	Turi būti palikta vietos prie strypo fiksavimo vietos kauliniam užpildui;
5.	Rotuojamos strypo fiksavimo vietos, ne mažiau nei 50°;
6.	Pasirenkama iš ne mažiau nei 2 plokštelių dydžių. </t>
  </si>
  <si>
    <t>Pakauškaulinės plokštelės</t>
  </si>
  <si>
    <t>3.34</t>
  </si>
  <si>
    <t>Veržlės, turinčios specialų sriegį, kuris užkerta kelią skersam veržlės fiksavimui;</t>
  </si>
  <si>
    <t>Veržlės</t>
  </si>
  <si>
    <t>3.33</t>
  </si>
  <si>
    <t>1.	Ne mažiau dviejų skirtingų tipų sraigtai;
2.	Ne mažiau dviejų skirtingų diametrų intervale nuo ≤ 4.5mm iki ≥ 5.0mm, kas ≤ 0.5mm; 
1.	Sraigtų ilgis pasirenkamas intervale imtinai nuo ≤ 6 mm iki ≥ 14 mm, kas ≤ 2 mm;</t>
  </si>
  <si>
    <t>Pakauškauliniai sraigtai</t>
  </si>
  <si>
    <t>3.32</t>
  </si>
  <si>
    <t xml:space="preserve">1.	Skersiniai strypų sujungėjai turi iš anksto integruotą veržlę; 
2.	Skersiniai sujungėjai privalo būti ne mažiau dviejų tipų - sujungia strypą su strypu ir sujungia sraigto galvą su sraigto galva;  
3.	Galimybė sujungėją tvirtinti prie konstrukcijos sraigto esančio lygiu aukščiau arba žemiau bet kurioje konstrukcijos pusėje; 
4.	Abiejų tipų sujungėjai yra reguliuojamo ilgio ir ne mažiau 3 skirtingų dydžių. </t>
  </si>
  <si>
    <t>Skersiniai strypų sujungėjai kaklinei fiksacijai</t>
  </si>
  <si>
    <t>3.31</t>
  </si>
  <si>
    <t>Strypas titaninis, ilgis ne trumpesnis nei 260 mm, galimybė rinktis iš ne mažiau dviejų strypo diametrų. Kaklinės fiksacijos strypai siūlomi 3,2/3,5-240mm</t>
  </si>
  <si>
    <t>Strypai kaklinei fiksacijai</t>
  </si>
  <si>
    <t>3.30</t>
  </si>
  <si>
    <t xml:space="preserve">1.	Poliaksialinių sraigtų diametras pasirenkamas intervale nuo ≤ 3.5mm iki ≥ 5.5mm, kas ≤ 0.5mm; 
2.	Sraigtų ilgis pasirenkamas intervale nuo ≤ 8 mm iki ≥ 42 mm, kas ≤ 2 mm;
3.	Sraigtai turi reguliavimo mechanizmą sraigto anguliacijos reguliavimui;
4.	Sraigtų poliaksiškumas nuo sraigto ašies ne mažesnis kaip 60° visomis kryptimis;  
5.	Nenaudojant reguliavimo mechanizmo sraigto poliaksiališkumas ne mažesnis kaip 30° visomis kryptimis; 
6.	Sraigtai suderinami su 3,2 mm ir 3,5 mm diametro strypais. </t>
  </si>
  <si>
    <t>Poliaksiainiai sraigtai kaklinei fiksacijai pilno sriegio</t>
  </si>
  <si>
    <t>3.29</t>
  </si>
  <si>
    <t>1.	Poliaksialinių sraigtų diametras pasirenkamas intervale nuo ≤ 3,5mm iki ≥ 4,0 mm, kas ≤ 0.5mm; 
1.	Sraigtų ilgis pasirenkamas intervale nuo 18 mm iki 40 mm, kas ≤ 2 mm;
2.	Ne mažiau 10 mm besriegio sraigto ilgio</t>
  </si>
  <si>
    <t>Poliaksialiniai sraigtai kaklinei fiksacijai dalinio sriegio</t>
  </si>
  <si>
    <t>3.28</t>
  </si>
  <si>
    <t>33184100-4</t>
  </si>
  <si>
    <t>Konstrukcijos kaklo užpakalinei fiksacijai</t>
  </si>
  <si>
    <t>1.	Sraigtai turi ne mažiau 6 skylutes sraigto gale cementui;
2.	Sraigtų diametras nuo ≤ 4,5 iki ≥ 7,5mm, kas ≤1 mm;
3.	Sraigtų ilgis nuo 30 iki 55 mm, kas ≤ kas 5 mm.</t>
  </si>
  <si>
    <t>Fenestruoti poliaksialiniai sraigtai</t>
  </si>
  <si>
    <t>3.27</t>
  </si>
  <si>
    <t>Vienkartinio naudojimo, skirta patekimui į slankstelio „kojytę“.</t>
  </si>
  <si>
    <t>Perkutaninės sistemos adata</t>
  </si>
  <si>
    <t>3.26</t>
  </si>
  <si>
    <t>1.	Strypų ilgis pasirenkamas nuo ≤ 70 mm iki ≥ 260 mm, kas ≤ 10 mm. 
2.	Perkutaninei fiksacijai skirti strypai turi skiriamus ženklus, užtikrinančius tikslų strypo įstatymą;</t>
  </si>
  <si>
    <t xml:space="preserve">Kobalto-chromo lydinio strypai perkutaninei fiksacijai </t>
  </si>
  <si>
    <t>3.25</t>
  </si>
  <si>
    <t xml:space="preserve">Veržlės tinkančios perkutaniniams sraigtams užfiksuoti. </t>
  </si>
  <si>
    <t>Veržlė poliaksialiniams sraigtams perkutaninei fiksacijai</t>
  </si>
  <si>
    <t>3.24</t>
  </si>
  <si>
    <t>Sraigtų diametras pasirenkamas nuo ≤ 4,5 mm iki ≥ 10,5 mm, kas ≤ 1 mm. Atitinkamai sraigtų ilgis pasirenkamas nuo ≤ 30 mm iki ≥ 55 mm, kas ≤ 5 mm, ilgis nuo ≤ 90 mm iki ≥ 110 mm, kas ≤ 10 mm</t>
  </si>
  <si>
    <t xml:space="preserve">Perkutaniniai poliaksialiniai kanuliuoti sraigtai minimaliai invazinei chirurgijai </t>
  </si>
  <si>
    <t>3.23</t>
  </si>
  <si>
    <t>Konstrukcijos perkutaninei transpedikulinei fiksacijai</t>
  </si>
  <si>
    <t>Pagamintas iš titano arba jo lydinio, storis 5,5 mm arba 6 mm, strypų ilgis 500 mm±20mm</t>
  </si>
  <si>
    <t>Strypai priekinei fiksacijai</t>
  </si>
  <si>
    <t>3.22</t>
  </si>
  <si>
    <t xml:space="preserve">Fiksuotas skersinis tvirtinimo elementas su tvirtinimo detalėmis (veržlėmis), pagamintas iš titano ar jo lydinio. Tinkamas strypų tvirtinimui, kai atstumas tarp strypų ne siauresniame intervale kaip nuo ≤ 13 mm iki ≥ 19 mm. </t>
  </si>
  <si>
    <t>Skersiniai strypų sujungėjai priekinei fiksacijai</t>
  </si>
  <si>
    <t>3.21</t>
  </si>
  <si>
    <t xml:space="preserve">Veržlės tinkančios monoaksialiniams sraigtams užfiksuoti. </t>
  </si>
  <si>
    <t>Veržlė monoaksialiniams sraigtams priekinei fiksacijai</t>
  </si>
  <si>
    <t>3.20</t>
  </si>
  <si>
    <t xml:space="preserve">1.	Sraigtų diametras nuo ≤ 5,5 iki ≥ 6,5mm, kas ≤1 mm;
2.	Sraigtų ilgis nuo ≤ 20 iki ≥ 60 mm, kas ≤ kas 5 mm. </t>
  </si>
  <si>
    <t>Monoaksialiniai sraigtai priekinei fiksacijai</t>
  </si>
  <si>
    <t>3.19</t>
  </si>
  <si>
    <t>Galimybė pasirinkti iš ne mažiau kaip 4 skirtingų dydžių priekinės fiksacijos dviejų angų kabutes.</t>
  </si>
  <si>
    <t>Dviejų angų smeigės priekinei fiksacijai</t>
  </si>
  <si>
    <t>3.18</t>
  </si>
  <si>
    <t>Kabutė priekinei fiksacijai vienos angos.</t>
  </si>
  <si>
    <t>Vienos angos smeigė priekinei fiksacijai</t>
  </si>
  <si>
    <t>3.17</t>
  </si>
  <si>
    <t>Konstrukcijos priekinei stuburo fiksacijai (torakoliumbalinė)</t>
  </si>
  <si>
    <t>Skirtos skirtingo diametro strypų sujungimui</t>
  </si>
  <si>
    <t>Jungtys skirtingų diametrų strypams</t>
  </si>
  <si>
    <t>3.16</t>
  </si>
  <si>
    <t>1.	Titaniniai skirtingo diametro strypai kakliniam – torakaliniam fiksacijos perėjimui; 
2.	Diametrai pasirenkami iš ne mažiau trijų dydžių;
3.	Strypų ilgis 420±10 mm</t>
  </si>
  <si>
    <t>Titano lydinio skirtingo diametro strypai</t>
  </si>
  <si>
    <t>3.15</t>
  </si>
  <si>
    <t>MRC konektoriai</t>
  </si>
  <si>
    <t>3.14.3</t>
  </si>
  <si>
    <t>Strypų jungtis "galas su galu"</t>
  </si>
  <si>
    <t>3.14.2</t>
  </si>
  <si>
    <t>Strypų jungtis "šonas su šonu"</t>
  </si>
  <si>
    <t>3.14.1</t>
  </si>
  <si>
    <t>1.	Detalės skirtos vienodų ir skirtingų diametrų strypų sujungimui vienoje fiksacijoje;
2.	Pasirenkama iš ne mažiau 4 sujungimo būdų:
a)	Uždaro tipo šonas su šonu;
b)	Galas su galu;
c)	Atviro tipo šonas su uždaro tipo šonu;
d)	Sagitalinis sujungimas.</t>
  </si>
  <si>
    <t>Strypų jungtys</t>
  </si>
  <si>
    <t>3.14</t>
  </si>
  <si>
    <t>1.	Sraigtų diametras pasirenkamas nuo ≤ 6,5 mm iki ≥ 8,5 mm, kas ≤ 1 mm;
2.	Sraigtų ilgis pasirenkamas nuo ≤ 50 mm iki ≥ 90 mm, kas ≤ 10 mm.
3.	Sraigtų pokrypio kampas pasirenkamas 0°-20º diapazone, kas ≤ 10 º</t>
  </si>
  <si>
    <t>Monoaksialiniai padidinto diametro sraigtai klubakaulinei fiksacijai</t>
  </si>
  <si>
    <t>3.13</t>
  </si>
  <si>
    <t>1.	Sraigtų diametras pasirenkamas nuo ≤ 5,5 mm iki ≥ 8,5 mm, kas ≤ 1 mm;
2.	Sraigtų ilgis pasirenkamas nuo ≤ 65 mm iki ≥ 80 mm, kas ≤ 15 mm.</t>
  </si>
  <si>
    <t xml:space="preserve">Uždari poliaksialiniai padidinto diametro sraigtai klubakaulinei fiksacijai </t>
  </si>
  <si>
    <t>3.12</t>
  </si>
  <si>
    <t>1.	Šoninio tipo lateraliniai sujungėjai skirti fiksacijos pratęsimui į klubakaulį;
2.	Dydžiai spalviniai koduoti pagal panaudoto strypo diametrą.</t>
  </si>
  <si>
    <t>Šoninio tipo lateraliniai sujungėjai</t>
  </si>
  <si>
    <t>3.11</t>
  </si>
  <si>
    <t>1.	Uždaro tipo lateraliniai sujungėjai skirti fiksacijos pratęsimui į klubakaulį;
2.	Dydžiai spalviniai koduoti pagal panaudoto strypo diametrą</t>
  </si>
  <si>
    <t>Uždaro tipo lateraliniai sujungėjai</t>
  </si>
  <si>
    <t>3.10</t>
  </si>
  <si>
    <t xml:space="preserve">Veržlės skirtos paaukštintos galvutės sraigtams užfiksuoti, pasirinktinai viengubo arba dvigubo nulaužiamo tipo. </t>
  </si>
  <si>
    <t>Redukcinės veržlės</t>
  </si>
  <si>
    <t>3.9</t>
  </si>
  <si>
    <t>1.	Sraigtų diametras pasirenkamas nuo ≤ 4,5 mm iki ≥ 7,0 mm, kas ≤ 1 mm;
2.	Sraigtų ilgis pasirenkamas nuo ≤ 25 mm iki ≥ 55 mm, kas ≤ 5 mm</t>
  </si>
  <si>
    <t>Poliaksialiniai sraigtai su nulaužiama paaukštinta galvute</t>
  </si>
  <si>
    <t>3.8</t>
  </si>
  <si>
    <t xml:space="preserve">1.Anatominio dizaino atitinkančio užpakalinius stuburo elementus;
2.	Dydžiai spalviniai koduoti. </t>
  </si>
  <si>
    <t>Kabliukai</t>
  </si>
  <si>
    <t>3.7</t>
  </si>
  <si>
    <t>Fiksuoto ilgio skersinis tvirtinimo elementas (su tvirtinimo detalėmis) tinkamas strypų tvirtinimui, esant atstumui tarp strypų nuo ≤ 18 mm iki ≥ 23 mm.</t>
  </si>
  <si>
    <t>Skersiniai strypų sujungėjai su tvirtinimo detalėmis (mažesni, fiksuoto ilgio)</t>
  </si>
  <si>
    <t>3.6</t>
  </si>
  <si>
    <t>Reguliuojamo ilgio skersinis tvirtinimo elementas (su tvirtinimo detalėmis) tinkamas strypų tvirtinimui, esant atstumui tarp strypų nuo ≤ 30 mm iki ≥ 65 mm.</t>
  </si>
  <si>
    <t>Skersiniai strypų sujungėjai su tvirtinimo detalėmis(didesni, kintamo ilgio)</t>
  </si>
  <si>
    <t>3.5</t>
  </si>
  <si>
    <t>Strypų ilgis 500±20 mm</t>
  </si>
  <si>
    <t xml:space="preserve">Kobalto-chromo lydinio strypai </t>
  </si>
  <si>
    <t>3.42</t>
  </si>
  <si>
    <t xml:space="preserve">Titano lydinio strypai </t>
  </si>
  <si>
    <t>3.41</t>
  </si>
  <si>
    <t>Reikalavimai strypams:                                                                                                        1.	Būtina galimybė strypų diametrą pasirinkti intervale 5,5-6 mm; 
2.	Strypai ne mažiau trijų rūšių:
a)	titano lydinio (arba lygiavertės medžiagos);
b)	kobalto-chromo lydinio (arba lygiavertės medžiagos);
c)	PEEK su tantalo markeriais
d)	Titaniniai skirtingo diametro strypai;</t>
  </si>
  <si>
    <t>Strypai</t>
  </si>
  <si>
    <t>3.4</t>
  </si>
  <si>
    <t xml:space="preserve">Universalios veržlės tinkančios poliaksialiniams ir monoaksialiniams sraigtams užfiksuoti. </t>
  </si>
  <si>
    <t>3.3</t>
  </si>
  <si>
    <t>1. Sraigtų diametras pasirenkamas nuo ≤ 4,5 mm iki ≥ 7,5 mm, kas ≤ 1 mm; 
2. Sraigtų ilgis pasirenkamas nuo ≤ 25 mm iki ≥ 65 mm, kas ≤ 5 mm.</t>
  </si>
  <si>
    <t>Poliaksialiniai sraigtai</t>
  </si>
  <si>
    <t>3.2</t>
  </si>
  <si>
    <t>1. Sraigtų diametras pasirenkamas nuo ≤ 4,5 mm iki ≥ 7,5 mm, kas ≤ 1 mm;
2. Sraigtų ilgis pasirenkamas nuo ≤ 25 mm iki ≥ 60 mm, kas ≤ 5 mm.</t>
  </si>
  <si>
    <t>Monoaksialiniai sraigtai</t>
  </si>
  <si>
    <t>3.1</t>
  </si>
  <si>
    <t>Konstrukcijos transpedikulinei fiksacijai</t>
  </si>
  <si>
    <t>1.	Skirti užpakalinei fiksacijai - transpedikuliniai; 
2.	Su dviejų tipų sriegiu, paspartinančiu įsriegimą sumažinant rotacijų skaičių;
3.	Su spalviniu sraigto dydžio kodavimu;
4.	Sraigtams tinka 5.5mm ir 6.0mm strypai
5.	Sraigtas užrakinamas viena vidine veržle, turinčia specialų sriegį, kuris užkerta kelią skersam veržlės fiksavimui ir sumažina riziką išplėsti varžto galvutę; 
6.	Veržlė su specialia sriegio forma, maksimaliai išnaudojančia paviršių veržlės kontaktui su sraigto galvute;
7.	Būtinas ne mažiau kaip 8 tipų sraigtų pasirinkimas:
a)	Monoaksialiniai sraigtai; 
b)	Poliaksialiniai sraigtai; 
c)	Sagitalinės korekcijos sraigtai su stumdomu balneliu;
d)	Poliaksialiniai sraigtai su nulaužiama paaukštinta galvute;
e)	Monoaksialiniai padidinto diametro sraigtai, skirti sakropelvinei fiksacijai;
f)	Poliaksialiniai padidinto diametro sraigtai, skirti sakropelvinei fiksacijai; 
g)	Perkutaniniai poliaksialiniai kanuliuoti sraigtai su veržle, skirti minimaliai invazinei chirurgijai;
h)	Poliaksialiniai fenestruoti sraigtai.
8.	Monoaksialiniai sraigtai pagaminti iš titano, poliaksialiniai sraigtai – iš titano ir kobalto-chromo lydinio (arba lygiaverčių medžiagų);
9.	Turi būti galimybė, užsakant sraigtus su vienguba veržle, vietoje viengubos veržlės pasirinkti viengubą nulaužiamą veržlę.</t>
  </si>
  <si>
    <t>Reikalavimai sraigtams</t>
  </si>
  <si>
    <t>1.	Viena universali stuburo fiksacijos sistema įgalinanti atlikti užpakalinę, priekinę bei perkutaninę fiksacijas nuo krūtininės stuburo dalies iki kryžkaulio naudojant 5.5 ir 6.0 mm strypus. Galimybė pratęsti fiksacijas į dubenį arba sujungti su pakauškauline – krūtinės ląstos fiksacija;
2.	Skirta degeneracinių stuburo ligų, stuburo deformacijų, lūžių, potrauminių stuburo slankstelių dislokacijų bei spinalinių navikų gydymui;
3.	Visos chirurginės operacijos yra atliekamos su to pačio gamintojo  pagamintomis ir tarpusavyje derančiomis sistemomis, siekiant užtikrinti optimalų, saugų implantų bei chirurginės technikos pasirinkimą;
4.	Visi implantai turi prie implanto pritvirtintą specialią nulaužiamą (arba nuimamą lygiaverčiu būdu) etiketę, skirtą implantų sekimui. Etiketėje nurodomas implanto kodas, partijos numeris, implanto dydis ir skenuojamasis barkodas;
5.	Fiksatoriai skirti tiek vaikams, tiek suaugusiems. 6. Gavęs užsakymą, tiekėjas gydymo įstaigai nemokamai (panaudai) pateikia pilnus, kokybiškų instrumentų rinkinius, skirtus darbui su siūlomais implantais. Sugedusių instrumentų remontas (arba pakeitimas) tiekėjo lėšomis atliekamas ne vėliau kaip per 2 savaites nuo tiekėjo informavimo elektroniniu paštu. Pasibaigus sutarčiai, bent vienas pagrindinių instrumentų rinkinys lieka gydymo įstaigoje revizinių operacijų atvejui. 7. Tiekėjas savo lėšomis praveda mokymus visiems gydymo įstaigoje stuburo patologiją operuojantiems gydytojams bei operacinės personalui, pristato instrumentų rinkinius bei chirurginės technikos ypatumus.</t>
  </si>
  <si>
    <t xml:space="preserve">Stuburo fiksatorių sistemos paskirtis ir ypatybės </t>
  </si>
  <si>
    <t xml:space="preserve">Stuburo fiksatorių sistemos </t>
  </si>
  <si>
    <t xml:space="preserve">Medžiaga -titanas. Implantuojamas atvira ir minimaliai invazinėmis chirurginėmis technikomis. Galimas implanto aukščio reguliavimas in situ. Implantavimas, distrakcija ir implanto užrakinimas reikalingame aukštyje atliekamas vieno instrumento pagalba.   Reikalavimai galinei plokštelei (end plate/end piece):  
•	lengvai keičiamos be instrumento pagalbos
•	dantytu paviršiumi stabiliai fiksacijai užtikrinti
•	ne mažiau kaip penkių skirtingų kampų.
•	privalomi kampai: 0°, 5°, 10°, 15°, 20°. 
•	privalomi skirtingi skersmenys: 20, 24, 26, 29, 32 mm.                                                           Reikalavimai centriniam komponentui:                                                                                    •	cilindro formos, skersmuo 22 mm (± 2 mm) .
•	ne mažiau kaip aštuoni reguliuojami centrinės dalies ilgių diapazonai kai mažiausias reguliuojamas ilgio diapazonas 15 - 25 mm (± 2 mm), o didžiausias reguliuojamas ilgio diapazonas 75 - 135 mm (± 3 mm).
•	Užrakinimo sraigtas įtrauktas į komplektaciją. Komplektacija: centrinis komponentas, dvi laisvai pasirenkamos galinės plokštelės ir užrakinimo sraigtas. Kartu su implantais pateikiamas instrumentų rinkinys patogiam operacijos atlikimui. </t>
  </si>
  <si>
    <t>Modulinis, keičiamo aukščio, cilindrinis slankstelio kūno protezas /expandible mesh/</t>
  </si>
  <si>
    <t>Tinkantis gydyti potrauminius stuburkaulių pasislinkimus, degeneracines stuburo ligas. Skirtas implantavimui juosmeninėje ir juosmeninėje-kryžkaulinėje dalyse. Išgaubtos formos implantas gali būti implantuojamas, naudojant priekinę (ALIF) ir priekinę šoninę (ALIF AL) chiruginę techniką. Dantytas paviršius, lordozinė forma. Medžiaga - PEEK (poli-eter-eter-ketonas). Ne mažiau 3 rentgeno kontrastinių markerių implanto pozicionavimui ir pooperacinei kontrolei. Turi būti galimybė fiksuoti implantą vidine intervertebraline fiksacija - specialiu inkaru arba plokštelėmis, kurių medžiaga - titano lydinys arba lygiavertė. Implanto aukštis: nuo 10 mm ± 0.1 mm iki 12 mm ± 0.1 mm, žingsniais kas 1 mm ir nuo 14 mm ± 0.1 mm iki 16 mm ± 0.1 mm, žingsniais kas 2 mm, turi būti ne mažiau 5 dydžių. Išmatavimai: gylis/plotis  22 mm ± 1 mm x  25 mm ± 1 mm, 28 mm ± 1 mm x  30 mm ± 1 mm, 30 mm ± 1 mm x  32 mm ± 1 mm, 32 mm ± 1 mm x  35 mm ± 1 mm. Turi būti galimybė lordozės atstatymui, galimybė rinktis iš 6° - 14°, ne mažiau 3 pasirinkimų. Būtina pateikti ISI indeksą turinčių publikacijų. Sterilus.</t>
  </si>
  <si>
    <t>Tarpslankstelinio tarpo implantai atlikti stuburo priekinei intervertebralinei dezei juosmeninėje stuburo dalyje ("zero profile" tipo cage)</t>
  </si>
  <si>
    <t>1.8</t>
  </si>
  <si>
    <t>Turi tikti gydant potrauminius stuburkaulių pasislinkimus, degeneracines stuburo ligas (tarpslankstelinių diskų išvaržos, spondilolistezės), taip pat turi būti galimybė lordozės atstatymui. Medžiaga - PEEK (poli-eter-eter-ketonas). Rentgeno kontrastiniai markeriai, skirti patikrinti implanto padėtį. Dantytas paviršius. Turi būti galimybė pasirinkti iš anatominės ir lordozinės implanto formos. Turi būti galimybė fiksuoti implantą vidine intervertebraline fiksacija - specialiu inkaru arba plokštelėmis, kurių medžiaga - titano lydinys arba lygiavertė. Išmatavimai: gylis/plotis 12 mm ± 0,5 x 14±0,5 mm, 14 ± 0,5 mm x 15 ± 0,5 mm, ir 14 ± 0,5 mm x 17±0,5 mm aukštis 5 ± 0,1 - 9, ±0,1 mm  didėja kas ne daugiau nei 1 mm.  Būtina pateikti ISI indeksą turinčių publikacijų. Sterilus.</t>
  </si>
  <si>
    <t>Tarpslankstelinio tarpo implantai atlikti stuburo priekinei intervertebralinei dezei kaklinėje stuburo dalyje ("zero profile" tipo cage).</t>
  </si>
  <si>
    <t>1.7</t>
  </si>
  <si>
    <t>Turi tikti gydant potrauminius stuburkaulių pasislinkimus, degeneracines stuburo ligas (tarpslankstelinių diskų išvaržos, spondilolistezės). Turi būti mobilus su galimybe atstatyti natūralų kaklo segmento mobilumą ir anatominius judesius. Anatominis profilis. Medžiaga - implantavimui tinkantis metalas su porėta titano danga ir hidroksiapatitu.  Rentgeno kontrastiniai markeriai, skirti patikrinti implanto padėtį. Dantytas paviršius. Vidinė implanto dalis turi būti mobili: ± 1 mm . Medžiaga - aukštos molekulinės masės polietilenas (arba lygiavertė medžiaga). Mobilumas: lenkimas/tiesimas: 10º ± 1º, šoninis lenkimas: 10º ± 1º, rotacija: 10º ± 2º  Išmatavimai: gylis nuo 13 ± 0,5 mm iki 19 ± 0,5 mm kas 2 mm, plotis nuo 15 ± 0,5 mm iki 19 ± 0,5 mm kas 2 mm. Aukštis nuo 4 ± 0,5 mm iki 7 ± 0,5 mm, ne mažiau nei 4 storio pasirinkimai. Atrauminis implantavimas. Būtina pateikti ISI indeksą turinčių publikacijų. Sterilus.</t>
  </si>
  <si>
    <t xml:space="preserve">Tarpslankstelinio tarpo implantai atlikti stuburo priekinei intervertebralinei fiksacijai kaklinėje stuburo dalyje. </t>
  </si>
  <si>
    <t>1.6</t>
  </si>
  <si>
    <t>Turi būti galimybė lordozės atstatymui, galimybė rinktis iš nuo 0° iki 14° ne mažiau nei 4 pasirinkimai. Implantų ilgis nuo 25 mm ± 1mm  iki 30 mm ± 1mm, ne mažiau nei 2 pasirinkimai. Plotis 10 mm ± 1 mm.; aukštis nuo 7 mm iki 15 mm, didėja kas 1 mm. Medžiaga - Titano lydinys arba analogiška medžiaga. Porėtos struktūros, kuri perauga kaulu. Visas implantas yra rentgeno kontrastinis. Sterilus.</t>
  </si>
  <si>
    <t>Juosmeninės ir krūtininės stuburo dalies tarpslankstelinio tarpo implantai "kulkos formos"- smailėjančiu užapvalintu priekiu</t>
  </si>
  <si>
    <t>1.5</t>
  </si>
  <si>
    <t>Tinkantis gydyti potrauminius stuburkaulių pasislinkimus, degeneracines stuburo ligas. Skirtas implantavimui juosmeninėje ir juosmeninėje-kryžkaulinėje dalyse. Implantas gali būti implantuojamas atviros ir minimaliai invazinės operacijos būdu. „Banano“ formos smailėjančiu galu. Medžiaga - Titano lydinys arba analogiška medžiaga. Porėtos struktūros, kuri perauga kaulu. Visas implantas yra rentgeno kontrastinis. Implanto aukštis: nuo 7 iki 15 mm, žingsniais kas 1 mm, būtina turėti visų dydžių. Implanto ilgis: būtina turėti dviejų ilgių 28 ± 1 mm ir 32 ± 1mm. Turi būti galimybė lordozės atstatymui, galimybė rinktis iš nuo 5° iki 15° ne mažiau nei 3 pasirinkimai. Sterilus.</t>
  </si>
  <si>
    <t>Juosmeninės stuburo dalies tarpslankstelinio tarpo implantas „banano“ formos.</t>
  </si>
  <si>
    <t>1.4</t>
  </si>
  <si>
    <t>Turi tikti gydant potrauminius stuburkaulių pasislinkimus, degeneracines stuburo ligas (tarpslankstelinių diskų išvaržos, spondilolistezės), taip pat turi būti galimybė lordozės atstatymui. Medžiaga - Titano lydinys arba analogiška medžiaga. Porėtos struktūros, kuri perauga kaulu. Visas implantas yra rentgeno kontrastinis. Dantytas paviršius, lordozinė forma - 5°±1°. Gylis/plotis 12 ± 1 mm x 14 ± 1 mm; 14 ± 1 mm x 14 ± 1 mm; 14 ± 1 mm x 16 ± 1 mm; 16 ± 1 mm x 18 ± 1 mm. Implanto storio pasirinkimas nuo 4 iki 9 mm kas 1 mm. Sterilus.</t>
  </si>
  <si>
    <t>Tarpslankstelinio tarpo implantai atlikti stuburo priekinei intervertebralinei dezei kaklinėje stuburo dalyje (cage)</t>
  </si>
  <si>
    <t>1.3</t>
  </si>
  <si>
    <t>Tinkantis gydyti potrauminius stuburkaulių pasislinkimus, degeneracines stuburo ligas. Skirtas implantavimui juosmeninėje ir juosmeninėje-kryžkaulinėje dalyse. Implantas gali būti implantuojamas atviros ir minimaliai invazinės operacijos būdu. „Banano“ formos smailėjančiu galu. Medžiaga - PEEK (poli-eter-eter-ketonas). Ne mažiau 5 rentgeno kontrastinių markerių implanto pozicionavimui ir pooperacinei kontrolei. Implanto aukštis: nuo 7 iki 18mm, žingsniais kas 1 mm, būtina turėti visų dydžių. Implanto ilgis: būtina turėti dviejų ilgių 27 ± 1mm ir 32 ± 1mm. Turi būti galimybė lordozės atstatymui, galimybė rinktis iš 0° ir 6°. Būtina pateikti kai ISI indeksą turinčių publikacijų. Sterilus.</t>
  </si>
  <si>
    <t>1.2</t>
  </si>
  <si>
    <t>Turi būti galimybė lordozės atstatymui, galimybė rinktis iš nuo 0° iki 8°. Su ne mažiau nei trimis rentgeno kontrastiniais markeriais, implanto padėties nustatymui. Implanto ilgis nuo 20 iki 30 mm, ne mažiau nei 3 pasirinkimai; aukštis nuo 7 mm iki 18 mm , didėja kas 1 mm. Autostatiniai dantukai, užtikrinantys implanto stabilumą. Medžiaga - PEEK (poli-eter-eter-ketonas). Būtina pateikti kai ISI indeksą turinčių publikacijų. Sterilus.</t>
  </si>
  <si>
    <t>1.1</t>
  </si>
  <si>
    <t>Kartu su implantais turi būti pateikti ir reikiami instrumentai implantavimui /laikinam naudojimui ir neatlygintinai/. Visos priemonės turi būti vieno gamintojo. Panaudai suteikiami instrumentai turi leisti implantuoti siūlomus implantus/manipuliuoti siūlomomis priemonėmis (tiekėjas privalo užpildyti siūlomų instrumentų sąrašą, žr. SPS 1 priedo 2 lape/sheet).</t>
  </si>
  <si>
    <t>Tarpslanksteliniai implantai</t>
  </si>
  <si>
    <t>Pastabos</t>
  </si>
  <si>
    <t>BVPŽ kodas</t>
  </si>
  <si>
    <t>Suma EUR su PVM</t>
  </si>
  <si>
    <t>Suma EUR be PVM</t>
  </si>
  <si>
    <t>Vnt. įkainis EUR su PVM</t>
  </si>
  <si>
    <t>PVM tarifas ٪</t>
  </si>
  <si>
    <t>Vnt. įkainis EUR be PVM</t>
  </si>
  <si>
    <r>
      <t>Firminis priemonių pavadinimas, gamintojas, priemonės kodas gamintojo kataloge* (</t>
    </r>
    <r>
      <rPr>
        <b/>
        <i/>
        <sz val="11"/>
        <rFont val="Times New Roman"/>
        <family val="1"/>
        <charset val="186"/>
      </rPr>
      <t>Pildo tiekėjas</t>
    </r>
    <r>
      <rPr>
        <b/>
        <sz val="11"/>
        <rFont val="Times New Roman"/>
        <family val="1"/>
        <charset val="186"/>
      </rPr>
      <t>)</t>
    </r>
  </si>
  <si>
    <t xml:space="preserve">Preliminarus  kiekis** </t>
  </si>
  <si>
    <t xml:space="preserve">Mato vnt. </t>
  </si>
  <si>
    <t xml:space="preserve">Charakteristikos, reikalavimai </t>
  </si>
  <si>
    <t xml:space="preserve">Priemonės pavadinimas </t>
  </si>
  <si>
    <t>Pirkimo  dalies Nr.</t>
  </si>
  <si>
    <t>Vienkartinės medicinos pagalbos priemonės neurochirurgijai ( slankstelių implantai, kaklinės stuburo dalies plokštelės, geležtės ir kitos priemonės)</t>
  </si>
  <si>
    <t>VšĮ VUL Santaros klinikos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</si>
</sst>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8" x14ac:knownFonts="1">
    <font>
      <sz val="11"/>
      <color theme="1"/>
      <name val="Calibri"/>
      <family val="2"/>
      <charset val="186"/>
      <scheme val="minor"/>
    </font>
    <font>
      <sz val="11"/>
      <color theme="1"/>
      <name val="Calibri"/>
      <family val="2"/>
      <charset val="186"/>
      <scheme val="minor"/>
    </font>
    <font>
      <sz val="11"/>
      <name val="Times New Roman"/>
      <family val="1"/>
      <charset val="186"/>
    </font>
    <font>
      <sz val="11"/>
      <name val="Calibri"/>
      <family val="2"/>
      <charset val="186"/>
      <scheme val="minor"/>
    </font>
    <font>
      <b/>
      <sz val="11"/>
      <name val="Times New Roman"/>
      <family val="1"/>
      <charset val="186"/>
    </font>
    <font>
      <sz val="11"/>
      <name val="Times New Roman"/>
      <family val="1"/>
    </font>
    <font>
      <b/>
      <i/>
      <sz val="11"/>
      <name val="Times New Roman"/>
      <family val="1"/>
      <charset val="186"/>
    </font>
    <font>
      <b/>
      <sz val="14"/>
      <name val="Times New Roman"/>
      <family val="1"/>
      <charset val="186"/>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bottom style="thin">
        <color auto="1"/>
      </bottom>
      <diagonal/>
    </border>
  </borders>
  <cellStyleXfs count="4">
    <xf numFmtId="0" fontId="0" fillId="0" borderId="0"/>
    <xf numFmtId="0" fontId="1" fillId="0" borderId="0"/>
    <xf numFmtId="0" fontId="1" fillId="0" borderId="0"/>
    <xf numFmtId="0" fontId="1" fillId="0" borderId="0"/>
  </cellStyleXfs>
  <cellXfs count="60">
    <xf numFmtId="0" fontId="0" fillId="0" borderId="0" xfId="0"/>
    <xf numFmtId="49" fontId="2" fillId="0" borderId="0" xfId="1" applyNumberFormat="1" applyFont="1" applyAlignment="1" applyProtection="1">
      <alignment horizontal="left"/>
      <protection locked="0"/>
    </xf>
    <xf numFmtId="4" fontId="2" fillId="0" borderId="0" xfId="1" applyNumberFormat="1" applyFont="1" applyAlignment="1" applyProtection="1">
      <alignment horizontal="center" vertical="center"/>
      <protection locked="0"/>
    </xf>
    <xf numFmtId="49" fontId="2" fillId="0" borderId="0" xfId="1" applyNumberFormat="1" applyFont="1" applyAlignment="1" applyProtection="1">
      <alignment horizontal="center" vertical="center" wrapText="1"/>
      <protection locked="0"/>
    </xf>
    <xf numFmtId="49" fontId="2" fillId="0" borderId="0" xfId="1" applyNumberFormat="1" applyFont="1" applyAlignment="1" applyProtection="1">
      <alignment horizontal="center" vertical="center"/>
      <protection locked="0"/>
    </xf>
    <xf numFmtId="164" fontId="2" fillId="0" borderId="0" xfId="1" applyNumberFormat="1" applyFont="1" applyAlignment="1" applyProtection="1">
      <alignment horizontal="center" vertical="center"/>
      <protection locked="0"/>
    </xf>
    <xf numFmtId="0" fontId="2" fillId="0" borderId="0" xfId="1" applyFont="1" applyAlignment="1" applyProtection="1">
      <alignment horizontal="center" vertical="center"/>
      <protection locked="0"/>
    </xf>
    <xf numFmtId="2" fontId="2" fillId="0" borderId="0" xfId="1" applyNumberFormat="1" applyFont="1" applyAlignment="1" applyProtection="1">
      <alignment horizontal="center" vertical="center"/>
      <protection locked="0"/>
    </xf>
    <xf numFmtId="49" fontId="2" fillId="0" borderId="0" xfId="1" applyNumberFormat="1" applyFont="1" applyAlignment="1" applyProtection="1">
      <alignment horizontal="center" vertical="top"/>
      <protection locked="0"/>
    </xf>
    <xf numFmtId="49" fontId="2" fillId="0" borderId="0" xfId="1" applyNumberFormat="1" applyFont="1" applyAlignment="1" applyProtection="1">
      <alignment horizontal="left" vertical="top"/>
      <protection locked="0"/>
    </xf>
    <xf numFmtId="1" fontId="2" fillId="0" borderId="0" xfId="1" applyNumberFormat="1" applyFont="1" applyAlignment="1" applyProtection="1">
      <alignment horizontal="center" vertical="top"/>
      <protection locked="0"/>
    </xf>
    <xf numFmtId="0" fontId="3" fillId="0" borderId="0" xfId="2" applyFont="1" applyAlignment="1" applyProtection="1">
      <alignment horizontal="center"/>
      <protection locked="0"/>
    </xf>
    <xf numFmtId="4" fontId="3" fillId="0" borderId="0" xfId="2" applyNumberFormat="1" applyFont="1" applyAlignment="1" applyProtection="1">
      <alignment vertical="top"/>
      <protection locked="0"/>
    </xf>
    <xf numFmtId="1" fontId="3" fillId="0" borderId="0" xfId="3" applyNumberFormat="1" applyFont="1" applyAlignment="1" applyProtection="1">
      <alignment horizontal="center"/>
      <protection locked="0"/>
    </xf>
    <xf numFmtId="2" fontId="3" fillId="0" borderId="0" xfId="3" applyNumberFormat="1" applyFont="1" applyAlignment="1" applyProtection="1">
      <alignment horizontal="left"/>
      <protection locked="0"/>
    </xf>
    <xf numFmtId="2" fontId="3" fillId="0" borderId="0" xfId="3" applyNumberFormat="1" applyFont="1" applyProtection="1">
      <protection locked="0"/>
    </xf>
    <xf numFmtId="0" fontId="3" fillId="0" borderId="0" xfId="3" applyFont="1" applyProtection="1">
      <protection locked="0"/>
    </xf>
    <xf numFmtId="1" fontId="4" fillId="0" borderId="0" xfId="1" applyNumberFormat="1" applyFont="1" applyAlignment="1" applyProtection="1">
      <alignment horizontal="right" vertical="top" wrapText="1"/>
      <protection locked="0"/>
    </xf>
    <xf numFmtId="4" fontId="4" fillId="0" borderId="1" xfId="1" applyNumberFormat="1" applyFont="1" applyBorder="1" applyAlignment="1" applyProtection="1">
      <alignment horizontal="center" vertical="top" wrapText="1"/>
      <protection locked="0"/>
    </xf>
    <xf numFmtId="4" fontId="4" fillId="0" borderId="1" xfId="1" applyNumberFormat="1" applyFont="1" applyBorder="1" applyAlignment="1" applyProtection="1">
      <alignment horizontal="center" vertical="center" wrapText="1"/>
      <protection locked="0"/>
    </xf>
    <xf numFmtId="1" fontId="4" fillId="0" borderId="2" xfId="1" applyNumberFormat="1" applyFont="1" applyBorder="1" applyAlignment="1" applyProtection="1">
      <alignment horizontal="right" vertical="top" wrapText="1"/>
      <protection locked="0"/>
    </xf>
    <xf numFmtId="1" fontId="4" fillId="0" borderId="1" xfId="1" applyNumberFormat="1" applyFont="1" applyBorder="1" applyAlignment="1" applyProtection="1">
      <alignment horizontal="center" vertical="top" wrapText="1"/>
      <protection locked="0"/>
    </xf>
    <xf numFmtId="4" fontId="2" fillId="0" borderId="1" xfId="1" applyNumberFormat="1" applyFont="1" applyBorder="1" applyAlignment="1" applyProtection="1">
      <alignment horizontal="center" vertical="center" wrapText="1"/>
      <protection locked="0"/>
    </xf>
    <xf numFmtId="3" fontId="2" fillId="0" borderId="1" xfId="1" applyNumberFormat="1" applyFont="1" applyBorder="1" applyAlignment="1" applyProtection="1">
      <alignment horizontal="center" vertical="center" wrapText="1"/>
      <protection locked="0"/>
    </xf>
    <xf numFmtId="4" fontId="2" fillId="0" borderId="1" xfId="1" applyNumberFormat="1" applyFont="1" applyBorder="1" applyAlignment="1" applyProtection="1">
      <alignment horizontal="center" vertical="center"/>
      <protection locked="0"/>
    </xf>
    <xf numFmtId="3" fontId="2" fillId="0" borderId="1" xfId="1" applyNumberFormat="1" applyFont="1" applyBorder="1" applyAlignment="1" applyProtection="1">
      <alignment horizontal="center" vertical="center"/>
      <protection locked="0"/>
    </xf>
    <xf numFmtId="4" fontId="2" fillId="0" borderId="1" xfId="1" applyNumberFormat="1" applyFont="1" applyBorder="1" applyAlignment="1" applyProtection="1">
      <alignment horizontal="left" vertical="top" wrapText="1"/>
      <protection locked="0"/>
    </xf>
    <xf numFmtId="1" fontId="2" fillId="0" borderId="3" xfId="1" applyNumberFormat="1" applyFont="1" applyBorder="1" applyAlignment="1" applyProtection="1">
      <alignment horizontal="left" vertical="top" wrapText="1"/>
      <protection locked="0"/>
    </xf>
    <xf numFmtId="4" fontId="2" fillId="0" borderId="1" xfId="1" applyNumberFormat="1" applyFont="1" applyBorder="1" applyAlignment="1" applyProtection="1">
      <alignment vertical="top" wrapText="1"/>
      <protection locked="0"/>
    </xf>
    <xf numFmtId="1" fontId="2" fillId="0" borderId="4" xfId="1" applyNumberFormat="1" applyFont="1" applyBorder="1" applyAlignment="1" applyProtection="1">
      <alignment vertical="top" wrapText="1"/>
      <protection locked="0"/>
    </xf>
    <xf numFmtId="1" fontId="4" fillId="0" borderId="1" xfId="1" applyNumberFormat="1" applyFont="1" applyBorder="1" applyAlignment="1" applyProtection="1">
      <alignment horizontal="left" vertical="top" wrapText="1"/>
      <protection locked="0"/>
    </xf>
    <xf numFmtId="1" fontId="4" fillId="0" borderId="4" xfId="1" applyNumberFormat="1" applyFont="1" applyBorder="1" applyAlignment="1" applyProtection="1">
      <alignment horizontal="left" vertical="top" wrapText="1"/>
      <protection locked="0"/>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wrapText="1"/>
    </xf>
    <xf numFmtId="0" fontId="5" fillId="0" borderId="1" xfId="0" applyFont="1" applyBorder="1" applyAlignment="1">
      <alignment horizontal="left" vertical="center" wrapText="1"/>
    </xf>
    <xf numFmtId="0" fontId="5" fillId="0" borderId="1" xfId="0" applyFont="1" applyBorder="1" applyAlignment="1">
      <alignment horizontal="left" vertical="center" indent="6"/>
    </xf>
    <xf numFmtId="4" fontId="2" fillId="0" borderId="1" xfId="0" applyNumberFormat="1" applyFont="1" applyBorder="1" applyAlignment="1" applyProtection="1">
      <alignment vertical="top" wrapText="1"/>
      <protection locked="0"/>
    </xf>
    <xf numFmtId="0" fontId="5" fillId="0" borderId="1" xfId="0" applyFont="1" applyBorder="1" applyAlignment="1">
      <alignment horizontal="left" vertical="center" indent="3"/>
    </xf>
    <xf numFmtId="0" fontId="5" fillId="0" borderId="1" xfId="0" applyFont="1" applyBorder="1" applyAlignment="1">
      <alignment vertical="top" wrapText="1"/>
    </xf>
    <xf numFmtId="4" fontId="2" fillId="0" borderId="5" xfId="1" applyNumberFormat="1" applyFont="1" applyBorder="1" applyAlignment="1" applyProtection="1">
      <alignment horizontal="center" vertical="center"/>
      <protection locked="0"/>
    </xf>
    <xf numFmtId="0" fontId="2" fillId="0" borderId="1" xfId="0" applyFont="1" applyBorder="1" applyAlignment="1">
      <alignment horizontal="left" vertical="top" wrapText="1"/>
    </xf>
    <xf numFmtId="4" fontId="2" fillId="0" borderId="1" xfId="1" applyNumberFormat="1" applyFont="1" applyBorder="1" applyAlignment="1" applyProtection="1">
      <alignment vertical="top"/>
      <protection locked="0"/>
    </xf>
    <xf numFmtId="0" fontId="2" fillId="0" borderId="1" xfId="0" applyFont="1" applyBorder="1" applyAlignment="1">
      <alignment vertical="center" wrapText="1"/>
    </xf>
    <xf numFmtId="0" fontId="2" fillId="0" borderId="1" xfId="0" applyFont="1" applyBorder="1" applyAlignment="1">
      <alignment horizontal="left"/>
    </xf>
    <xf numFmtId="0" fontId="2" fillId="0" borderId="1" xfId="0" applyFont="1" applyBorder="1" applyAlignment="1">
      <alignment horizontal="left" wrapText="1"/>
    </xf>
    <xf numFmtId="1" fontId="2" fillId="0" borderId="1" xfId="1" applyNumberFormat="1" applyFont="1" applyBorder="1" applyAlignment="1" applyProtection="1">
      <alignment horizontal="left" vertical="top" wrapText="1"/>
      <protection locked="0"/>
    </xf>
    <xf numFmtId="1" fontId="2" fillId="0" borderId="1" xfId="1" applyNumberFormat="1" applyFont="1" applyBorder="1" applyAlignment="1" applyProtection="1">
      <alignment vertical="top" wrapText="1"/>
      <protection locked="0"/>
    </xf>
    <xf numFmtId="49" fontId="2" fillId="0" borderId="1" xfId="1" applyNumberFormat="1" applyFont="1" applyBorder="1" applyAlignment="1" applyProtection="1">
      <alignment horizontal="left"/>
      <protection locked="0"/>
    </xf>
    <xf numFmtId="4" fontId="4" fillId="0" borderId="1" xfId="1" applyNumberFormat="1" applyFont="1" applyBorder="1" applyAlignment="1" applyProtection="1">
      <alignment horizontal="left" vertical="top" wrapText="1"/>
      <protection locked="0"/>
    </xf>
    <xf numFmtId="4" fontId="4" fillId="0" borderId="1" xfId="1" applyNumberFormat="1" applyFont="1" applyBorder="1" applyAlignment="1" applyProtection="1">
      <alignment vertical="top" wrapText="1"/>
      <protection locked="0"/>
    </xf>
    <xf numFmtId="0" fontId="2" fillId="0" borderId="0" xfId="1" applyFont="1" applyProtection="1">
      <protection locked="0"/>
    </xf>
    <xf numFmtId="165" fontId="4" fillId="0" borderId="1" xfId="1" applyNumberFormat="1" applyFont="1" applyBorder="1" applyAlignment="1" applyProtection="1">
      <alignment horizontal="center" vertical="center" wrapText="1"/>
      <protection locked="0"/>
    </xf>
    <xf numFmtId="49" fontId="4" fillId="0" borderId="1" xfId="1" applyNumberFormat="1" applyFont="1" applyBorder="1" applyAlignment="1" applyProtection="1">
      <alignment horizontal="center" vertical="center" wrapText="1"/>
      <protection locked="0"/>
    </xf>
    <xf numFmtId="164" fontId="4" fillId="0" borderId="1" xfId="1" applyNumberFormat="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1" fontId="4" fillId="0" borderId="1" xfId="1" applyNumberFormat="1" applyFont="1" applyBorder="1" applyAlignment="1" applyProtection="1">
      <alignment horizontal="center" vertical="center" wrapText="1"/>
      <protection locked="0"/>
    </xf>
    <xf numFmtId="1" fontId="7" fillId="0" borderId="6" xfId="1" applyNumberFormat="1" applyFont="1" applyBorder="1" applyAlignment="1" applyProtection="1">
      <alignment horizontal="center" vertical="top"/>
      <protection locked="0"/>
    </xf>
    <xf numFmtId="1" fontId="7" fillId="0" borderId="0" xfId="1" applyNumberFormat="1" applyFont="1" applyAlignment="1" applyProtection="1">
      <alignment horizontal="center" vertical="top"/>
      <protection locked="0"/>
    </xf>
    <xf numFmtId="1" fontId="2" fillId="0" borderId="0" xfId="1" applyNumberFormat="1" applyFont="1" applyAlignment="1" applyProtection="1">
      <alignment horizontal="left" vertical="top"/>
      <protection locked="0"/>
    </xf>
  </cellXfs>
  <cellStyles count="4">
    <cellStyle name="Normal" xfId="0" builtinId="0"/>
    <cellStyle name="Normal 51 2" xfId="2" xr:uid="{5B20B099-D33F-4AFA-8516-E5FF1A38639B}"/>
    <cellStyle name="Normal 54" xfId="3" xr:uid="{C801A006-7F7D-4F0A-AE92-73A5D1178FB9}"/>
    <cellStyle name="Normal 63" xfId="1" xr:uid="{2B4EA572-D0F3-4719-A420-BB37851BF0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AE2A3-330A-46AA-AEA9-EA12A3A55C12}">
  <sheetPr>
    <pageSetUpPr fitToPage="1"/>
  </sheetPr>
  <dimension ref="A1:M68"/>
  <sheetViews>
    <sheetView tabSelected="1" topLeftCell="A40" zoomScaleNormal="100" workbookViewId="0">
      <selection activeCell="C65" sqref="C65"/>
    </sheetView>
  </sheetViews>
  <sheetFormatPr defaultColWidth="8.7109375" defaultRowHeight="15" x14ac:dyDescent="0.25"/>
  <cols>
    <col min="1" max="1" width="8.7109375" style="10" customWidth="1"/>
    <col min="2" max="2" width="47" style="9" customWidth="1"/>
    <col min="3" max="3" width="81.28515625" style="8" customWidth="1"/>
    <col min="4" max="4" width="10.28515625" style="7" customWidth="1"/>
    <col min="5" max="5" width="14.28515625" style="4" customWidth="1"/>
    <col min="6" max="6" width="39.140625" style="6" customWidth="1"/>
    <col min="7" max="7" width="17.140625" style="5" customWidth="1"/>
    <col min="8" max="8" width="10.7109375" style="4" customWidth="1"/>
    <col min="9" max="9" width="17.42578125" style="3" customWidth="1"/>
    <col min="10" max="10" width="16" style="2" customWidth="1"/>
    <col min="11" max="11" width="18.85546875" style="1" customWidth="1"/>
    <col min="12" max="12" width="29.28515625" style="1" customWidth="1"/>
    <col min="13" max="13" width="34.85546875" style="1" customWidth="1"/>
    <col min="14" max="16384" width="8.7109375" style="1"/>
  </cols>
  <sheetData>
    <row r="1" spans="1:13" x14ac:dyDescent="0.25">
      <c r="A1" s="59" t="s">
        <v>167</v>
      </c>
    </row>
    <row r="2" spans="1:13" ht="18.75" x14ac:dyDescent="0.25">
      <c r="A2" s="58" t="s">
        <v>166</v>
      </c>
      <c r="B2" s="58"/>
      <c r="C2" s="58"/>
      <c r="D2" s="58"/>
      <c r="E2" s="58"/>
      <c r="F2" s="58"/>
      <c r="G2" s="58"/>
      <c r="H2" s="58"/>
      <c r="I2" s="58"/>
      <c r="J2" s="58"/>
      <c r="K2" s="58"/>
      <c r="L2" s="58"/>
      <c r="M2" s="58"/>
    </row>
    <row r="3" spans="1:13" ht="8.25" customHeight="1" x14ac:dyDescent="0.25">
      <c r="A3" s="57"/>
      <c r="B3" s="57"/>
      <c r="C3" s="57"/>
      <c r="D3" s="57"/>
      <c r="E3" s="57"/>
      <c r="F3" s="57"/>
      <c r="G3" s="57"/>
      <c r="H3" s="57"/>
      <c r="I3" s="57"/>
      <c r="J3" s="57"/>
    </row>
    <row r="4" spans="1:13" s="51" customFormat="1" ht="108" customHeight="1" x14ac:dyDescent="0.25">
      <c r="A4" s="56" t="s">
        <v>165</v>
      </c>
      <c r="B4" s="55" t="s">
        <v>164</v>
      </c>
      <c r="C4" s="55" t="s">
        <v>163</v>
      </c>
      <c r="D4" s="55" t="s">
        <v>162</v>
      </c>
      <c r="E4" s="55" t="s">
        <v>161</v>
      </c>
      <c r="F4" s="55" t="s">
        <v>160</v>
      </c>
      <c r="G4" s="54" t="s">
        <v>159</v>
      </c>
      <c r="H4" s="53" t="s">
        <v>158</v>
      </c>
      <c r="I4" s="52" t="s">
        <v>157</v>
      </c>
      <c r="J4" s="19" t="s">
        <v>156</v>
      </c>
      <c r="K4" s="19" t="s">
        <v>155</v>
      </c>
      <c r="L4" s="19" t="s">
        <v>154</v>
      </c>
      <c r="M4" s="19" t="s">
        <v>153</v>
      </c>
    </row>
    <row r="5" spans="1:13" ht="83.25" customHeight="1" x14ac:dyDescent="0.25">
      <c r="A5" s="31">
        <v>1</v>
      </c>
      <c r="B5" s="50" t="s">
        <v>152</v>
      </c>
      <c r="C5" s="49" t="s">
        <v>151</v>
      </c>
      <c r="D5" s="24"/>
      <c r="E5" s="24"/>
      <c r="F5" s="24"/>
      <c r="G5" s="24"/>
      <c r="H5" s="24"/>
      <c r="I5" s="22"/>
      <c r="J5" s="24"/>
      <c r="K5" s="48"/>
      <c r="L5" s="30" t="s">
        <v>26</v>
      </c>
      <c r="M5" s="48"/>
    </row>
    <row r="6" spans="1:13" ht="83.25" customHeight="1" x14ac:dyDescent="0.25">
      <c r="A6" s="29" t="s">
        <v>150</v>
      </c>
      <c r="B6" s="28" t="s">
        <v>139</v>
      </c>
      <c r="C6" s="26" t="s">
        <v>149</v>
      </c>
      <c r="D6" s="24" t="s">
        <v>1</v>
      </c>
      <c r="E6" s="25">
        <v>20</v>
      </c>
      <c r="F6" s="24"/>
      <c r="G6" s="24">
        <v>310</v>
      </c>
      <c r="H6" s="23">
        <v>5</v>
      </c>
      <c r="I6" s="22">
        <f>G6*1.05</f>
        <v>325.5</v>
      </c>
      <c r="J6" s="22">
        <f>E6*G6</f>
        <v>6200</v>
      </c>
      <c r="K6" s="22">
        <f>+J6*1.05</f>
        <v>6510</v>
      </c>
      <c r="L6" s="22"/>
      <c r="M6" s="22"/>
    </row>
    <row r="7" spans="1:13" ht="130.5" customHeight="1" x14ac:dyDescent="0.25">
      <c r="A7" s="29" t="s">
        <v>148</v>
      </c>
      <c r="B7" s="28" t="s">
        <v>142</v>
      </c>
      <c r="C7" s="26" t="s">
        <v>147</v>
      </c>
      <c r="D7" s="24" t="s">
        <v>1</v>
      </c>
      <c r="E7" s="25">
        <v>20</v>
      </c>
      <c r="F7" s="24"/>
      <c r="G7" s="24">
        <v>320</v>
      </c>
      <c r="H7" s="23">
        <v>5</v>
      </c>
      <c r="I7" s="22">
        <f>G7*1.05</f>
        <v>336</v>
      </c>
      <c r="J7" s="22">
        <f>E7*G7</f>
        <v>6400</v>
      </c>
      <c r="K7" s="22">
        <f>+J7*1.05</f>
        <v>6720</v>
      </c>
      <c r="L7" s="22"/>
      <c r="M7" s="22"/>
    </row>
    <row r="8" spans="1:13" ht="98.25" customHeight="1" x14ac:dyDescent="0.25">
      <c r="A8" s="29" t="s">
        <v>146</v>
      </c>
      <c r="B8" s="28" t="s">
        <v>145</v>
      </c>
      <c r="C8" s="26" t="s">
        <v>144</v>
      </c>
      <c r="D8" s="24" t="s">
        <v>1</v>
      </c>
      <c r="E8" s="25">
        <v>195</v>
      </c>
      <c r="F8" s="24"/>
      <c r="G8" s="24">
        <v>440</v>
      </c>
      <c r="H8" s="23">
        <v>5</v>
      </c>
      <c r="I8" s="22">
        <f>G8*1.05</f>
        <v>462</v>
      </c>
      <c r="J8" s="22">
        <f>E8*G8</f>
        <v>85800</v>
      </c>
      <c r="K8" s="22">
        <f>+J8*1.05</f>
        <v>90090</v>
      </c>
      <c r="L8" s="22"/>
      <c r="M8" s="22"/>
    </row>
    <row r="9" spans="1:13" ht="153.75" customHeight="1" x14ac:dyDescent="0.25">
      <c r="A9" s="29" t="s">
        <v>143</v>
      </c>
      <c r="B9" s="28" t="s">
        <v>142</v>
      </c>
      <c r="C9" s="26" t="s">
        <v>141</v>
      </c>
      <c r="D9" s="24" t="s">
        <v>1</v>
      </c>
      <c r="E9" s="25">
        <v>195</v>
      </c>
      <c r="F9" s="24"/>
      <c r="G9" s="24">
        <v>640</v>
      </c>
      <c r="H9" s="23">
        <v>5</v>
      </c>
      <c r="I9" s="22">
        <f>G9*1.05</f>
        <v>672</v>
      </c>
      <c r="J9" s="22">
        <f>E9*G9</f>
        <v>124800</v>
      </c>
      <c r="K9" s="22">
        <f>+J9*1.05</f>
        <v>131040</v>
      </c>
      <c r="L9" s="22"/>
      <c r="M9" s="22"/>
    </row>
    <row r="10" spans="1:13" ht="84" customHeight="1" x14ac:dyDescent="0.25">
      <c r="A10" s="29" t="s">
        <v>140</v>
      </c>
      <c r="B10" s="28" t="s">
        <v>139</v>
      </c>
      <c r="C10" s="26" t="s">
        <v>138</v>
      </c>
      <c r="D10" s="24" t="s">
        <v>1</v>
      </c>
      <c r="E10" s="25">
        <f>55-1</f>
        <v>54</v>
      </c>
      <c r="F10" s="24"/>
      <c r="G10" s="24">
        <v>600</v>
      </c>
      <c r="H10" s="23">
        <v>5</v>
      </c>
      <c r="I10" s="22">
        <f>G10*1.05</f>
        <v>630</v>
      </c>
      <c r="J10" s="22">
        <f>E10*G10</f>
        <v>32400</v>
      </c>
      <c r="K10" s="22">
        <f>+J10*1.05</f>
        <v>34020</v>
      </c>
      <c r="L10" s="22"/>
      <c r="M10" s="22"/>
    </row>
    <row r="11" spans="1:13" ht="162.75" customHeight="1" x14ac:dyDescent="0.25">
      <c r="A11" s="29" t="s">
        <v>137</v>
      </c>
      <c r="B11" s="28" t="s">
        <v>136</v>
      </c>
      <c r="C11" s="26" t="s">
        <v>135</v>
      </c>
      <c r="D11" s="24" t="s">
        <v>1</v>
      </c>
      <c r="E11" s="25">
        <v>20</v>
      </c>
      <c r="F11" s="24"/>
      <c r="G11" s="24">
        <v>1600</v>
      </c>
      <c r="H11" s="23">
        <v>5</v>
      </c>
      <c r="I11" s="22">
        <f>G11*1.05</f>
        <v>1680</v>
      </c>
      <c r="J11" s="22">
        <f>E11*G11</f>
        <v>32000</v>
      </c>
      <c r="K11" s="22">
        <f>+J11*1.05</f>
        <v>33600</v>
      </c>
      <c r="L11" s="22"/>
      <c r="M11" s="22"/>
    </row>
    <row r="12" spans="1:13" ht="141.75" customHeight="1" x14ac:dyDescent="0.25">
      <c r="A12" s="29" t="s">
        <v>134</v>
      </c>
      <c r="B12" s="28" t="s">
        <v>133</v>
      </c>
      <c r="C12" s="26" t="s">
        <v>132</v>
      </c>
      <c r="D12" s="24" t="s">
        <v>1</v>
      </c>
      <c r="E12" s="25">
        <v>95</v>
      </c>
      <c r="F12" s="24"/>
      <c r="G12" s="24">
        <v>840</v>
      </c>
      <c r="H12" s="23">
        <v>5</v>
      </c>
      <c r="I12" s="22">
        <f>G12*1.05</f>
        <v>882</v>
      </c>
      <c r="J12" s="22">
        <f>E12*G12</f>
        <v>79800</v>
      </c>
      <c r="K12" s="22">
        <f>+J12*1.05</f>
        <v>83790</v>
      </c>
      <c r="L12" s="22"/>
      <c r="M12" s="22"/>
    </row>
    <row r="13" spans="1:13" ht="189.75" customHeight="1" x14ac:dyDescent="0.25">
      <c r="A13" s="29" t="s">
        <v>131</v>
      </c>
      <c r="B13" s="28" t="s">
        <v>130</v>
      </c>
      <c r="C13" s="26" t="s">
        <v>129</v>
      </c>
      <c r="D13" s="24" t="s">
        <v>1</v>
      </c>
      <c r="E13" s="25">
        <v>40</v>
      </c>
      <c r="F13" s="24"/>
      <c r="G13" s="24">
        <v>1100</v>
      </c>
      <c r="H13" s="23">
        <v>5</v>
      </c>
      <c r="I13" s="22">
        <f>G13*1.05</f>
        <v>1155</v>
      </c>
      <c r="J13" s="22">
        <f>E13*G13</f>
        <v>44000</v>
      </c>
      <c r="K13" s="22">
        <f>+J13*1.05</f>
        <v>46200</v>
      </c>
      <c r="L13" s="22"/>
      <c r="M13" s="22"/>
    </row>
    <row r="14" spans="1:13" s="30" customFormat="1" ht="266.25" customHeight="1" x14ac:dyDescent="0.25">
      <c r="A14" s="31">
        <v>2</v>
      </c>
      <c r="B14" s="30" t="s">
        <v>128</v>
      </c>
      <c r="C14" s="47" t="s">
        <v>127</v>
      </c>
      <c r="D14" s="24" t="s">
        <v>1</v>
      </c>
      <c r="E14" s="25">
        <v>36</v>
      </c>
      <c r="G14" s="24">
        <v>2100</v>
      </c>
      <c r="H14" s="23">
        <v>5</v>
      </c>
      <c r="I14" s="22">
        <f>G14*1.05</f>
        <v>2205</v>
      </c>
      <c r="J14" s="22">
        <f>E14*G14</f>
        <v>75600</v>
      </c>
      <c r="K14" s="22">
        <f>+J14*1.05</f>
        <v>79380</v>
      </c>
      <c r="L14" s="30" t="s">
        <v>26</v>
      </c>
    </row>
    <row r="15" spans="1:13" ht="20.25" customHeight="1" x14ac:dyDescent="0.25">
      <c r="A15" s="31"/>
      <c r="B15" s="30" t="s">
        <v>126</v>
      </c>
      <c r="C15" s="30"/>
      <c r="D15" s="30"/>
      <c r="E15" s="30"/>
      <c r="F15" s="30"/>
      <c r="G15" s="30"/>
      <c r="H15" s="30"/>
      <c r="I15" s="30"/>
      <c r="J15" s="30"/>
      <c r="K15" s="30"/>
      <c r="L15" s="30"/>
      <c r="M15" s="30"/>
    </row>
    <row r="16" spans="1:13" ht="288.75" customHeight="1" x14ac:dyDescent="0.25">
      <c r="A16" s="31"/>
      <c r="B16" s="46" t="s">
        <v>125</v>
      </c>
      <c r="C16" s="46" t="s">
        <v>124</v>
      </c>
      <c r="D16" s="30"/>
      <c r="E16" s="30"/>
      <c r="F16" s="30"/>
      <c r="G16" s="30"/>
      <c r="H16" s="30"/>
      <c r="I16" s="30"/>
      <c r="J16" s="30"/>
      <c r="K16" s="30"/>
      <c r="L16" s="30"/>
      <c r="M16" s="30"/>
    </row>
    <row r="17" spans="1:13" ht="360" customHeight="1" x14ac:dyDescent="0.25">
      <c r="A17" s="31"/>
      <c r="B17" s="46" t="s">
        <v>123</v>
      </c>
      <c r="C17" s="46" t="s">
        <v>122</v>
      </c>
      <c r="D17" s="30"/>
      <c r="E17" s="30"/>
      <c r="F17" s="30"/>
      <c r="G17" s="30"/>
      <c r="H17" s="30"/>
      <c r="I17" s="30"/>
      <c r="J17" s="30"/>
      <c r="K17" s="30"/>
      <c r="L17" s="30"/>
      <c r="M17" s="30"/>
    </row>
    <row r="18" spans="1:13" ht="27" customHeight="1" x14ac:dyDescent="0.25">
      <c r="A18" s="31">
        <v>3</v>
      </c>
      <c r="B18" s="30" t="s">
        <v>121</v>
      </c>
      <c r="C18" s="46"/>
      <c r="D18" s="30"/>
      <c r="E18" s="30"/>
      <c r="F18" s="30"/>
      <c r="G18" s="30"/>
      <c r="H18" s="30"/>
      <c r="I18" s="30"/>
      <c r="J18" s="30"/>
      <c r="K18" s="30"/>
      <c r="L18" s="30" t="s">
        <v>26</v>
      </c>
      <c r="M18" s="30"/>
    </row>
    <row r="19" spans="1:13" ht="32.25" customHeight="1" x14ac:dyDescent="0.25">
      <c r="A19" s="29" t="s">
        <v>120</v>
      </c>
      <c r="B19" s="28" t="s">
        <v>119</v>
      </c>
      <c r="C19" s="45" t="s">
        <v>118</v>
      </c>
      <c r="D19" s="24" t="s">
        <v>1</v>
      </c>
      <c r="E19" s="25">
        <v>395</v>
      </c>
      <c r="F19" s="24"/>
      <c r="G19" s="24">
        <v>107</v>
      </c>
      <c r="H19" s="23">
        <v>5</v>
      </c>
      <c r="I19" s="22">
        <f>G19*1.05</f>
        <v>112.35000000000001</v>
      </c>
      <c r="J19" s="22">
        <f>E19*G19</f>
        <v>42265</v>
      </c>
      <c r="K19" s="22">
        <f>+J19*1.05</f>
        <v>44378.25</v>
      </c>
      <c r="L19" s="22"/>
      <c r="M19" s="22"/>
    </row>
    <row r="20" spans="1:13" ht="30" customHeight="1" x14ac:dyDescent="0.25">
      <c r="A20" s="29" t="s">
        <v>117</v>
      </c>
      <c r="B20" s="28" t="s">
        <v>116</v>
      </c>
      <c r="C20" s="26" t="s">
        <v>115</v>
      </c>
      <c r="D20" s="24" t="s">
        <v>1</v>
      </c>
      <c r="E20" s="25">
        <v>795</v>
      </c>
      <c r="F20" s="24"/>
      <c r="G20" s="24">
        <v>132</v>
      </c>
      <c r="H20" s="23">
        <v>5</v>
      </c>
      <c r="I20" s="22">
        <f>G20*1.05</f>
        <v>138.6</v>
      </c>
      <c r="J20" s="22">
        <f>E20*G20</f>
        <v>104940</v>
      </c>
      <c r="K20" s="22">
        <f>+J20*1.05</f>
        <v>110187</v>
      </c>
      <c r="L20" s="22"/>
      <c r="M20" s="22"/>
    </row>
    <row r="21" spans="1:13" ht="28.5" customHeight="1" x14ac:dyDescent="0.25">
      <c r="A21" s="29" t="s">
        <v>114</v>
      </c>
      <c r="B21" s="28" t="s">
        <v>9</v>
      </c>
      <c r="C21" s="44" t="s">
        <v>113</v>
      </c>
      <c r="D21" s="24" t="s">
        <v>1</v>
      </c>
      <c r="E21" s="25">
        <v>1300</v>
      </c>
      <c r="F21" s="24"/>
      <c r="G21" s="24">
        <v>28</v>
      </c>
      <c r="H21" s="23">
        <v>5</v>
      </c>
      <c r="I21" s="22">
        <f>G21*1.05</f>
        <v>29.400000000000002</v>
      </c>
      <c r="J21" s="22">
        <f>E21*G21</f>
        <v>36400</v>
      </c>
      <c r="K21" s="22">
        <f>+J21*1.05</f>
        <v>38220</v>
      </c>
      <c r="L21" s="22"/>
      <c r="M21" s="22"/>
    </row>
    <row r="22" spans="1:13" ht="112.5" customHeight="1" x14ac:dyDescent="0.25">
      <c r="A22" s="29" t="s">
        <v>112</v>
      </c>
      <c r="B22" s="28" t="s">
        <v>111</v>
      </c>
      <c r="C22" s="43" t="s">
        <v>110</v>
      </c>
      <c r="D22" s="40"/>
      <c r="E22" s="25"/>
      <c r="F22" s="24"/>
      <c r="G22" s="24"/>
      <c r="H22" s="23"/>
      <c r="I22" s="22"/>
      <c r="J22" s="22"/>
      <c r="K22" s="22"/>
      <c r="L22" s="22"/>
      <c r="M22" s="22"/>
    </row>
    <row r="23" spans="1:13" ht="20.25" customHeight="1" x14ac:dyDescent="0.25">
      <c r="A23" s="29" t="s">
        <v>109</v>
      </c>
      <c r="B23" s="28" t="s">
        <v>108</v>
      </c>
      <c r="C23" s="43" t="s">
        <v>105</v>
      </c>
      <c r="D23" s="40" t="s">
        <v>1</v>
      </c>
      <c r="E23" s="25">
        <v>79</v>
      </c>
      <c r="F23" s="24"/>
      <c r="G23" s="24">
        <v>75</v>
      </c>
      <c r="H23" s="23">
        <v>5</v>
      </c>
      <c r="I23" s="22">
        <f>G23*1.05</f>
        <v>78.75</v>
      </c>
      <c r="J23" s="22">
        <f>E23*G23</f>
        <v>5925</v>
      </c>
      <c r="K23" s="22">
        <f>+J23*1.05</f>
        <v>6221.25</v>
      </c>
      <c r="L23" s="22"/>
      <c r="M23" s="22"/>
    </row>
    <row r="24" spans="1:13" ht="20.25" customHeight="1" x14ac:dyDescent="0.25">
      <c r="A24" s="29" t="s">
        <v>107</v>
      </c>
      <c r="B24" s="28" t="s">
        <v>106</v>
      </c>
      <c r="C24" s="43" t="s">
        <v>105</v>
      </c>
      <c r="D24" s="40" t="s">
        <v>1</v>
      </c>
      <c r="E24" s="25">
        <v>4</v>
      </c>
      <c r="F24" s="24"/>
      <c r="G24" s="24">
        <v>75</v>
      </c>
      <c r="H24" s="23">
        <v>5</v>
      </c>
      <c r="I24" s="22">
        <f>G24*1.05</f>
        <v>78.75</v>
      </c>
      <c r="J24" s="22">
        <f>E24*G24</f>
        <v>300</v>
      </c>
      <c r="K24" s="22">
        <f>+J24*1.05</f>
        <v>315</v>
      </c>
      <c r="L24" s="22"/>
      <c r="M24" s="22"/>
    </row>
    <row r="25" spans="1:13" ht="42" customHeight="1" x14ac:dyDescent="0.25">
      <c r="A25" s="29" t="s">
        <v>104</v>
      </c>
      <c r="B25" s="42" t="s">
        <v>103</v>
      </c>
      <c r="C25" s="33" t="s">
        <v>102</v>
      </c>
      <c r="D25" s="40" t="s">
        <v>1</v>
      </c>
      <c r="E25" s="25">
        <v>10</v>
      </c>
      <c r="F25" s="24"/>
      <c r="G25" s="24">
        <v>275</v>
      </c>
      <c r="H25" s="23">
        <v>5</v>
      </c>
      <c r="I25" s="22">
        <f>G25*1.05</f>
        <v>288.75</v>
      </c>
      <c r="J25" s="22">
        <f>E25*G25</f>
        <v>2750</v>
      </c>
      <c r="K25" s="22">
        <f>+J25*1.05</f>
        <v>2887.5</v>
      </c>
      <c r="L25" s="22"/>
      <c r="M25" s="22"/>
    </row>
    <row r="26" spans="1:13" ht="32.25" customHeight="1" x14ac:dyDescent="0.25">
      <c r="A26" s="29" t="s">
        <v>101</v>
      </c>
      <c r="B26" s="28" t="s">
        <v>100</v>
      </c>
      <c r="C26" s="33" t="s">
        <v>99</v>
      </c>
      <c r="D26" s="40" t="s">
        <v>1</v>
      </c>
      <c r="E26" s="25">
        <v>10</v>
      </c>
      <c r="F26" s="24"/>
      <c r="G26" s="24">
        <v>275</v>
      </c>
      <c r="H26" s="23">
        <v>5</v>
      </c>
      <c r="I26" s="22">
        <f>G26*1.05</f>
        <v>288.75</v>
      </c>
      <c r="J26" s="22">
        <f>E26*G26</f>
        <v>2750</v>
      </c>
      <c r="K26" s="22">
        <f>+J26*1.05</f>
        <v>2887.5</v>
      </c>
      <c r="L26" s="22"/>
      <c r="M26" s="22"/>
    </row>
    <row r="27" spans="1:13" ht="38.1" customHeight="1" x14ac:dyDescent="0.25">
      <c r="A27" s="29" t="s">
        <v>98</v>
      </c>
      <c r="B27" s="28" t="s">
        <v>97</v>
      </c>
      <c r="C27" s="41" t="s">
        <v>96</v>
      </c>
      <c r="D27" s="40" t="s">
        <v>1</v>
      </c>
      <c r="E27" s="25">
        <v>12</v>
      </c>
      <c r="F27" s="24"/>
      <c r="G27" s="24">
        <v>110</v>
      </c>
      <c r="H27" s="23">
        <v>5</v>
      </c>
      <c r="I27" s="22">
        <f>G27*1.05</f>
        <v>115.5</v>
      </c>
      <c r="J27" s="22">
        <f>E27*G27</f>
        <v>1320</v>
      </c>
      <c r="K27" s="22">
        <f>+J27*1.05</f>
        <v>1386</v>
      </c>
      <c r="L27" s="22"/>
      <c r="M27" s="22"/>
    </row>
    <row r="28" spans="1:13" ht="42" customHeight="1" x14ac:dyDescent="0.25">
      <c r="A28" s="29" t="s">
        <v>95</v>
      </c>
      <c r="B28" s="32" t="s">
        <v>94</v>
      </c>
      <c r="C28" s="33" t="s">
        <v>93</v>
      </c>
      <c r="D28" s="24" t="s">
        <v>1</v>
      </c>
      <c r="E28" s="25">
        <v>20</v>
      </c>
      <c r="F28" s="24"/>
      <c r="G28" s="24">
        <v>150</v>
      </c>
      <c r="H28" s="23">
        <v>5</v>
      </c>
      <c r="I28" s="22">
        <f>G28*1.05</f>
        <v>157.5</v>
      </c>
      <c r="J28" s="22">
        <f>E28*G28</f>
        <v>3000</v>
      </c>
      <c r="K28" s="22">
        <f>+J28*1.05</f>
        <v>3150</v>
      </c>
      <c r="L28" s="22"/>
      <c r="M28" s="22"/>
    </row>
    <row r="29" spans="1:13" ht="38.25" customHeight="1" x14ac:dyDescent="0.25">
      <c r="A29" s="29" t="s">
        <v>92</v>
      </c>
      <c r="B29" s="32" t="s">
        <v>91</v>
      </c>
      <c r="C29" s="33" t="s">
        <v>90</v>
      </c>
      <c r="D29" s="24" t="s">
        <v>1</v>
      </c>
      <c r="E29" s="25">
        <v>20</v>
      </c>
      <c r="F29" s="24"/>
      <c r="G29" s="24">
        <v>28</v>
      </c>
      <c r="H29" s="23">
        <v>5</v>
      </c>
      <c r="I29" s="22">
        <f>G29*1.05</f>
        <v>29.400000000000002</v>
      </c>
      <c r="J29" s="22">
        <f>E29*G29</f>
        <v>560</v>
      </c>
      <c r="K29" s="22">
        <f>+J29*1.05</f>
        <v>588</v>
      </c>
      <c r="L29" s="22"/>
      <c r="M29" s="22"/>
    </row>
    <row r="30" spans="1:13" ht="42" customHeight="1" x14ac:dyDescent="0.25">
      <c r="A30" s="29" t="s">
        <v>89</v>
      </c>
      <c r="B30" s="32" t="s">
        <v>88</v>
      </c>
      <c r="C30" s="39" t="s">
        <v>87</v>
      </c>
      <c r="D30" s="24" t="s">
        <v>1</v>
      </c>
      <c r="E30" s="25">
        <v>12</v>
      </c>
      <c r="F30" s="24"/>
      <c r="G30" s="24">
        <v>85</v>
      </c>
      <c r="H30" s="23">
        <v>5</v>
      </c>
      <c r="I30" s="22">
        <f>G30*1.05</f>
        <v>89.25</v>
      </c>
      <c r="J30" s="22">
        <f>E30*G30</f>
        <v>1020</v>
      </c>
      <c r="K30" s="22">
        <f>+J30*1.05</f>
        <v>1071</v>
      </c>
      <c r="L30" s="22"/>
      <c r="M30" s="22"/>
    </row>
    <row r="31" spans="1:13" ht="30" customHeight="1" x14ac:dyDescent="0.25">
      <c r="A31" s="29" t="s">
        <v>86</v>
      </c>
      <c r="B31" s="32" t="s">
        <v>85</v>
      </c>
      <c r="C31" s="33" t="s">
        <v>84</v>
      </c>
      <c r="D31" s="24" t="s">
        <v>1</v>
      </c>
      <c r="E31" s="25">
        <v>12</v>
      </c>
      <c r="F31" s="24"/>
      <c r="G31" s="24">
        <v>85</v>
      </c>
      <c r="H31" s="23">
        <v>5</v>
      </c>
      <c r="I31" s="22">
        <f>G31*1.05</f>
        <v>89.25</v>
      </c>
      <c r="J31" s="22">
        <f>E31*G31</f>
        <v>1020</v>
      </c>
      <c r="K31" s="22">
        <f>+J31*1.05</f>
        <v>1071</v>
      </c>
      <c r="L31" s="22"/>
      <c r="M31" s="22"/>
    </row>
    <row r="32" spans="1:13" ht="36.950000000000003" customHeight="1" x14ac:dyDescent="0.25">
      <c r="A32" s="29" t="s">
        <v>83</v>
      </c>
      <c r="B32" s="32" t="s">
        <v>82</v>
      </c>
      <c r="C32" s="33" t="s">
        <v>81</v>
      </c>
      <c r="D32" s="24" t="s">
        <v>1</v>
      </c>
      <c r="E32" s="25">
        <v>12</v>
      </c>
      <c r="F32" s="24"/>
      <c r="G32" s="24">
        <v>160</v>
      </c>
      <c r="H32" s="23">
        <v>5</v>
      </c>
      <c r="I32" s="22">
        <f>G32*1.05</f>
        <v>168</v>
      </c>
      <c r="J32" s="22">
        <f>E32*G32</f>
        <v>1920</v>
      </c>
      <c r="K32" s="22">
        <f>+J32*1.05</f>
        <v>2016</v>
      </c>
      <c r="L32" s="22"/>
      <c r="M32" s="22"/>
    </row>
    <row r="33" spans="1:13" ht="57" customHeight="1" x14ac:dyDescent="0.25">
      <c r="A33" s="29" t="s">
        <v>80</v>
      </c>
      <c r="B33" s="32" t="s">
        <v>79</v>
      </c>
      <c r="C33" s="33" t="s">
        <v>78</v>
      </c>
      <c r="D33" s="24" t="s">
        <v>1</v>
      </c>
      <c r="E33" s="25">
        <v>12</v>
      </c>
      <c r="F33" s="24"/>
      <c r="G33" s="24">
        <v>160</v>
      </c>
      <c r="H33" s="23">
        <v>5</v>
      </c>
      <c r="I33" s="22">
        <f>G33*1.05</f>
        <v>168</v>
      </c>
      <c r="J33" s="22">
        <f>E33*G33</f>
        <v>1920</v>
      </c>
      <c r="K33" s="22">
        <f>+J33*1.05</f>
        <v>2016</v>
      </c>
      <c r="L33" s="22"/>
      <c r="M33" s="22"/>
    </row>
    <row r="34" spans="1:13" ht="92.25" customHeight="1" x14ac:dyDescent="0.25">
      <c r="A34" s="29" t="s">
        <v>77</v>
      </c>
      <c r="B34" s="28" t="s">
        <v>76</v>
      </c>
      <c r="C34" s="39" t="s">
        <v>75</v>
      </c>
      <c r="D34" s="24"/>
      <c r="E34" s="25"/>
      <c r="F34" s="24"/>
      <c r="G34" s="24"/>
      <c r="H34" s="23"/>
      <c r="I34" s="22"/>
      <c r="J34" s="22"/>
      <c r="K34" s="22"/>
      <c r="L34" s="22"/>
      <c r="M34" s="22"/>
    </row>
    <row r="35" spans="1:13" ht="20.25" customHeight="1" x14ac:dyDescent="0.25">
      <c r="A35" s="29" t="s">
        <v>74</v>
      </c>
      <c r="B35" s="28" t="s">
        <v>73</v>
      </c>
      <c r="C35" s="38"/>
      <c r="D35" s="24" t="s">
        <v>1</v>
      </c>
      <c r="E35" s="25">
        <v>16</v>
      </c>
      <c r="F35" s="24"/>
      <c r="G35" s="24">
        <v>165</v>
      </c>
      <c r="H35" s="23">
        <v>5</v>
      </c>
      <c r="I35" s="22">
        <f>G35*1.05</f>
        <v>173.25</v>
      </c>
      <c r="J35" s="22">
        <f>E35*G35</f>
        <v>2640</v>
      </c>
      <c r="K35" s="22">
        <f>+J35*1.05</f>
        <v>2772</v>
      </c>
      <c r="L35" s="22"/>
      <c r="M35" s="22"/>
    </row>
    <row r="36" spans="1:13" ht="20.25" customHeight="1" x14ac:dyDescent="0.25">
      <c r="A36" s="29" t="s">
        <v>72</v>
      </c>
      <c r="B36" s="28" t="s">
        <v>71</v>
      </c>
      <c r="C36" s="36"/>
      <c r="D36" s="24" t="s">
        <v>1</v>
      </c>
      <c r="E36" s="25">
        <v>16</v>
      </c>
      <c r="F36" s="24"/>
      <c r="G36" s="24">
        <v>165</v>
      </c>
      <c r="H36" s="23">
        <v>5</v>
      </c>
      <c r="I36" s="22">
        <f>G36*1.05</f>
        <v>173.25</v>
      </c>
      <c r="J36" s="22">
        <f>E36*G36</f>
        <v>2640</v>
      </c>
      <c r="K36" s="22">
        <f>+J36*1.05</f>
        <v>2772</v>
      </c>
      <c r="L36" s="22"/>
      <c r="M36" s="22"/>
    </row>
    <row r="37" spans="1:13" ht="20.25" customHeight="1" x14ac:dyDescent="0.25">
      <c r="A37" s="29" t="s">
        <v>70</v>
      </c>
      <c r="B37" s="37" t="s">
        <v>69</v>
      </c>
      <c r="C37" s="36"/>
      <c r="D37" s="24" t="s">
        <v>1</v>
      </c>
      <c r="E37" s="25">
        <v>6</v>
      </c>
      <c r="F37" s="24"/>
      <c r="G37" s="24">
        <v>165</v>
      </c>
      <c r="H37" s="23">
        <v>5</v>
      </c>
      <c r="I37" s="22">
        <f>G37*1.05</f>
        <v>173.25</v>
      </c>
      <c r="J37" s="22">
        <f>E37*G37</f>
        <v>990</v>
      </c>
      <c r="K37" s="22">
        <f>+J37*1.05</f>
        <v>1039.5</v>
      </c>
      <c r="L37" s="22"/>
      <c r="M37" s="22"/>
    </row>
    <row r="38" spans="1:13" ht="50.1" customHeight="1" x14ac:dyDescent="0.25">
      <c r="A38" s="29" t="s">
        <v>68</v>
      </c>
      <c r="B38" s="32" t="s">
        <v>67</v>
      </c>
      <c r="C38" s="33" t="s">
        <v>66</v>
      </c>
      <c r="D38" s="24" t="s">
        <v>1</v>
      </c>
      <c r="E38" s="25">
        <v>12</v>
      </c>
      <c r="F38" s="24"/>
      <c r="G38" s="24">
        <v>250</v>
      </c>
      <c r="H38" s="23">
        <v>5</v>
      </c>
      <c r="I38" s="22">
        <f>G38*1.05</f>
        <v>262.5</v>
      </c>
      <c r="J38" s="22">
        <f>E38*G38</f>
        <v>3000</v>
      </c>
      <c r="K38" s="22">
        <f>+J38*1.05</f>
        <v>3150</v>
      </c>
      <c r="L38" s="22"/>
      <c r="M38" s="22"/>
    </row>
    <row r="39" spans="1:13" ht="20.25" customHeight="1" x14ac:dyDescent="0.25">
      <c r="A39" s="29" t="s">
        <v>65</v>
      </c>
      <c r="B39" s="28" t="s">
        <v>64</v>
      </c>
      <c r="C39" s="35" t="s">
        <v>63</v>
      </c>
      <c r="D39" s="24" t="s">
        <v>1</v>
      </c>
      <c r="E39" s="25">
        <f>24-2</f>
        <v>22</v>
      </c>
      <c r="F39" s="24"/>
      <c r="G39" s="24">
        <v>165</v>
      </c>
      <c r="H39" s="23">
        <v>5</v>
      </c>
      <c r="I39" s="22">
        <f>G39*1.05</f>
        <v>173.25</v>
      </c>
      <c r="J39" s="22">
        <f>E39*G39</f>
        <v>3630</v>
      </c>
      <c r="K39" s="22">
        <f>+J39*1.05</f>
        <v>3811.5</v>
      </c>
      <c r="L39" s="22"/>
      <c r="M39" s="22"/>
    </row>
    <row r="40" spans="1:13" ht="45" customHeight="1" x14ac:dyDescent="0.25">
      <c r="A40" s="31"/>
      <c r="B40" s="30" t="s">
        <v>62</v>
      </c>
      <c r="C40" s="34"/>
      <c r="D40" s="30"/>
      <c r="E40" s="30"/>
      <c r="F40" s="30"/>
      <c r="G40" s="30"/>
      <c r="H40" s="30"/>
      <c r="I40" s="30"/>
      <c r="J40" s="30"/>
      <c r="K40" s="30"/>
      <c r="L40" s="30" t="s">
        <v>26</v>
      </c>
      <c r="M40" s="30"/>
    </row>
    <row r="41" spans="1:13" ht="20.25" customHeight="1" x14ac:dyDescent="0.25">
      <c r="A41" s="29" t="s">
        <v>61</v>
      </c>
      <c r="B41" s="28" t="s">
        <v>60</v>
      </c>
      <c r="C41" s="26" t="s">
        <v>59</v>
      </c>
      <c r="D41" s="24" t="s">
        <v>1</v>
      </c>
      <c r="E41" s="25">
        <v>40</v>
      </c>
      <c r="F41" s="24"/>
      <c r="G41" s="24">
        <v>93</v>
      </c>
      <c r="H41" s="23">
        <v>5</v>
      </c>
      <c r="I41" s="22">
        <f>G41*1.05</f>
        <v>97.65</v>
      </c>
      <c r="J41" s="22">
        <f>E41*G41</f>
        <v>3720</v>
      </c>
      <c r="K41" s="22">
        <f>+J41*1.05</f>
        <v>3906</v>
      </c>
      <c r="L41" s="22"/>
      <c r="M41" s="22"/>
    </row>
    <row r="42" spans="1:13" ht="33.75" customHeight="1" x14ac:dyDescent="0.25">
      <c r="A42" s="29" t="s">
        <v>58</v>
      </c>
      <c r="B42" s="28" t="s">
        <v>57</v>
      </c>
      <c r="C42" s="26" t="s">
        <v>56</v>
      </c>
      <c r="D42" s="24" t="s">
        <v>1</v>
      </c>
      <c r="E42" s="25">
        <v>8</v>
      </c>
      <c r="F42" s="24"/>
      <c r="G42" s="24">
        <v>170</v>
      </c>
      <c r="H42" s="23">
        <v>5</v>
      </c>
      <c r="I42" s="22">
        <f>G42*1.05</f>
        <v>178.5</v>
      </c>
      <c r="J42" s="22">
        <f>E42*G42</f>
        <v>1360</v>
      </c>
      <c r="K42" s="22">
        <f>+J42*1.05</f>
        <v>1428</v>
      </c>
      <c r="L42" s="22"/>
      <c r="M42" s="22"/>
    </row>
    <row r="43" spans="1:13" ht="33" customHeight="1" x14ac:dyDescent="0.25">
      <c r="A43" s="29" t="s">
        <v>55</v>
      </c>
      <c r="B43" s="28" t="s">
        <v>54</v>
      </c>
      <c r="C43" s="26" t="s">
        <v>53</v>
      </c>
      <c r="D43" s="24" t="s">
        <v>1</v>
      </c>
      <c r="E43" s="25">
        <v>46</v>
      </c>
      <c r="F43" s="24"/>
      <c r="G43" s="24">
        <v>155</v>
      </c>
      <c r="H43" s="23">
        <v>5</v>
      </c>
      <c r="I43" s="22">
        <f>G43*1.05</f>
        <v>162.75</v>
      </c>
      <c r="J43" s="22">
        <f>E43*G43</f>
        <v>7130</v>
      </c>
      <c r="K43" s="22">
        <f>+J43*1.05</f>
        <v>7486.5</v>
      </c>
      <c r="L43" s="22"/>
      <c r="M43" s="22"/>
    </row>
    <row r="44" spans="1:13" ht="20.25" customHeight="1" x14ac:dyDescent="0.25">
      <c r="A44" s="29" t="s">
        <v>52</v>
      </c>
      <c r="B44" s="28" t="s">
        <v>51</v>
      </c>
      <c r="C44" s="26" t="s">
        <v>50</v>
      </c>
      <c r="D44" s="24" t="s">
        <v>1</v>
      </c>
      <c r="E44" s="25">
        <v>46</v>
      </c>
      <c r="F44" s="24"/>
      <c r="G44" s="24">
        <v>50</v>
      </c>
      <c r="H44" s="23">
        <v>5</v>
      </c>
      <c r="I44" s="22">
        <f>G44*1.05</f>
        <v>52.5</v>
      </c>
      <c r="J44" s="22">
        <f>E44*G44</f>
        <v>2300</v>
      </c>
      <c r="K44" s="22">
        <f>+J44*1.05</f>
        <v>2415</v>
      </c>
      <c r="L44" s="22"/>
      <c r="M44" s="22"/>
    </row>
    <row r="45" spans="1:13" ht="47.25" customHeight="1" x14ac:dyDescent="0.25">
      <c r="A45" s="29" t="s">
        <v>49</v>
      </c>
      <c r="B45" s="28" t="s">
        <v>48</v>
      </c>
      <c r="C45" s="26" t="s">
        <v>47</v>
      </c>
      <c r="D45" s="24" t="s">
        <v>1</v>
      </c>
      <c r="E45" s="25">
        <v>4</v>
      </c>
      <c r="F45" s="24"/>
      <c r="G45" s="24">
        <v>200</v>
      </c>
      <c r="H45" s="23">
        <v>5</v>
      </c>
      <c r="I45" s="22">
        <f>G45*1.05</f>
        <v>210</v>
      </c>
      <c r="J45" s="22">
        <f>E45*G45</f>
        <v>800</v>
      </c>
      <c r="K45" s="22">
        <f>+J45*1.05</f>
        <v>840</v>
      </c>
      <c r="L45" s="22"/>
      <c r="M45" s="22"/>
    </row>
    <row r="46" spans="1:13" ht="36.75" customHeight="1" x14ac:dyDescent="0.25">
      <c r="A46" s="29" t="s">
        <v>46</v>
      </c>
      <c r="B46" s="28" t="s">
        <v>45</v>
      </c>
      <c r="C46" s="26" t="s">
        <v>44</v>
      </c>
      <c r="D46" s="24" t="s">
        <v>1</v>
      </c>
      <c r="E46" s="25">
        <v>12</v>
      </c>
      <c r="F46" s="24"/>
      <c r="G46" s="24">
        <v>110</v>
      </c>
      <c r="H46" s="23">
        <v>5</v>
      </c>
      <c r="I46" s="22">
        <f>G46*1.05</f>
        <v>115.5</v>
      </c>
      <c r="J46" s="22">
        <f>E46*G46</f>
        <v>1320</v>
      </c>
      <c r="K46" s="22">
        <f>+J46*1.05</f>
        <v>1386</v>
      </c>
      <c r="L46" s="22"/>
      <c r="M46" s="22"/>
    </row>
    <row r="47" spans="1:13" ht="30.75" customHeight="1" x14ac:dyDescent="0.25">
      <c r="A47" s="31"/>
      <c r="B47" s="30" t="s">
        <v>43</v>
      </c>
      <c r="C47" s="30"/>
      <c r="D47" s="30"/>
      <c r="E47" s="30"/>
      <c r="F47" s="30"/>
      <c r="G47" s="30"/>
      <c r="H47" s="30"/>
      <c r="I47" s="30"/>
      <c r="J47" s="30"/>
      <c r="K47" s="30"/>
      <c r="L47" s="30" t="s">
        <v>26</v>
      </c>
      <c r="M47" s="30"/>
    </row>
    <row r="48" spans="1:13" ht="57" customHeight="1" x14ac:dyDescent="0.25">
      <c r="A48" s="29" t="s">
        <v>42</v>
      </c>
      <c r="B48" s="33" t="s">
        <v>41</v>
      </c>
      <c r="C48" s="26" t="s">
        <v>40</v>
      </c>
      <c r="D48" s="24" t="s">
        <v>1</v>
      </c>
      <c r="E48" s="25">
        <v>80</v>
      </c>
      <c r="F48" s="24"/>
      <c r="G48" s="24">
        <v>205</v>
      </c>
      <c r="H48" s="23">
        <v>5</v>
      </c>
      <c r="I48" s="22">
        <f>G48*1.05</f>
        <v>215.25</v>
      </c>
      <c r="J48" s="22">
        <f>E48*G48</f>
        <v>16400</v>
      </c>
      <c r="K48" s="22">
        <f>+J48*1.05</f>
        <v>17220</v>
      </c>
      <c r="L48" s="22"/>
      <c r="M48" s="22"/>
    </row>
    <row r="49" spans="1:13" ht="20.25" customHeight="1" x14ac:dyDescent="0.25">
      <c r="A49" s="29" t="s">
        <v>39</v>
      </c>
      <c r="B49" s="28" t="s">
        <v>38</v>
      </c>
      <c r="C49" s="26" t="s">
        <v>37</v>
      </c>
      <c r="D49" s="24" t="s">
        <v>1</v>
      </c>
      <c r="E49" s="25">
        <v>100</v>
      </c>
      <c r="F49" s="24"/>
      <c r="G49" s="24">
        <v>30</v>
      </c>
      <c r="H49" s="23">
        <v>5</v>
      </c>
      <c r="I49" s="22">
        <f>G49*1.05</f>
        <v>31.5</v>
      </c>
      <c r="J49" s="22">
        <f>E49*G49</f>
        <v>3000</v>
      </c>
      <c r="K49" s="22">
        <f>+J49*1.05</f>
        <v>3150</v>
      </c>
      <c r="L49" s="22"/>
      <c r="M49" s="22"/>
    </row>
    <row r="50" spans="1:13" ht="49.5" customHeight="1" x14ac:dyDescent="0.25">
      <c r="A50" s="29" t="s">
        <v>36</v>
      </c>
      <c r="B50" s="32" t="s">
        <v>35</v>
      </c>
      <c r="C50" s="26" t="s">
        <v>34</v>
      </c>
      <c r="D50" s="24" t="s">
        <v>1</v>
      </c>
      <c r="E50" s="25">
        <v>40</v>
      </c>
      <c r="F50" s="24"/>
      <c r="G50" s="24">
        <v>65</v>
      </c>
      <c r="H50" s="23">
        <v>5</v>
      </c>
      <c r="I50" s="22">
        <f>G50*1.05</f>
        <v>68.25</v>
      </c>
      <c r="J50" s="22">
        <f>E50*G50</f>
        <v>2600</v>
      </c>
      <c r="K50" s="22">
        <f>+J50*1.05</f>
        <v>2730</v>
      </c>
      <c r="L50" s="22"/>
      <c r="M50" s="22"/>
    </row>
    <row r="51" spans="1:13" ht="20.25" customHeight="1" x14ac:dyDescent="0.25">
      <c r="A51" s="29" t="s">
        <v>33</v>
      </c>
      <c r="B51" s="32" t="s">
        <v>32</v>
      </c>
      <c r="C51" s="26" t="s">
        <v>31</v>
      </c>
      <c r="D51" s="24" t="s">
        <v>1</v>
      </c>
      <c r="E51" s="25">
        <v>20</v>
      </c>
      <c r="F51" s="24"/>
      <c r="G51" s="24">
        <v>50</v>
      </c>
      <c r="H51" s="23">
        <v>5</v>
      </c>
      <c r="I51" s="22">
        <f>G51*1.05</f>
        <v>52.5</v>
      </c>
      <c r="J51" s="22">
        <f>E51*G51</f>
        <v>1000</v>
      </c>
      <c r="K51" s="22">
        <f>+J51*1.05</f>
        <v>1050</v>
      </c>
      <c r="L51" s="22"/>
      <c r="M51" s="22"/>
    </row>
    <row r="52" spans="1:13" ht="51" customHeight="1" x14ac:dyDescent="0.25">
      <c r="A52" s="29" t="s">
        <v>30</v>
      </c>
      <c r="B52" s="32" t="s">
        <v>29</v>
      </c>
      <c r="C52" s="26" t="s">
        <v>28</v>
      </c>
      <c r="D52" s="24" t="s">
        <v>1</v>
      </c>
      <c r="E52" s="25">
        <v>20</v>
      </c>
      <c r="F52" s="24"/>
      <c r="G52" s="24">
        <v>130</v>
      </c>
      <c r="H52" s="23">
        <v>5</v>
      </c>
      <c r="I52" s="22">
        <f>G52*1.05</f>
        <v>136.5</v>
      </c>
      <c r="J52" s="22">
        <f>E52*G52</f>
        <v>2600</v>
      </c>
      <c r="K52" s="22">
        <f>+J52*1.05</f>
        <v>2730</v>
      </c>
      <c r="L52" s="22"/>
      <c r="M52" s="22"/>
    </row>
    <row r="53" spans="1:13" ht="20.25" customHeight="1" x14ac:dyDescent="0.25">
      <c r="A53" s="31"/>
      <c r="B53" s="30" t="s">
        <v>27</v>
      </c>
      <c r="C53" s="30"/>
      <c r="D53" s="30"/>
      <c r="E53" s="30"/>
      <c r="F53" s="30"/>
      <c r="G53" s="30"/>
      <c r="H53" s="30"/>
      <c r="I53" s="30"/>
      <c r="J53" s="30"/>
      <c r="K53" s="30"/>
      <c r="L53" s="30" t="s">
        <v>26</v>
      </c>
      <c r="M53" s="30"/>
    </row>
    <row r="54" spans="1:13" ht="60" customHeight="1" x14ac:dyDescent="0.25">
      <c r="A54" s="29" t="s">
        <v>25</v>
      </c>
      <c r="B54" s="28" t="s">
        <v>24</v>
      </c>
      <c r="C54" s="26" t="s">
        <v>23</v>
      </c>
      <c r="D54" s="24" t="s">
        <v>1</v>
      </c>
      <c r="E54" s="25">
        <v>20</v>
      </c>
      <c r="F54" s="24"/>
      <c r="G54" s="24">
        <v>180</v>
      </c>
      <c r="H54" s="23">
        <v>5</v>
      </c>
      <c r="I54" s="22">
        <f>G54*1.05</f>
        <v>189</v>
      </c>
      <c r="J54" s="22">
        <f>E54*G54</f>
        <v>3600</v>
      </c>
      <c r="K54" s="22">
        <f>+J54*1.05</f>
        <v>3780</v>
      </c>
      <c r="L54" s="22"/>
      <c r="M54" s="22"/>
    </row>
    <row r="55" spans="1:13" ht="124.5" customHeight="1" x14ac:dyDescent="0.25">
      <c r="A55" s="29" t="s">
        <v>22</v>
      </c>
      <c r="B55" s="28" t="s">
        <v>21</v>
      </c>
      <c r="C55" s="26" t="s">
        <v>20</v>
      </c>
      <c r="D55" s="24" t="s">
        <v>1</v>
      </c>
      <c r="E55" s="25">
        <v>390</v>
      </c>
      <c r="F55" s="24"/>
      <c r="G55" s="24">
        <v>180</v>
      </c>
      <c r="H55" s="23">
        <v>5</v>
      </c>
      <c r="I55" s="22">
        <f>G55*1.05</f>
        <v>189</v>
      </c>
      <c r="J55" s="22">
        <f>E55*G55</f>
        <v>70200</v>
      </c>
      <c r="K55" s="22">
        <f>+J55*1.05</f>
        <v>73710</v>
      </c>
      <c r="L55" s="22"/>
      <c r="M55" s="22"/>
    </row>
    <row r="56" spans="1:13" ht="30" customHeight="1" x14ac:dyDescent="0.25">
      <c r="A56" s="29" t="s">
        <v>19</v>
      </c>
      <c r="B56" s="28" t="s">
        <v>18</v>
      </c>
      <c r="C56" s="26" t="s">
        <v>17</v>
      </c>
      <c r="D56" s="24" t="s">
        <v>1</v>
      </c>
      <c r="E56" s="25">
        <v>40</v>
      </c>
      <c r="F56" s="24"/>
      <c r="G56" s="24">
        <v>50</v>
      </c>
      <c r="H56" s="23">
        <v>5</v>
      </c>
      <c r="I56" s="22">
        <f>G56*1.05</f>
        <v>52.5</v>
      </c>
      <c r="J56" s="22">
        <f>E56*G56</f>
        <v>2000</v>
      </c>
      <c r="K56" s="22">
        <f>+J56*1.05</f>
        <v>2100</v>
      </c>
      <c r="L56" s="22"/>
      <c r="M56" s="22"/>
    </row>
    <row r="57" spans="1:13" ht="91.5" customHeight="1" x14ac:dyDescent="0.25">
      <c r="A57" s="29" t="s">
        <v>16</v>
      </c>
      <c r="B57" s="28" t="s">
        <v>15</v>
      </c>
      <c r="C57" s="26" t="s">
        <v>14</v>
      </c>
      <c r="D57" s="24" t="s">
        <v>1</v>
      </c>
      <c r="E57" s="25">
        <v>8</v>
      </c>
      <c r="F57" s="24"/>
      <c r="G57" s="24">
        <v>520</v>
      </c>
      <c r="H57" s="23">
        <v>5</v>
      </c>
      <c r="I57" s="22">
        <f>G57*1.05</f>
        <v>546</v>
      </c>
      <c r="J57" s="22">
        <f>E57*G57</f>
        <v>4160</v>
      </c>
      <c r="K57" s="22">
        <f>+J57*1.05</f>
        <v>4368</v>
      </c>
      <c r="L57" s="22"/>
      <c r="M57" s="22"/>
    </row>
    <row r="58" spans="1:13" ht="66.75" customHeight="1" x14ac:dyDescent="0.25">
      <c r="A58" s="29" t="s">
        <v>13</v>
      </c>
      <c r="B58" s="28" t="s">
        <v>12</v>
      </c>
      <c r="C58" s="26" t="s">
        <v>11</v>
      </c>
      <c r="D58" s="24" t="s">
        <v>1</v>
      </c>
      <c r="E58" s="25">
        <f>31-1</f>
        <v>30</v>
      </c>
      <c r="F58" s="24"/>
      <c r="G58" s="24">
        <v>70</v>
      </c>
      <c r="H58" s="23">
        <v>5</v>
      </c>
      <c r="I58" s="22">
        <f>G58*1.05</f>
        <v>73.5</v>
      </c>
      <c r="J58" s="22">
        <f>E58*G58</f>
        <v>2100</v>
      </c>
      <c r="K58" s="22">
        <f>+J58*1.05</f>
        <v>2205</v>
      </c>
      <c r="L58" s="22"/>
      <c r="M58" s="22"/>
    </row>
    <row r="59" spans="1:13" ht="20.25" customHeight="1" x14ac:dyDescent="0.25">
      <c r="A59" s="29" t="s">
        <v>10</v>
      </c>
      <c r="B59" s="28" t="s">
        <v>9</v>
      </c>
      <c r="C59" s="26" t="s">
        <v>8</v>
      </c>
      <c r="D59" s="24" t="s">
        <v>1</v>
      </c>
      <c r="E59" s="25">
        <f>440</f>
        <v>440</v>
      </c>
      <c r="F59" s="24"/>
      <c r="G59" s="24">
        <v>35</v>
      </c>
      <c r="H59" s="23">
        <v>5</v>
      </c>
      <c r="I59" s="22">
        <f>G59*1.05</f>
        <v>36.75</v>
      </c>
      <c r="J59" s="22">
        <f>E59*G59</f>
        <v>15400</v>
      </c>
      <c r="K59" s="22">
        <f>+J59*1.05</f>
        <v>16170</v>
      </c>
      <c r="L59" s="22"/>
      <c r="M59" s="22"/>
    </row>
    <row r="60" spans="1:13" ht="90" customHeight="1" x14ac:dyDescent="0.25">
      <c r="A60" s="29" t="s">
        <v>7</v>
      </c>
      <c r="B60" s="28" t="s">
        <v>6</v>
      </c>
      <c r="C60" s="26" t="s">
        <v>5</v>
      </c>
      <c r="D60" s="24" t="s">
        <v>1</v>
      </c>
      <c r="E60" s="25">
        <v>4</v>
      </c>
      <c r="F60" s="24"/>
      <c r="G60" s="24">
        <v>520</v>
      </c>
      <c r="H60" s="23">
        <v>5</v>
      </c>
      <c r="I60" s="22">
        <f>G60*1.05</f>
        <v>546</v>
      </c>
      <c r="J60" s="22">
        <f>E60*G60</f>
        <v>2080</v>
      </c>
      <c r="K60" s="22">
        <f>+J60*1.05</f>
        <v>2184</v>
      </c>
      <c r="L60" s="22"/>
      <c r="M60" s="22"/>
    </row>
    <row r="61" spans="1:13" ht="63" customHeight="1" x14ac:dyDescent="0.25">
      <c r="A61" s="27" t="s">
        <v>4</v>
      </c>
      <c r="B61" s="26" t="s">
        <v>3</v>
      </c>
      <c r="C61" s="26" t="s">
        <v>2</v>
      </c>
      <c r="D61" s="24" t="s">
        <v>1</v>
      </c>
      <c r="E61" s="25">
        <v>8</v>
      </c>
      <c r="F61" s="24"/>
      <c r="G61" s="24">
        <v>280</v>
      </c>
      <c r="H61" s="23">
        <v>5</v>
      </c>
      <c r="I61" s="22">
        <f>G61*1.05</f>
        <v>294</v>
      </c>
      <c r="J61" s="22">
        <f>E61*G61</f>
        <v>2240</v>
      </c>
      <c r="K61" s="22">
        <f>+J61*1.05</f>
        <v>2352</v>
      </c>
      <c r="L61" s="22"/>
      <c r="M61" s="22"/>
    </row>
    <row r="62" spans="1:13" ht="15" customHeight="1" x14ac:dyDescent="0.25">
      <c r="A62" s="20"/>
      <c r="B62" s="20"/>
      <c r="C62" s="20"/>
      <c r="D62" s="20"/>
      <c r="E62" s="21">
        <f>SUM(E6:E61)</f>
        <v>4796</v>
      </c>
      <c r="F62" s="20"/>
      <c r="G62" s="20"/>
      <c r="H62" s="20"/>
      <c r="I62" s="19" t="s">
        <v>0</v>
      </c>
      <c r="J62" s="18">
        <f>SUM(J6:J61)</f>
        <v>850000</v>
      </c>
      <c r="K62" s="18">
        <f>SUM(K6:K61)</f>
        <v>892500</v>
      </c>
    </row>
    <row r="63" spans="1:13" x14ac:dyDescent="0.25">
      <c r="A63" s="17"/>
      <c r="B63" s="17"/>
    </row>
    <row r="64" spans="1:13" x14ac:dyDescent="0.25">
      <c r="H64" s="16"/>
      <c r="I64" s="13"/>
      <c r="K64" s="2"/>
    </row>
    <row r="65" spans="8:11" x14ac:dyDescent="0.25">
      <c r="H65" s="15"/>
      <c r="I65" s="13"/>
      <c r="K65" s="2"/>
    </row>
    <row r="66" spans="8:11" x14ac:dyDescent="0.25">
      <c r="H66" s="14"/>
      <c r="I66" s="13"/>
    </row>
    <row r="67" spans="8:11" x14ac:dyDescent="0.25">
      <c r="H67" s="12"/>
      <c r="I67" s="11"/>
    </row>
    <row r="68" spans="8:11" x14ac:dyDescent="0.25">
      <c r="J68" s="3"/>
    </row>
  </sheetData>
  <autoFilter ref="A4:K63" xr:uid="{00000000-0001-0000-1600-000000000000}"/>
  <mergeCells count="1">
    <mergeCell ref="A2:M2"/>
  </mergeCells>
  <pageMargins left="0.7" right="0.7"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9824 2v.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Dalė Vėžauskienė</cp:lastModifiedBy>
  <dcterms:created xsi:type="dcterms:W3CDTF">2025-04-07T06:28:57Z</dcterms:created>
  <dcterms:modified xsi:type="dcterms:W3CDTF">2025-04-07T06:29:28Z</dcterms:modified>
</cp:coreProperties>
</file>