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2026 sutartis - 23_24 +25_26\"/>
    </mc:Choice>
  </mc:AlternateContent>
  <bookViews>
    <workbookView xWindow="-105" yWindow="-105" windowWidth="30930" windowHeight="16890"/>
  </bookViews>
  <sheets>
    <sheet name="Visi maršrutai" sheetId="3" r:id="rId1"/>
    <sheet name="23" sheetId="1" r:id="rId2"/>
    <sheet name="24" sheetId="2" r:id="rId3"/>
    <sheet name="25" sheetId="4" r:id="rId4"/>
    <sheet name="26" sheetId="5" r:id="rId5"/>
  </sheets>
  <calcPr calcId="162913"/>
</workbook>
</file>

<file path=xl/calcChain.xml><?xml version="1.0" encoding="utf-8"?>
<calcChain xmlns="http://schemas.openxmlformats.org/spreadsheetml/2006/main">
  <c r="G19" i="3" l="1"/>
  <c r="G18" i="3"/>
  <c r="S24" i="4" l="1"/>
  <c r="T24" i="4" s="1"/>
  <c r="S22" i="4"/>
  <c r="U22" i="4" s="1"/>
  <c r="S22" i="5"/>
  <c r="V22" i="5" s="1"/>
  <c r="S23" i="4"/>
  <c r="U23" i="4" s="1"/>
  <c r="S23" i="5"/>
  <c r="T23" i="5" s="1"/>
  <c r="O35" i="5"/>
  <c r="P15" i="3" s="1"/>
  <c r="P14" i="3" s="1"/>
  <c r="N35" i="5"/>
  <c r="O15" i="3" s="1"/>
  <c r="O13" i="3" s="1"/>
  <c r="M35" i="5"/>
  <c r="N15" i="3" s="1"/>
  <c r="N13" i="3" s="1"/>
  <c r="L35" i="5"/>
  <c r="M15" i="3" s="1"/>
  <c r="M14" i="3" s="1"/>
  <c r="K35" i="5"/>
  <c r="L15" i="3" s="1"/>
  <c r="L13" i="3" s="1"/>
  <c r="J35" i="5"/>
  <c r="K15" i="3" s="1"/>
  <c r="K13" i="3" s="1"/>
  <c r="I35" i="5"/>
  <c r="J15" i="3" s="1"/>
  <c r="J14" i="3" s="1"/>
  <c r="H35" i="5"/>
  <c r="I15" i="3" s="1"/>
  <c r="I14" i="3" s="1"/>
  <c r="G35" i="5"/>
  <c r="H15" i="3" s="1"/>
  <c r="H14" i="3" s="1"/>
  <c r="F35" i="5"/>
  <c r="G15" i="3" s="1"/>
  <c r="G14" i="3" s="1"/>
  <c r="E35" i="5"/>
  <c r="F15" i="3" s="1"/>
  <c r="F14" i="3" s="1"/>
  <c r="D35" i="5"/>
  <c r="E15" i="3" s="1"/>
  <c r="E14" i="3" s="1"/>
  <c r="C35" i="5"/>
  <c r="D12" i="3"/>
  <c r="D11" i="3" s="1"/>
  <c r="E12" i="3"/>
  <c r="E10" i="3" s="1"/>
  <c r="F12" i="3"/>
  <c r="F10" i="3" s="1"/>
  <c r="G12" i="3"/>
  <c r="G10" i="3" s="1"/>
  <c r="L12" i="3"/>
  <c r="L10" i="3" s="1"/>
  <c r="M12" i="3"/>
  <c r="M10" i="3" s="1"/>
  <c r="O35" i="4"/>
  <c r="P12" i="3" s="1"/>
  <c r="P10" i="3" s="1"/>
  <c r="C35" i="4"/>
  <c r="N35" i="4"/>
  <c r="O12" i="3" s="1"/>
  <c r="O10" i="3" s="1"/>
  <c r="M35" i="4"/>
  <c r="N12" i="3" s="1"/>
  <c r="N10" i="3" s="1"/>
  <c r="L35" i="4"/>
  <c r="K35" i="4"/>
  <c r="J35" i="4"/>
  <c r="K12" i="3" s="1"/>
  <c r="K10" i="3" s="1"/>
  <c r="I35" i="4"/>
  <c r="J12" i="3" s="1"/>
  <c r="J10" i="3" s="1"/>
  <c r="H35" i="4"/>
  <c r="I12" i="3" s="1"/>
  <c r="I10" i="3" s="1"/>
  <c r="G35" i="4"/>
  <c r="C38" i="4" s="1"/>
  <c r="F35" i="4"/>
  <c r="E35" i="4"/>
  <c r="D35" i="4"/>
  <c r="O35" i="2"/>
  <c r="P6" i="3" s="1"/>
  <c r="O35" i="1"/>
  <c r="P5" i="3" s="1"/>
  <c r="G6" i="3"/>
  <c r="H6" i="3"/>
  <c r="I6" i="3"/>
  <c r="N35" i="2"/>
  <c r="O6" i="3" s="1"/>
  <c r="M35" i="2"/>
  <c r="N6" i="3" s="1"/>
  <c r="L35" i="2"/>
  <c r="M6" i="3" s="1"/>
  <c r="K35" i="2"/>
  <c r="L6" i="3" s="1"/>
  <c r="J35" i="2"/>
  <c r="K6" i="3" s="1"/>
  <c r="I35" i="2"/>
  <c r="J6" i="3" s="1"/>
  <c r="H35" i="2"/>
  <c r="G35" i="2"/>
  <c r="F35" i="2"/>
  <c r="E35" i="2"/>
  <c r="F6" i="3" s="1"/>
  <c r="D35" i="2"/>
  <c r="E6" i="3" s="1"/>
  <c r="C35" i="2"/>
  <c r="D6" i="3" s="1"/>
  <c r="D35" i="1"/>
  <c r="E5" i="3" s="1"/>
  <c r="E35" i="1"/>
  <c r="F5" i="3" s="1"/>
  <c r="F35" i="1"/>
  <c r="G5" i="3" s="1"/>
  <c r="G35" i="1"/>
  <c r="H5" i="3" s="1"/>
  <c r="H35" i="1"/>
  <c r="I5" i="3" s="1"/>
  <c r="I35" i="1"/>
  <c r="J5" i="3" s="1"/>
  <c r="J35" i="1"/>
  <c r="K5" i="3" s="1"/>
  <c r="K35" i="1"/>
  <c r="L5" i="3" s="1"/>
  <c r="L35" i="1"/>
  <c r="M5" i="3" s="1"/>
  <c r="M35" i="1"/>
  <c r="N5" i="3" s="1"/>
  <c r="N35" i="1"/>
  <c r="O5" i="3" s="1"/>
  <c r="C35" i="1"/>
  <c r="D5" i="3" s="1"/>
  <c r="V22" i="4" l="1"/>
  <c r="V25" i="4" s="1"/>
  <c r="C38" i="2"/>
  <c r="C38" i="5"/>
  <c r="U24" i="4"/>
  <c r="U25" i="4" s="1"/>
  <c r="M13" i="3"/>
  <c r="N11" i="3"/>
  <c r="J13" i="3"/>
  <c r="M11" i="3"/>
  <c r="I13" i="3"/>
  <c r="K11" i="3"/>
  <c r="O14" i="3"/>
  <c r="I11" i="3"/>
  <c r="L11" i="3"/>
  <c r="J11" i="3"/>
  <c r="N14" i="3"/>
  <c r="G11" i="3"/>
  <c r="L14" i="3"/>
  <c r="D10" i="3"/>
  <c r="F11" i="3"/>
  <c r="E11" i="3"/>
  <c r="P11" i="3"/>
  <c r="O11" i="3"/>
  <c r="T23" i="4"/>
  <c r="K14" i="3"/>
  <c r="H13" i="3"/>
  <c r="G13" i="3"/>
  <c r="F13" i="3"/>
  <c r="E13" i="3"/>
  <c r="P13" i="3"/>
  <c r="D15" i="3"/>
  <c r="Q15" i="3" s="1"/>
  <c r="U23" i="5"/>
  <c r="U25" i="5" s="1"/>
  <c r="V23" i="5"/>
  <c r="V25" i="5" s="1"/>
  <c r="V26" i="5" s="1"/>
  <c r="H12" i="3"/>
  <c r="C38" i="1"/>
  <c r="Q5" i="3"/>
  <c r="Q6" i="3"/>
  <c r="U26" i="5" l="1"/>
  <c r="Q12" i="3"/>
  <c r="H10" i="3"/>
  <c r="H11" i="3"/>
  <c r="Q11" i="3" s="1"/>
  <c r="V4" i="3" s="1"/>
  <c r="X4" i="3" s="1"/>
  <c r="Q10" i="3"/>
  <c r="U26" i="4"/>
  <c r="V26" i="4"/>
  <c r="D14" i="3"/>
  <c r="Q14" i="3" s="1"/>
  <c r="D13" i="3"/>
  <c r="Q13" i="3" s="1"/>
  <c r="V5" i="3" l="1"/>
  <c r="X5" i="3" s="1"/>
  <c r="Y5" i="3" s="1"/>
  <c r="Z4" i="3" l="1"/>
  <c r="Y4" i="3"/>
  <c r="AA4" i="3" l="1"/>
  <c r="AB4" i="3" s="1"/>
  <c r="AC4" i="3" s="1"/>
  <c r="AD4" i="3" s="1"/>
  <c r="AE4" i="3" s="1"/>
  <c r="AF4" i="3" s="1"/>
  <c r="AG4" i="3" s="1"/>
  <c r="AH4" i="3" s="1"/>
  <c r="AI4" i="3" s="1"/>
  <c r="X7" i="3" l="1"/>
</calcChain>
</file>

<file path=xl/sharedStrings.xml><?xml version="1.0" encoding="utf-8"?>
<sst xmlns="http://schemas.openxmlformats.org/spreadsheetml/2006/main" count="148" uniqueCount="40">
  <si>
    <t>Diena</t>
  </si>
  <si>
    <t>Balandis</t>
  </si>
  <si>
    <t>Birželis</t>
  </si>
  <si>
    <t>Gegužė</t>
  </si>
  <si>
    <t>Liepa</t>
  </si>
  <si>
    <t>Rugpjūtis</t>
  </si>
  <si>
    <t>Rugsėjis</t>
  </si>
  <si>
    <t>Spalis</t>
  </si>
  <si>
    <t>Lapkritis</t>
  </si>
  <si>
    <t>Gruodis</t>
  </si>
  <si>
    <t>Sausis</t>
  </si>
  <si>
    <t>Vasaris</t>
  </si>
  <si>
    <t>Kovas</t>
  </si>
  <si>
    <t>1-4 dieniai</t>
  </si>
  <si>
    <t>5-dieniai</t>
  </si>
  <si>
    <t>6-adieniai</t>
  </si>
  <si>
    <t>7-adieniai ir šventinės nedarbo dienos</t>
  </si>
  <si>
    <t>Iš viso:</t>
  </si>
  <si>
    <t>Maršrutas</t>
  </si>
  <si>
    <t>Vasaros sezonu (06.01-08.31)</t>
  </si>
  <si>
    <t>Suma</t>
  </si>
  <si>
    <t>2026 m.</t>
  </si>
  <si>
    <t>2027 m.</t>
  </si>
  <si>
    <t>Šaltuoju sezonu (11.01-03.31)</t>
  </si>
  <si>
    <t>Šiltuoju (sodininkų) sezonu (04.01-10.31)</t>
  </si>
  <si>
    <t>Mokslo metais (09.01-05.31)</t>
  </si>
  <si>
    <t>didelis</t>
  </si>
  <si>
    <t>mažas</t>
  </si>
  <si>
    <t>midi/mažas</t>
  </si>
  <si>
    <t>didelis 53,76%</t>
  </si>
  <si>
    <t>didelis 81,09%</t>
  </si>
  <si>
    <t>iš viso</t>
  </si>
  <si>
    <t>midi 100%</t>
  </si>
  <si>
    <t>midi 18,91%</t>
  </si>
  <si>
    <t>midi 46,24%</t>
  </si>
  <si>
    <t>midi</t>
  </si>
  <si>
    <t>viso</t>
  </si>
  <si>
    <t>didelis (12 metrų)</t>
  </si>
  <si>
    <t>Preliminari metinė rida (km) pagal šiuo metu (2025 m.) galiojančius tvarkaraščius:</t>
  </si>
  <si>
    <t>Maksimali planinė metinė rida, įvertinus tai, kad poreikis auga ir tikėtinas reisų sk. didinimas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</si>
</sst>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#,##0.00\ &quot;€&quot;"/>
    <numFmt numFmtId="166" formatCode="#,##0.0\ &quot;€&quot;"/>
    <numFmt numFmtId="167" formatCode="#,##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charset val="18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BFBFBF"/>
        <bgColor rgb="FFBFBFBF"/>
      </patternFill>
    </fill>
    <fill>
      <patternFill patternType="solid">
        <fgColor rgb="FFFFF2CC"/>
        <bgColor rgb="FFFFF2CC"/>
      </patternFill>
    </fill>
    <fill>
      <patternFill patternType="solid">
        <fgColor theme="0" tint="-0.14996795556505021"/>
        <bgColor rgb="FFBFBFBF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3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2" xfId="0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3" fillId="0" borderId="0" xfId="0" applyFont="1" applyAlignment="1">
      <alignment horizontal="center" vertical="center"/>
    </xf>
    <xf numFmtId="0" fontId="0" fillId="5" borderId="2" xfId="0" applyFill="1" applyBorder="1"/>
    <xf numFmtId="0" fontId="0" fillId="0" borderId="6" xfId="0" applyBorder="1"/>
    <xf numFmtId="0" fontId="0" fillId="4" borderId="6" xfId="0" applyFill="1" applyBorder="1"/>
    <xf numFmtId="0" fontId="0" fillId="3" borderId="6" xfId="0" applyFill="1" applyBorder="1"/>
    <xf numFmtId="0" fontId="0" fillId="2" borderId="6" xfId="0" applyFill="1" applyBorder="1"/>
    <xf numFmtId="0" fontId="0" fillId="5" borderId="6" xfId="0" applyFill="1" applyBorder="1"/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0" fontId="1" fillId="0" borderId="4" xfId="0" applyFont="1" applyBorder="1" applyAlignment="1">
      <alignment horizontal="center" vertical="top"/>
    </xf>
    <xf numFmtId="0" fontId="0" fillId="2" borderId="4" xfId="0" applyFill="1" applyBorder="1"/>
    <xf numFmtId="0" fontId="0" fillId="5" borderId="4" xfId="0" applyFill="1" applyBorder="1"/>
    <xf numFmtId="0" fontId="0" fillId="0" borderId="4" xfId="0" applyBorder="1"/>
    <xf numFmtId="0" fontId="0" fillId="4" borderId="4" xfId="0" applyFill="1" applyBorder="1"/>
    <xf numFmtId="0" fontId="1" fillId="0" borderId="6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0" fillId="0" borderId="12" xfId="0" applyBorder="1"/>
    <xf numFmtId="0" fontId="0" fillId="5" borderId="13" xfId="0" applyFill="1" applyBorder="1"/>
    <xf numFmtId="0" fontId="0" fillId="2" borderId="13" xfId="0" applyFill="1" applyBorder="1"/>
    <xf numFmtId="0" fontId="0" fillId="0" borderId="13" xfId="0" applyBorder="1"/>
    <xf numFmtId="0" fontId="0" fillId="4" borderId="12" xfId="0" applyFill="1" applyBorder="1"/>
    <xf numFmtId="0" fontId="0" fillId="5" borderId="12" xfId="0" applyFill="1" applyBorder="1"/>
    <xf numFmtId="0" fontId="0" fillId="2" borderId="12" xfId="0" applyFill="1" applyBorder="1"/>
    <xf numFmtId="0" fontId="0" fillId="4" borderId="13" xfId="0" applyFill="1" applyBorder="1"/>
    <xf numFmtId="0" fontId="0" fillId="0" borderId="14" xfId="0" applyBorder="1"/>
    <xf numFmtId="0" fontId="0" fillId="4" borderId="15" xfId="0" applyFill="1" applyBorder="1"/>
    <xf numFmtId="0" fontId="0" fillId="0" borderId="16" xfId="0" applyBorder="1"/>
    <xf numFmtId="0" fontId="1" fillId="0" borderId="2" xfId="0" applyFont="1" applyBorder="1" applyAlignment="1">
      <alignment horizontal="center" vertical="top"/>
    </xf>
    <xf numFmtId="0" fontId="0" fillId="6" borderId="2" xfId="0" applyFill="1" applyBorder="1"/>
    <xf numFmtId="0" fontId="0" fillId="7" borderId="2" xfId="0" applyFill="1" applyBorder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0" fillId="0" borderId="0" xfId="0" applyAlignment="1">
      <alignment vertical="center" wrapText="1"/>
    </xf>
    <xf numFmtId="10" fontId="0" fillId="0" borderId="0" xfId="1" applyNumberFormat="1" applyFont="1"/>
    <xf numFmtId="0" fontId="5" fillId="0" borderId="0" xfId="0" applyFont="1"/>
    <xf numFmtId="3" fontId="0" fillId="0" borderId="0" xfId="0" applyNumberFormat="1"/>
    <xf numFmtId="165" fontId="0" fillId="0" borderId="0" xfId="0" applyNumberFormat="1"/>
    <xf numFmtId="166" fontId="0" fillId="0" borderId="0" xfId="0" applyNumberFormat="1"/>
    <xf numFmtId="9" fontId="0" fillId="0" borderId="0" xfId="0" applyNumberFormat="1"/>
    <xf numFmtId="0" fontId="1" fillId="0" borderId="17" xfId="0" applyFont="1" applyBorder="1" applyAlignment="1">
      <alignment horizontal="center" vertical="top"/>
    </xf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2" xfId="0" applyBorder="1"/>
    <xf numFmtId="0" fontId="3" fillId="0" borderId="23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3" fillId="0" borderId="1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0" fillId="0" borderId="26" xfId="0" applyBorder="1"/>
    <xf numFmtId="0" fontId="0" fillId="0" borderId="27" xfId="0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/>
    </xf>
    <xf numFmtId="4" fontId="0" fillId="8" borderId="19" xfId="0" applyNumberFormat="1" applyFill="1" applyBorder="1" applyAlignment="1">
      <alignment horizontal="center" vertical="center"/>
    </xf>
    <xf numFmtId="4" fontId="0" fillId="8" borderId="20" xfId="0" applyNumberFormat="1" applyFill="1" applyBorder="1" applyAlignment="1">
      <alignment horizontal="center" vertical="center"/>
    </xf>
    <xf numFmtId="4" fontId="0" fillId="8" borderId="23" xfId="0" applyNumberFormat="1" applyFill="1" applyBorder="1" applyAlignment="1">
      <alignment horizontal="center" vertical="center"/>
    </xf>
    <xf numFmtId="4" fontId="0" fillId="8" borderId="24" xfId="0" applyNumberForma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BFBFBF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I22"/>
  <sheetViews>
    <sheetView tabSelected="1" workbookViewId="0">
      <selection activeCell="L30" sqref="L30"/>
    </sheetView>
  </sheetViews>
  <sheetFormatPr defaultRowHeight="15" x14ac:dyDescent="0.25"/>
  <cols>
    <col min="3" max="3" width="12.42578125" bestFit="1" customWidth="1"/>
    <col min="7" max="7" width="9" customWidth="1"/>
    <col min="17" max="17" width="11.5703125" bestFit="1" customWidth="1"/>
    <col min="21" max="23" width="0" hidden="1" customWidth="1"/>
    <col min="24" max="24" width="13" hidden="1" customWidth="1"/>
    <col min="25" max="25" width="0" hidden="1" customWidth="1"/>
    <col min="26" max="26" width="12.42578125" hidden="1" customWidth="1"/>
    <col min="27" max="35" width="11.5703125" hidden="1" customWidth="1"/>
  </cols>
  <sheetData>
    <row r="3" spans="2:35" x14ac:dyDescent="0.25">
      <c r="D3" s="60">
        <v>2026</v>
      </c>
      <c r="E3" s="60"/>
      <c r="F3" s="60"/>
      <c r="G3" s="60"/>
      <c r="H3" s="60"/>
      <c r="I3" s="60"/>
      <c r="J3" s="60"/>
      <c r="K3" s="60"/>
      <c r="L3" s="60"/>
      <c r="M3" s="60">
        <v>2027</v>
      </c>
      <c r="N3" s="60"/>
      <c r="O3" s="60"/>
      <c r="P3" s="60"/>
      <c r="Z3">
        <v>1</v>
      </c>
      <c r="AA3">
        <v>2</v>
      </c>
      <c r="AB3">
        <v>3</v>
      </c>
      <c r="AC3">
        <v>4</v>
      </c>
      <c r="AD3">
        <v>5</v>
      </c>
      <c r="AE3">
        <v>6</v>
      </c>
      <c r="AF3">
        <v>7</v>
      </c>
      <c r="AG3">
        <v>8</v>
      </c>
      <c r="AH3">
        <v>9</v>
      </c>
      <c r="AI3">
        <v>10</v>
      </c>
    </row>
    <row r="4" spans="2:35" ht="15.75" thickBot="1" x14ac:dyDescent="0.3">
      <c r="B4" s="6" t="s">
        <v>18</v>
      </c>
      <c r="D4" s="48" t="s">
        <v>1</v>
      </c>
      <c r="E4" s="48" t="s">
        <v>3</v>
      </c>
      <c r="F4" s="48" t="s">
        <v>2</v>
      </c>
      <c r="G4" s="48" t="s">
        <v>4</v>
      </c>
      <c r="H4" s="48" t="s">
        <v>5</v>
      </c>
      <c r="I4" s="48" t="s">
        <v>6</v>
      </c>
      <c r="J4" s="48" t="s">
        <v>7</v>
      </c>
      <c r="K4" s="48" t="s">
        <v>8</v>
      </c>
      <c r="L4" s="48" t="s">
        <v>9</v>
      </c>
      <c r="M4" s="48" t="s">
        <v>10</v>
      </c>
      <c r="N4" s="48" t="s">
        <v>11</v>
      </c>
      <c r="O4" s="48" t="s">
        <v>12</v>
      </c>
      <c r="P4" s="48" t="s">
        <v>1</v>
      </c>
      <c r="Q4" s="35" t="s">
        <v>20</v>
      </c>
      <c r="U4" t="s">
        <v>35</v>
      </c>
      <c r="V4" s="44">
        <f>Q5+Q6+Q11+Q14</f>
        <v>281763.09384489997</v>
      </c>
      <c r="W4">
        <v>1.9</v>
      </c>
      <c r="X4" s="45">
        <f>V4*W4</f>
        <v>535349.87830530992</v>
      </c>
      <c r="Y4" s="47">
        <f>X4/SUM(X4:X5)</f>
        <v>0.57762809838368268</v>
      </c>
      <c r="Z4" s="46">
        <f>SUM(X4:X5)</f>
        <v>926807.19619305991</v>
      </c>
      <c r="AA4" s="46">
        <f>Z4*1.05</f>
        <v>973147.55600271292</v>
      </c>
      <c r="AB4" s="46">
        <f t="shared" ref="AB4:AD4" si="0">AA4*1.05</f>
        <v>1021804.9338028486</v>
      </c>
      <c r="AC4" s="46">
        <f t="shared" si="0"/>
        <v>1072895.1804929911</v>
      </c>
      <c r="AD4" s="46">
        <f t="shared" si="0"/>
        <v>1126539.9395176407</v>
      </c>
      <c r="AE4" s="46">
        <f>AD4*1.08</f>
        <v>1216663.134679052</v>
      </c>
      <c r="AF4" s="46">
        <f t="shared" ref="AF4:AH4" si="1">AE4*1.08</f>
        <v>1313996.1854533763</v>
      </c>
      <c r="AG4" s="46">
        <f t="shared" si="1"/>
        <v>1419115.8802896466</v>
      </c>
      <c r="AH4" s="46">
        <f t="shared" si="1"/>
        <v>1532645.1507128184</v>
      </c>
      <c r="AI4" s="46">
        <f>AH4*1.08</f>
        <v>1655256.7627698439</v>
      </c>
    </row>
    <row r="5" spans="2:35" ht="15.75" thickBot="1" x14ac:dyDescent="0.3">
      <c r="B5" s="57">
        <v>23</v>
      </c>
      <c r="C5" s="58" t="s">
        <v>32</v>
      </c>
      <c r="D5" s="58">
        <f>'23'!C35</f>
        <v>5096.1019999999999</v>
      </c>
      <c r="E5" s="58">
        <f>'23'!D35</f>
        <v>6044.2140000000009</v>
      </c>
      <c r="F5" s="58">
        <f>'23'!E35</f>
        <v>6044.2139999999999</v>
      </c>
      <c r="G5" s="58">
        <f>'23'!F35</f>
        <v>6281.2420000000011</v>
      </c>
      <c r="H5" s="58">
        <f>'23'!G35</f>
        <v>6162.7280000000001</v>
      </c>
      <c r="I5" s="58">
        <f>'23'!H35</f>
        <v>6162.728000000001</v>
      </c>
      <c r="J5" s="58">
        <f>'23'!I35</f>
        <v>6281.2420000000011</v>
      </c>
      <c r="K5" s="58">
        <f>'23'!J35</f>
        <v>5925.7</v>
      </c>
      <c r="L5" s="58">
        <f>'23'!K35</f>
        <v>6162.728000000001</v>
      </c>
      <c r="M5" s="58">
        <f>'23'!L35</f>
        <v>6044.2140000000009</v>
      </c>
      <c r="N5" s="58">
        <f>'23'!M35</f>
        <v>5570.1580000000004</v>
      </c>
      <c r="O5" s="58">
        <f>'23'!N35</f>
        <v>6162.728000000001</v>
      </c>
      <c r="P5" s="59">
        <f>'23'!O35</f>
        <v>948.11199999999997</v>
      </c>
      <c r="Q5" s="14">
        <f>SUM(D5:P5)</f>
        <v>72886.11</v>
      </c>
      <c r="U5" t="s">
        <v>26</v>
      </c>
      <c r="V5" s="44">
        <f>Q10+Q13</f>
        <v>156582.92715510001</v>
      </c>
      <c r="W5">
        <v>2.5</v>
      </c>
      <c r="X5" s="45">
        <f>V5*W5</f>
        <v>391457.31788775005</v>
      </c>
      <c r="Y5" s="47">
        <f>X5/SUM(X4:X5)</f>
        <v>0.42237190161631738</v>
      </c>
    </row>
    <row r="6" spans="2:35" ht="15.75" thickBot="1" x14ac:dyDescent="0.3">
      <c r="B6" s="56">
        <v>24</v>
      </c>
      <c r="C6" s="54" t="s">
        <v>32</v>
      </c>
      <c r="D6" s="54">
        <f>'24'!C35</f>
        <v>8355.649999999996</v>
      </c>
      <c r="E6" s="54">
        <f>'24'!D35</f>
        <v>10117.829999999994</v>
      </c>
      <c r="F6" s="54">
        <f>'24'!E35</f>
        <v>13735.213999999994</v>
      </c>
      <c r="G6" s="54">
        <f>'24'!F35</f>
        <v>14221.424999999994</v>
      </c>
      <c r="H6" s="54">
        <f>'24'!G35</f>
        <v>14099.836999999994</v>
      </c>
      <c r="I6" s="54">
        <f>'24'!H35</f>
        <v>10087.573999999995</v>
      </c>
      <c r="J6" s="54">
        <f>'24'!I35</f>
        <v>10361.005999999996</v>
      </c>
      <c r="K6" s="54">
        <f>'24'!J35</f>
        <v>9844.3979999999956</v>
      </c>
      <c r="L6" s="54">
        <f>'24'!K35</f>
        <v>10178.623999999994</v>
      </c>
      <c r="M6" s="54">
        <f>'24'!L35</f>
        <v>10117.829999999994</v>
      </c>
      <c r="N6" s="54">
        <f>'24'!M35</f>
        <v>9236.7399999999961</v>
      </c>
      <c r="O6" s="54">
        <f>'24'!N35</f>
        <v>10330.608999999995</v>
      </c>
      <c r="P6" s="55">
        <f>'24'!O35</f>
        <v>1610.336</v>
      </c>
      <c r="Q6" s="14">
        <f>SUM(D6:P6)</f>
        <v>132297.07299999995</v>
      </c>
    </row>
    <row r="7" spans="2:35" x14ac:dyDescent="0.25">
      <c r="C7" s="6"/>
      <c r="Q7" s="14"/>
      <c r="W7" t="s">
        <v>36</v>
      </c>
      <c r="X7" s="46">
        <f>SUM(Z4:AI4)</f>
        <v>12258871.91991399</v>
      </c>
    </row>
    <row r="8" spans="2:35" x14ac:dyDescent="0.25">
      <c r="D8" s="13" t="s">
        <v>21</v>
      </c>
      <c r="E8" s="61" t="s">
        <v>22</v>
      </c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</row>
    <row r="9" spans="2:35" ht="15.75" thickBot="1" x14ac:dyDescent="0.3">
      <c r="D9" s="48" t="s">
        <v>9</v>
      </c>
      <c r="E9" s="48" t="s">
        <v>10</v>
      </c>
      <c r="F9" s="48" t="s">
        <v>11</v>
      </c>
      <c r="G9" s="48" t="s">
        <v>12</v>
      </c>
      <c r="H9" s="48" t="s">
        <v>1</v>
      </c>
      <c r="I9" s="48" t="s">
        <v>3</v>
      </c>
      <c r="J9" s="48" t="s">
        <v>2</v>
      </c>
      <c r="K9" s="48" t="s">
        <v>4</v>
      </c>
      <c r="L9" s="48" t="s">
        <v>5</v>
      </c>
      <c r="M9" s="48" t="s">
        <v>6</v>
      </c>
      <c r="N9" s="48" t="s">
        <v>7</v>
      </c>
      <c r="O9" s="48" t="s">
        <v>8</v>
      </c>
      <c r="P9" s="48" t="s">
        <v>9</v>
      </c>
    </row>
    <row r="10" spans="2:35" x14ac:dyDescent="0.25">
      <c r="B10" s="62">
        <v>25</v>
      </c>
      <c r="C10" s="49" t="s">
        <v>30</v>
      </c>
      <c r="D10" s="49">
        <f t="shared" ref="D10:P10" si="2">D12*0.8109</f>
        <v>2745.821736899999</v>
      </c>
      <c r="E10" s="49">
        <f t="shared" si="2"/>
        <v>7718.7454550999992</v>
      </c>
      <c r="F10" s="49">
        <f t="shared" si="2"/>
        <v>7063.4839247999971</v>
      </c>
      <c r="G10" s="49">
        <f t="shared" si="2"/>
        <v>7913.8950273</v>
      </c>
      <c r="H10" s="49">
        <f t="shared" si="2"/>
        <v>7666.3183374000009</v>
      </c>
      <c r="I10" s="49">
        <f t="shared" si="2"/>
        <v>7856.7006284999998</v>
      </c>
      <c r="J10" s="49">
        <f t="shared" si="2"/>
        <v>7666.3183373999991</v>
      </c>
      <c r="K10" s="49">
        <f t="shared" si="2"/>
        <v>7856.7006285000007</v>
      </c>
      <c r="L10" s="49">
        <f t="shared" si="2"/>
        <v>7949.788704900001</v>
      </c>
      <c r="M10" s="49">
        <f t="shared" si="2"/>
        <v>7759.4064138000003</v>
      </c>
      <c r="N10" s="49">
        <f t="shared" si="2"/>
        <v>7856.7006285000007</v>
      </c>
      <c r="O10" s="49">
        <f t="shared" si="2"/>
        <v>7537.3365833999997</v>
      </c>
      <c r="P10" s="50">
        <f t="shared" si="2"/>
        <v>5083.9586333999987</v>
      </c>
      <c r="Q10" s="14">
        <f t="shared" ref="Q10:Q14" si="3">SUM(D10:P10)</f>
        <v>92675.175039900001</v>
      </c>
    </row>
    <row r="11" spans="2:35" x14ac:dyDescent="0.25">
      <c r="B11" s="63"/>
      <c r="C11" s="51" t="s">
        <v>33</v>
      </c>
      <c r="D11" s="51">
        <f t="shared" ref="D11:P11" si="4">D12*0.1891</f>
        <v>640.31926309999983</v>
      </c>
      <c r="E11" s="51">
        <f t="shared" si="4"/>
        <v>1799.9935448999997</v>
      </c>
      <c r="F11" s="51">
        <f t="shared" si="4"/>
        <v>1647.1880751999993</v>
      </c>
      <c r="G11" s="51">
        <f t="shared" si="4"/>
        <v>1845.5019727000001</v>
      </c>
      <c r="H11" s="51">
        <f t="shared" si="4"/>
        <v>1787.7676626000002</v>
      </c>
      <c r="I11" s="51">
        <f t="shared" si="4"/>
        <v>1832.1643714999998</v>
      </c>
      <c r="J11" s="51">
        <f t="shared" si="4"/>
        <v>1787.7676625999998</v>
      </c>
      <c r="K11" s="51">
        <f t="shared" si="4"/>
        <v>1832.1643715000002</v>
      </c>
      <c r="L11" s="51">
        <f t="shared" si="4"/>
        <v>1853.8722951000002</v>
      </c>
      <c r="M11" s="51">
        <f t="shared" si="4"/>
        <v>1809.4755862000002</v>
      </c>
      <c r="N11" s="51">
        <f t="shared" si="4"/>
        <v>1832.1643715000002</v>
      </c>
      <c r="O11" s="51">
        <f t="shared" si="4"/>
        <v>1757.6894166</v>
      </c>
      <c r="P11" s="52">
        <f t="shared" si="4"/>
        <v>1185.5673665999998</v>
      </c>
      <c r="Q11" s="14">
        <f t="shared" si="3"/>
        <v>21611.635960099997</v>
      </c>
    </row>
    <row r="12" spans="2:35" ht="15.75" thickBot="1" x14ac:dyDescent="0.3">
      <c r="B12" s="64"/>
      <c r="C12" s="53" t="s">
        <v>31</v>
      </c>
      <c r="D12" s="54">
        <f>'25'!C35</f>
        <v>3386.1409999999992</v>
      </c>
      <c r="E12" s="54">
        <f>'25'!D35</f>
        <v>9518.7389999999996</v>
      </c>
      <c r="F12" s="54">
        <f>'25'!E35</f>
        <v>8710.6719999999968</v>
      </c>
      <c r="G12" s="54">
        <f>'25'!F35</f>
        <v>9759.3970000000008</v>
      </c>
      <c r="H12" s="54">
        <f>'25'!G35</f>
        <v>9454.0860000000011</v>
      </c>
      <c r="I12" s="54">
        <f>'25'!H35</f>
        <v>9688.8649999999998</v>
      </c>
      <c r="J12" s="54">
        <f>'25'!I35</f>
        <v>9454.0859999999993</v>
      </c>
      <c r="K12" s="54">
        <f>'25'!J35</f>
        <v>9688.8650000000016</v>
      </c>
      <c r="L12" s="54">
        <f>'25'!K35</f>
        <v>9803.6610000000019</v>
      </c>
      <c r="M12" s="54">
        <f>'25'!L35</f>
        <v>9568.8820000000014</v>
      </c>
      <c r="N12" s="54">
        <f>'25'!M35</f>
        <v>9688.8650000000016</v>
      </c>
      <c r="O12" s="54">
        <f>'25'!N35</f>
        <v>9295.0259999999998</v>
      </c>
      <c r="P12" s="55">
        <f>'25'!O35</f>
        <v>6269.5259999999989</v>
      </c>
      <c r="Q12" s="43">
        <f>SUM(D12:P12)</f>
        <v>114286.811</v>
      </c>
    </row>
    <row r="13" spans="2:35" x14ac:dyDescent="0.25">
      <c r="B13" s="62">
        <v>26</v>
      </c>
      <c r="C13" s="49" t="s">
        <v>29</v>
      </c>
      <c r="D13" s="49">
        <f t="shared" ref="D13:P13" si="5">D15*0.5376</f>
        <v>1840.1677055999999</v>
      </c>
      <c r="E13" s="49">
        <f t="shared" si="5"/>
        <v>5227.3976832000017</v>
      </c>
      <c r="F13" s="49">
        <f t="shared" si="5"/>
        <v>4863.7688064000013</v>
      </c>
      <c r="G13" s="49">
        <f t="shared" si="5"/>
        <v>5531.5147776000022</v>
      </c>
      <c r="H13" s="49">
        <f t="shared" si="5"/>
        <v>5308.9327872000022</v>
      </c>
      <c r="I13" s="49">
        <f t="shared" si="5"/>
        <v>5379.4562304000028</v>
      </c>
      <c r="J13" s="49">
        <f t="shared" si="5"/>
        <v>5308.9327872000022</v>
      </c>
      <c r="K13" s="49">
        <f t="shared" si="5"/>
        <v>5379.4562304000028</v>
      </c>
      <c r="L13" s="49">
        <f t="shared" si="5"/>
        <v>5531.5147776000022</v>
      </c>
      <c r="M13" s="49">
        <f t="shared" si="5"/>
        <v>5460.9913344000033</v>
      </c>
      <c r="N13" s="49">
        <f t="shared" si="5"/>
        <v>5379.4562304000028</v>
      </c>
      <c r="O13" s="49">
        <f t="shared" si="5"/>
        <v>5156.8742400000028</v>
      </c>
      <c r="P13" s="50">
        <f t="shared" si="5"/>
        <v>3539.2885248000007</v>
      </c>
      <c r="Q13" s="14">
        <f t="shared" si="3"/>
        <v>63907.752115200019</v>
      </c>
    </row>
    <row r="14" spans="2:35" x14ac:dyDescent="0.25">
      <c r="B14" s="63"/>
      <c r="C14" s="51" t="s">
        <v>34</v>
      </c>
      <c r="D14" s="51">
        <f t="shared" ref="D14:P14" si="6">D15*0.4624</f>
        <v>1582.7632943999999</v>
      </c>
      <c r="E14" s="51">
        <f t="shared" si="6"/>
        <v>4496.1843168000014</v>
      </c>
      <c r="F14" s="51">
        <f t="shared" si="6"/>
        <v>4183.4201936000009</v>
      </c>
      <c r="G14" s="51">
        <f t="shared" si="6"/>
        <v>4757.7612224000022</v>
      </c>
      <c r="H14" s="51">
        <f t="shared" si="6"/>
        <v>4566.3142128000018</v>
      </c>
      <c r="I14" s="51">
        <f t="shared" si="6"/>
        <v>4626.9727696000027</v>
      </c>
      <c r="J14" s="51">
        <f t="shared" si="6"/>
        <v>4566.3142128000018</v>
      </c>
      <c r="K14" s="51">
        <f t="shared" si="6"/>
        <v>4626.9727696000027</v>
      </c>
      <c r="L14" s="51">
        <f t="shared" si="6"/>
        <v>4757.7612224000022</v>
      </c>
      <c r="M14" s="51">
        <f t="shared" si="6"/>
        <v>4697.1026656000031</v>
      </c>
      <c r="N14" s="51">
        <f t="shared" si="6"/>
        <v>4626.9727696000027</v>
      </c>
      <c r="O14" s="51">
        <f t="shared" si="6"/>
        <v>4435.5257600000023</v>
      </c>
      <c r="P14" s="52">
        <f t="shared" si="6"/>
        <v>3044.2094752000007</v>
      </c>
      <c r="Q14" s="14">
        <f t="shared" si="3"/>
        <v>54968.274884800034</v>
      </c>
    </row>
    <row r="15" spans="2:35" ht="15.75" thickBot="1" x14ac:dyDescent="0.3">
      <c r="B15" s="64"/>
      <c r="C15" s="53" t="s">
        <v>31</v>
      </c>
      <c r="D15" s="54">
        <f>'26'!C35</f>
        <v>3422.931</v>
      </c>
      <c r="E15" s="54">
        <f>'26'!D35</f>
        <v>9723.582000000004</v>
      </c>
      <c r="F15" s="54">
        <f>'26'!E35</f>
        <v>9047.1890000000021</v>
      </c>
      <c r="G15" s="54">
        <f>'26'!F35</f>
        <v>10289.276000000005</v>
      </c>
      <c r="H15" s="54">
        <f>'26'!G35</f>
        <v>9875.2470000000048</v>
      </c>
      <c r="I15" s="54">
        <f>'26'!H35</f>
        <v>10006.429000000006</v>
      </c>
      <c r="J15" s="54">
        <f>'26'!I35</f>
        <v>9875.2470000000048</v>
      </c>
      <c r="K15" s="54">
        <f>'26'!J35</f>
        <v>10006.429000000006</v>
      </c>
      <c r="L15" s="54">
        <f>'26'!K35</f>
        <v>10289.276000000005</v>
      </c>
      <c r="M15" s="54">
        <f>'26'!L35</f>
        <v>10158.094000000006</v>
      </c>
      <c r="N15" s="54">
        <f>'26'!M35</f>
        <v>10006.429000000006</v>
      </c>
      <c r="O15" s="54">
        <f>'26'!N35</f>
        <v>9592.4000000000051</v>
      </c>
      <c r="P15" s="55">
        <f>'26'!O35</f>
        <v>6583.4980000000014</v>
      </c>
      <c r="Q15" s="43">
        <f>SUM(D15:P15)</f>
        <v>118876.02700000006</v>
      </c>
    </row>
    <row r="18" spans="2:8" x14ac:dyDescent="0.25">
      <c r="B18" s="65" t="s">
        <v>38</v>
      </c>
      <c r="C18" s="65"/>
      <c r="D18" s="65"/>
      <c r="E18" s="66" t="s">
        <v>35</v>
      </c>
      <c r="F18" s="66"/>
      <c r="G18" s="78">
        <f>Q5+Q6+Q11+Q14</f>
        <v>281763.09384489997</v>
      </c>
      <c r="H18" s="78"/>
    </row>
    <row r="19" spans="2:8" ht="31.5" customHeight="1" x14ac:dyDescent="0.25">
      <c r="B19" s="65"/>
      <c r="C19" s="65"/>
      <c r="D19" s="65"/>
      <c r="E19" t="s">
        <v>37</v>
      </c>
      <c r="G19" s="78">
        <f>Q10+Q13</f>
        <v>156582.92715510001</v>
      </c>
      <c r="H19" s="78"/>
    </row>
    <row r="20" spans="2:8" ht="15.75" thickBot="1" x14ac:dyDescent="0.3"/>
    <row r="21" spans="2:8" x14ac:dyDescent="0.25">
      <c r="B21" s="67" t="s">
        <v>39</v>
      </c>
      <c r="C21" s="68"/>
      <c r="D21" s="68"/>
      <c r="E21" s="71" t="s">
        <v>35</v>
      </c>
      <c r="F21" s="71"/>
      <c r="G21" s="79">
        <v>400000</v>
      </c>
      <c r="H21" s="80"/>
    </row>
    <row r="22" spans="2:8" ht="30.75" customHeight="1" thickBot="1" x14ac:dyDescent="0.3">
      <c r="B22" s="69"/>
      <c r="C22" s="70"/>
      <c r="D22" s="70"/>
      <c r="E22" s="54" t="s">
        <v>37</v>
      </c>
      <c r="F22" s="54"/>
      <c r="G22" s="81">
        <v>200000</v>
      </c>
      <c r="H22" s="82"/>
    </row>
  </sheetData>
  <mergeCells count="13">
    <mergeCell ref="B18:D19"/>
    <mergeCell ref="E18:F18"/>
    <mergeCell ref="G18:H18"/>
    <mergeCell ref="G19:H19"/>
    <mergeCell ref="B21:D22"/>
    <mergeCell ref="E21:F21"/>
    <mergeCell ref="G21:H21"/>
    <mergeCell ref="G22:H22"/>
    <mergeCell ref="D3:L3"/>
    <mergeCell ref="M3:P3"/>
    <mergeCell ref="E8:P8"/>
    <mergeCell ref="B10:B12"/>
    <mergeCell ref="B13:B1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38"/>
  <sheetViews>
    <sheetView workbookViewId="0">
      <selection activeCell="F40" sqref="F40"/>
    </sheetView>
  </sheetViews>
  <sheetFormatPr defaultRowHeight="15" x14ac:dyDescent="0.25"/>
  <cols>
    <col min="3" max="3" width="9.42578125" bestFit="1" customWidth="1"/>
  </cols>
  <sheetData>
    <row r="2" spans="2:19" x14ac:dyDescent="0.25">
      <c r="C2" s="72">
        <v>2026</v>
      </c>
      <c r="D2" s="72"/>
      <c r="E2" s="72"/>
      <c r="F2" s="72"/>
      <c r="G2" s="72"/>
      <c r="H2" s="72"/>
      <c r="I2" s="72"/>
      <c r="J2" s="72"/>
      <c r="K2" s="72"/>
      <c r="L2" s="72">
        <v>2027</v>
      </c>
      <c r="M2" s="72"/>
      <c r="N2" s="72"/>
      <c r="O2" s="72"/>
    </row>
    <row r="3" spans="2:19" x14ac:dyDescent="0.25">
      <c r="B3" s="1" t="s">
        <v>0</v>
      </c>
      <c r="C3" s="1" t="s">
        <v>1</v>
      </c>
      <c r="D3" s="1" t="s">
        <v>3</v>
      </c>
      <c r="E3" s="1" t="s">
        <v>2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</v>
      </c>
    </row>
    <row r="4" spans="2:19" x14ac:dyDescent="0.25">
      <c r="B4" s="6">
        <v>1</v>
      </c>
      <c r="C4" s="2"/>
      <c r="D4" s="3">
        <v>118.514</v>
      </c>
      <c r="E4" s="2">
        <v>237.02799999999999</v>
      </c>
      <c r="F4" s="2">
        <v>237.02799999999999</v>
      </c>
      <c r="G4" s="4">
        <v>118.514</v>
      </c>
      <c r="H4" s="2">
        <v>237.02799999999999</v>
      </c>
      <c r="I4" s="2">
        <v>237.02799999999999</v>
      </c>
      <c r="J4" s="3">
        <v>118.514</v>
      </c>
      <c r="K4" s="2">
        <v>237.02799999999999</v>
      </c>
      <c r="L4" s="3">
        <v>118.514</v>
      </c>
      <c r="M4" s="2">
        <v>237.02799999999999</v>
      </c>
      <c r="N4" s="2">
        <v>237.02799999999999</v>
      </c>
      <c r="O4" s="2">
        <v>237.02799999999999</v>
      </c>
    </row>
    <row r="5" spans="2:19" x14ac:dyDescent="0.25">
      <c r="B5" s="6">
        <v>2</v>
      </c>
      <c r="C5" s="2"/>
      <c r="D5" s="4">
        <v>118.514</v>
      </c>
      <c r="E5" s="2">
        <v>237.02799999999999</v>
      </c>
      <c r="F5" s="2">
        <v>237.02799999999999</v>
      </c>
      <c r="G5" s="3">
        <v>118.514</v>
      </c>
      <c r="H5" s="2">
        <v>237.02799999999999</v>
      </c>
      <c r="I5" s="5">
        <v>237.02799999999999</v>
      </c>
      <c r="J5" s="3">
        <v>118.514</v>
      </c>
      <c r="K5" s="2">
        <v>237.02799999999999</v>
      </c>
      <c r="L5" s="4">
        <v>118.514</v>
      </c>
      <c r="M5" s="2">
        <v>237.02799999999999</v>
      </c>
      <c r="N5" s="2">
        <v>237.02799999999999</v>
      </c>
      <c r="O5" s="5">
        <v>237.02799999999999</v>
      </c>
    </row>
    <row r="6" spans="2:19" x14ac:dyDescent="0.25">
      <c r="B6" s="6">
        <v>3</v>
      </c>
      <c r="C6" s="5"/>
      <c r="D6" s="3">
        <v>118.514</v>
      </c>
      <c r="E6" s="2">
        <v>237.02799999999999</v>
      </c>
      <c r="F6" s="5">
        <v>237.02799999999999</v>
      </c>
      <c r="G6" s="2">
        <v>237.02799999999999</v>
      </c>
      <c r="H6" s="2">
        <v>237.02799999999999</v>
      </c>
      <c r="I6" s="4">
        <v>118.514</v>
      </c>
      <c r="J6" s="2">
        <v>237.02799999999999</v>
      </c>
      <c r="K6" s="2">
        <v>237.02799999999999</v>
      </c>
      <c r="L6" s="3">
        <v>118.514</v>
      </c>
      <c r="M6" s="2">
        <v>237.02799999999999</v>
      </c>
      <c r="N6" s="2">
        <v>237.02799999999999</v>
      </c>
      <c r="O6" s="4">
        <v>118.514</v>
      </c>
      <c r="R6" s="2">
        <v>237.02799999999999</v>
      </c>
      <c r="S6" t="s">
        <v>13</v>
      </c>
    </row>
    <row r="7" spans="2:19" x14ac:dyDescent="0.25">
      <c r="B7" s="6">
        <v>4</v>
      </c>
      <c r="C7" s="4"/>
      <c r="D7" s="2">
        <v>237.02799999999999</v>
      </c>
      <c r="E7" s="2">
        <v>237.02799999999999</v>
      </c>
      <c r="F7" s="4">
        <v>118.514</v>
      </c>
      <c r="G7" s="2">
        <v>237.02799999999999</v>
      </c>
      <c r="H7" s="5">
        <v>237.02799999999999</v>
      </c>
      <c r="I7" s="3">
        <v>118.514</v>
      </c>
      <c r="J7" s="2">
        <v>237.02799999999999</v>
      </c>
      <c r="K7" s="5">
        <v>237.02799999999999</v>
      </c>
      <c r="L7" s="2">
        <v>237.02799999999999</v>
      </c>
      <c r="M7" s="2">
        <v>237.02799999999999</v>
      </c>
      <c r="N7" s="2">
        <v>237.02799999999999</v>
      </c>
      <c r="O7" s="3">
        <v>118.514</v>
      </c>
      <c r="R7" s="5">
        <v>237.02799999999999</v>
      </c>
      <c r="S7" t="s">
        <v>14</v>
      </c>
    </row>
    <row r="8" spans="2:19" x14ac:dyDescent="0.25">
      <c r="B8" s="6">
        <v>5</v>
      </c>
      <c r="C8" s="3"/>
      <c r="D8" s="2">
        <v>237.02799999999999</v>
      </c>
      <c r="E8" s="5">
        <v>237.02799999999999</v>
      </c>
      <c r="F8" s="3">
        <v>118.514</v>
      </c>
      <c r="G8" s="2">
        <v>237.02799999999999</v>
      </c>
      <c r="H8" s="4">
        <v>118.514</v>
      </c>
      <c r="I8" s="2">
        <v>237.02799999999999</v>
      </c>
      <c r="J8" s="2">
        <v>237.02799999999999</v>
      </c>
      <c r="K8" s="4">
        <v>118.514</v>
      </c>
      <c r="L8" s="2">
        <v>237.02799999999999</v>
      </c>
      <c r="M8" s="5">
        <v>237.02799999999999</v>
      </c>
      <c r="N8" s="5">
        <v>237.02799999999999</v>
      </c>
      <c r="O8" s="2">
        <v>237.02799999999999</v>
      </c>
      <c r="R8" s="4">
        <v>118.514</v>
      </c>
      <c r="S8" t="s">
        <v>15</v>
      </c>
    </row>
    <row r="9" spans="2:19" x14ac:dyDescent="0.25">
      <c r="B9" s="6">
        <v>6</v>
      </c>
      <c r="C9" s="3">
        <v>118.514</v>
      </c>
      <c r="D9" s="2">
        <v>237.02799999999999</v>
      </c>
      <c r="E9" s="4">
        <v>118.514</v>
      </c>
      <c r="F9" s="3">
        <v>118.514</v>
      </c>
      <c r="G9" s="2">
        <v>237.02799999999999</v>
      </c>
      <c r="H9" s="3">
        <v>118.514</v>
      </c>
      <c r="I9" s="2">
        <v>237.02799999999999</v>
      </c>
      <c r="J9" s="5">
        <v>237.02799999999999</v>
      </c>
      <c r="K9" s="3">
        <v>118.514</v>
      </c>
      <c r="L9" s="2">
        <v>237.02799999999999</v>
      </c>
      <c r="M9" s="4">
        <v>118.514</v>
      </c>
      <c r="N9" s="4">
        <v>118.514</v>
      </c>
      <c r="O9" s="2"/>
      <c r="R9" s="3">
        <v>118.514</v>
      </c>
      <c r="S9" t="s">
        <v>16</v>
      </c>
    </row>
    <row r="10" spans="2:19" x14ac:dyDescent="0.25">
      <c r="B10" s="6">
        <v>7</v>
      </c>
      <c r="C10" s="2">
        <v>237.02799999999999</v>
      </c>
      <c r="D10" s="2">
        <v>237.02799999999999</v>
      </c>
      <c r="E10" s="3">
        <v>118.514</v>
      </c>
      <c r="F10" s="2">
        <v>237.02799999999999</v>
      </c>
      <c r="G10" s="5">
        <v>237.02799999999999</v>
      </c>
      <c r="H10" s="2">
        <v>237.02799999999999</v>
      </c>
      <c r="I10" s="2">
        <v>237.02799999999999</v>
      </c>
      <c r="J10" s="4">
        <v>118.514</v>
      </c>
      <c r="K10" s="2">
        <v>237.02799999999999</v>
      </c>
      <c r="L10" s="2">
        <v>237.02799999999999</v>
      </c>
      <c r="M10" s="3">
        <v>118.514</v>
      </c>
      <c r="N10" s="3">
        <v>118.514</v>
      </c>
      <c r="O10" s="2"/>
    </row>
    <row r="11" spans="2:19" x14ac:dyDescent="0.25">
      <c r="B11" s="6">
        <v>8</v>
      </c>
      <c r="C11" s="2">
        <v>237.02799999999999</v>
      </c>
      <c r="D11" s="5">
        <v>237.02799999999999</v>
      </c>
      <c r="E11" s="2">
        <v>237.02799999999999</v>
      </c>
      <c r="F11" s="2">
        <v>237.02799999999999</v>
      </c>
      <c r="G11" s="4">
        <v>118.514</v>
      </c>
      <c r="H11" s="2">
        <v>237.02799999999999</v>
      </c>
      <c r="I11" s="2">
        <v>237.02799999999999</v>
      </c>
      <c r="J11" s="3">
        <v>118.514</v>
      </c>
      <c r="K11" s="2">
        <v>237.02799999999999</v>
      </c>
      <c r="L11" s="5">
        <v>237.02799999999999</v>
      </c>
      <c r="M11" s="2">
        <v>237.02799999999999</v>
      </c>
      <c r="N11" s="2">
        <v>237.02799999999999</v>
      </c>
      <c r="O11" s="2"/>
    </row>
    <row r="12" spans="2:19" x14ac:dyDescent="0.25">
      <c r="B12" s="6">
        <v>9</v>
      </c>
      <c r="C12" s="2">
        <v>237.02799999999999</v>
      </c>
      <c r="D12" s="4">
        <v>118.514</v>
      </c>
      <c r="E12" s="2">
        <v>237.02799999999999</v>
      </c>
      <c r="F12" s="2">
        <v>237.02799999999999</v>
      </c>
      <c r="G12" s="3">
        <v>118.514</v>
      </c>
      <c r="H12" s="2">
        <v>237.02799999999999</v>
      </c>
      <c r="I12" s="5">
        <v>237.02799999999999</v>
      </c>
      <c r="J12" s="2">
        <v>237.02799999999999</v>
      </c>
      <c r="K12" s="2">
        <v>237.02799999999999</v>
      </c>
      <c r="L12" s="4">
        <v>118.514</v>
      </c>
      <c r="M12" s="2">
        <v>237.02799999999999</v>
      </c>
      <c r="N12" s="2">
        <v>237.02799999999999</v>
      </c>
      <c r="O12" s="5"/>
    </row>
    <row r="13" spans="2:19" x14ac:dyDescent="0.25">
      <c r="B13" s="6">
        <v>10</v>
      </c>
      <c r="C13" s="5">
        <v>237.02799999999999</v>
      </c>
      <c r="D13" s="3">
        <v>118.514</v>
      </c>
      <c r="E13" s="2">
        <v>237.02799999999999</v>
      </c>
      <c r="F13" s="5">
        <v>237.02799999999999</v>
      </c>
      <c r="G13" s="2">
        <v>237.02799999999999</v>
      </c>
      <c r="H13" s="2">
        <v>237.02799999999999</v>
      </c>
      <c r="I13" s="4">
        <v>118.514</v>
      </c>
      <c r="J13" s="2">
        <v>237.02799999999999</v>
      </c>
      <c r="K13" s="2">
        <v>237.02799999999999</v>
      </c>
      <c r="L13" s="3">
        <v>118.514</v>
      </c>
      <c r="M13" s="2">
        <v>237.02799999999999</v>
      </c>
      <c r="N13" s="2">
        <v>237.02799999999999</v>
      </c>
      <c r="O13" s="4"/>
    </row>
    <row r="14" spans="2:19" x14ac:dyDescent="0.25">
      <c r="B14" s="6">
        <v>11</v>
      </c>
      <c r="C14" s="4">
        <v>118.514</v>
      </c>
      <c r="D14" s="2">
        <v>237.02799999999999</v>
      </c>
      <c r="E14" s="2">
        <v>237.02799999999999</v>
      </c>
      <c r="F14" s="4">
        <v>118.514</v>
      </c>
      <c r="G14" s="2">
        <v>237.02799999999999</v>
      </c>
      <c r="H14" s="5">
        <v>237.02799999999999</v>
      </c>
      <c r="I14" s="3">
        <v>118.514</v>
      </c>
      <c r="J14" s="2">
        <v>237.02799999999999</v>
      </c>
      <c r="K14" s="5">
        <v>237.02799999999999</v>
      </c>
      <c r="L14" s="2">
        <v>237.02799999999999</v>
      </c>
      <c r="M14" s="2">
        <v>237.02799999999999</v>
      </c>
      <c r="N14" s="3">
        <v>118.514</v>
      </c>
      <c r="O14" s="3"/>
    </row>
    <row r="15" spans="2:19" x14ac:dyDescent="0.25">
      <c r="B15" s="6">
        <v>12</v>
      </c>
      <c r="C15" s="3">
        <v>118.514</v>
      </c>
      <c r="D15" s="2">
        <v>237.02799999999999</v>
      </c>
      <c r="E15" s="5">
        <v>237.02799999999999</v>
      </c>
      <c r="F15" s="3">
        <v>118.514</v>
      </c>
      <c r="G15" s="2">
        <v>237.02799999999999</v>
      </c>
      <c r="H15" s="4">
        <v>118.514</v>
      </c>
      <c r="I15" s="2">
        <v>237.02799999999999</v>
      </c>
      <c r="J15" s="2">
        <v>237.02799999999999</v>
      </c>
      <c r="K15" s="4">
        <v>118.514</v>
      </c>
      <c r="L15" s="2">
        <v>237.02799999999999</v>
      </c>
      <c r="M15" s="5">
        <v>237.02799999999999</v>
      </c>
      <c r="N15" s="5">
        <v>237.02799999999999</v>
      </c>
      <c r="O15" s="36"/>
    </row>
    <row r="16" spans="2:19" x14ac:dyDescent="0.25">
      <c r="B16" s="6">
        <v>13</v>
      </c>
      <c r="C16" s="2">
        <v>237.02799999999999</v>
      </c>
      <c r="D16" s="2">
        <v>237.02799999999999</v>
      </c>
      <c r="E16" s="4">
        <v>118.514</v>
      </c>
      <c r="F16" s="2">
        <v>237.02799999999999</v>
      </c>
      <c r="G16" s="2">
        <v>237.02799999999999</v>
      </c>
      <c r="H16" s="3">
        <v>118.514</v>
      </c>
      <c r="I16" s="2">
        <v>237.02799999999999</v>
      </c>
      <c r="J16" s="5">
        <v>237.02799999999999</v>
      </c>
      <c r="K16" s="3">
        <v>118.514</v>
      </c>
      <c r="L16" s="2">
        <v>237.02799999999999</v>
      </c>
      <c r="M16" s="4">
        <v>118.514</v>
      </c>
      <c r="N16" s="4">
        <v>118.514</v>
      </c>
      <c r="O16" s="37"/>
    </row>
    <row r="17" spans="2:15" x14ac:dyDescent="0.25">
      <c r="B17" s="6">
        <v>14</v>
      </c>
      <c r="C17" s="2">
        <v>237.02799999999999</v>
      </c>
      <c r="D17" s="2">
        <v>237.02799999999999</v>
      </c>
      <c r="E17" s="3">
        <v>118.514</v>
      </c>
      <c r="F17" s="2">
        <v>237.02799999999999</v>
      </c>
      <c r="G17" s="5">
        <v>237.02799999999999</v>
      </c>
      <c r="H17" s="2">
        <v>237.02799999999999</v>
      </c>
      <c r="I17" s="2">
        <v>237.02799999999999</v>
      </c>
      <c r="J17" s="4">
        <v>118.514</v>
      </c>
      <c r="K17" s="2">
        <v>237.02799999999999</v>
      </c>
      <c r="L17" s="2">
        <v>237.02799999999999</v>
      </c>
      <c r="M17" s="3">
        <v>118.514</v>
      </c>
      <c r="N17" s="3">
        <v>118.514</v>
      </c>
      <c r="O17" s="37"/>
    </row>
    <row r="18" spans="2:15" x14ac:dyDescent="0.25">
      <c r="B18" s="6">
        <v>15</v>
      </c>
      <c r="C18" s="2">
        <v>237.02799999999999</v>
      </c>
      <c r="D18" s="5">
        <v>237.02799999999999</v>
      </c>
      <c r="E18" s="2">
        <v>237.02799999999999</v>
      </c>
      <c r="F18" s="2">
        <v>237.02799999999999</v>
      </c>
      <c r="G18" s="3">
        <v>118.514</v>
      </c>
      <c r="H18" s="2">
        <v>237.02799999999999</v>
      </c>
      <c r="I18" s="2">
        <v>237.02799999999999</v>
      </c>
      <c r="J18" s="3">
        <v>118.514</v>
      </c>
      <c r="K18" s="2">
        <v>237.02799999999999</v>
      </c>
      <c r="L18" s="5">
        <v>237.02799999999999</v>
      </c>
      <c r="M18" s="2">
        <v>237.02799999999999</v>
      </c>
      <c r="N18" s="2">
        <v>237.02799999999999</v>
      </c>
      <c r="O18" s="2"/>
    </row>
    <row r="19" spans="2:15" x14ac:dyDescent="0.25">
      <c r="B19" s="6">
        <v>16</v>
      </c>
      <c r="C19" s="2">
        <v>237.02799999999999</v>
      </c>
      <c r="D19" s="4">
        <v>118.514</v>
      </c>
      <c r="E19" s="2">
        <v>237.02799999999999</v>
      </c>
      <c r="F19" s="2">
        <v>237.02799999999999</v>
      </c>
      <c r="G19" s="3">
        <v>118.514</v>
      </c>
      <c r="H19" s="2">
        <v>237.02799999999999</v>
      </c>
      <c r="I19" s="5">
        <v>237.02799999999999</v>
      </c>
      <c r="J19" s="2">
        <v>237.02799999999999</v>
      </c>
      <c r="K19" s="2">
        <v>237.02799999999999</v>
      </c>
      <c r="L19" s="4">
        <v>118.514</v>
      </c>
      <c r="M19" s="3">
        <v>118.514</v>
      </c>
      <c r="N19" s="2">
        <v>237.02799999999999</v>
      </c>
      <c r="O19" s="5"/>
    </row>
    <row r="20" spans="2:15" x14ac:dyDescent="0.25">
      <c r="B20" s="6">
        <v>17</v>
      </c>
      <c r="C20" s="5">
        <v>237.02799999999999</v>
      </c>
      <c r="D20" s="3">
        <v>118.514</v>
      </c>
      <c r="E20" s="2">
        <v>237.02799999999999</v>
      </c>
      <c r="F20" s="5">
        <v>237.02799999999999</v>
      </c>
      <c r="G20" s="2">
        <v>237.02799999999999</v>
      </c>
      <c r="H20" s="2">
        <v>237.02799999999999</v>
      </c>
      <c r="I20" s="4">
        <v>118.514</v>
      </c>
      <c r="J20" s="2">
        <v>237.02799999999999</v>
      </c>
      <c r="K20" s="2">
        <v>237.02799999999999</v>
      </c>
      <c r="L20" s="3">
        <v>118.514</v>
      </c>
      <c r="M20" s="2">
        <v>237.02799999999999</v>
      </c>
      <c r="N20" s="2">
        <v>237.02799999999999</v>
      </c>
      <c r="O20" s="4"/>
    </row>
    <row r="21" spans="2:15" x14ac:dyDescent="0.25">
      <c r="B21" s="6">
        <v>18</v>
      </c>
      <c r="C21" s="4">
        <v>118.514</v>
      </c>
      <c r="D21" s="2">
        <v>237.02799999999999</v>
      </c>
      <c r="E21" s="2">
        <v>237.02799999999999</v>
      </c>
      <c r="F21" s="4">
        <v>118.514</v>
      </c>
      <c r="G21" s="2">
        <v>237.02799999999999</v>
      </c>
      <c r="H21" s="5">
        <v>237.02799999999999</v>
      </c>
      <c r="I21" s="3">
        <v>118.514</v>
      </c>
      <c r="J21" s="2">
        <v>237.02799999999999</v>
      </c>
      <c r="K21" s="5">
        <v>237.02799999999999</v>
      </c>
      <c r="L21" s="2">
        <v>237.02799999999999</v>
      </c>
      <c r="M21" s="2">
        <v>237.02799999999999</v>
      </c>
      <c r="N21" s="2">
        <v>237.02799999999999</v>
      </c>
      <c r="O21" s="3"/>
    </row>
    <row r="22" spans="2:15" x14ac:dyDescent="0.25">
      <c r="B22" s="6">
        <v>19</v>
      </c>
      <c r="C22" s="3">
        <v>118.514</v>
      </c>
      <c r="D22" s="2">
        <v>237.02799999999999</v>
      </c>
      <c r="E22" s="5">
        <v>237.02799999999999</v>
      </c>
      <c r="F22" s="3">
        <v>118.514</v>
      </c>
      <c r="G22" s="2">
        <v>237.02799999999999</v>
      </c>
      <c r="H22" s="4">
        <v>118.514</v>
      </c>
      <c r="I22" s="2">
        <v>237.02799999999999</v>
      </c>
      <c r="J22" s="2">
        <v>237.02799999999999</v>
      </c>
      <c r="K22" s="4">
        <v>118.514</v>
      </c>
      <c r="L22" s="2">
        <v>237.02799999999999</v>
      </c>
      <c r="M22" s="5">
        <v>237.02799999999999</v>
      </c>
      <c r="N22" s="5">
        <v>237.02799999999999</v>
      </c>
      <c r="O22" s="36"/>
    </row>
    <row r="23" spans="2:15" x14ac:dyDescent="0.25">
      <c r="B23" s="6">
        <v>20</v>
      </c>
      <c r="C23" s="2">
        <v>237.02799999999999</v>
      </c>
      <c r="D23" s="2">
        <v>237.02799999999999</v>
      </c>
      <c r="E23" s="4">
        <v>118.514</v>
      </c>
      <c r="F23" s="2">
        <v>237.02799999999999</v>
      </c>
      <c r="G23" s="2">
        <v>237.02799999999999</v>
      </c>
      <c r="H23" s="3">
        <v>118.514</v>
      </c>
      <c r="I23" s="2">
        <v>237.02799999999999</v>
      </c>
      <c r="J23" s="5">
        <v>237.02799999999999</v>
      </c>
      <c r="K23" s="3">
        <v>118.514</v>
      </c>
      <c r="L23" s="2">
        <v>237.02799999999999</v>
      </c>
      <c r="M23" s="4">
        <v>118.514</v>
      </c>
      <c r="N23" s="4">
        <v>118.514</v>
      </c>
      <c r="O23" s="37"/>
    </row>
    <row r="24" spans="2:15" x14ac:dyDescent="0.25">
      <c r="B24" s="6">
        <v>21</v>
      </c>
      <c r="C24" s="2">
        <v>237.02799999999999</v>
      </c>
      <c r="D24" s="2">
        <v>237.02799999999999</v>
      </c>
      <c r="E24" s="3">
        <v>118.514</v>
      </c>
      <c r="F24" s="2">
        <v>237.02799999999999</v>
      </c>
      <c r="G24" s="5">
        <v>237.02799999999999</v>
      </c>
      <c r="H24" s="2">
        <v>237.02799999999999</v>
      </c>
      <c r="I24" s="2">
        <v>237.02799999999999</v>
      </c>
      <c r="J24" s="4">
        <v>118.514</v>
      </c>
      <c r="K24" s="2">
        <v>237.02799999999999</v>
      </c>
      <c r="L24" s="2">
        <v>237.02799999999999</v>
      </c>
      <c r="M24" s="3">
        <v>118.514</v>
      </c>
      <c r="N24" s="3">
        <v>118.514</v>
      </c>
      <c r="O24" s="37"/>
    </row>
    <row r="25" spans="2:15" x14ac:dyDescent="0.25">
      <c r="B25" s="6">
        <v>22</v>
      </c>
      <c r="C25" s="2">
        <v>237.02799999999999</v>
      </c>
      <c r="D25" s="5">
        <v>237.02799999999999</v>
      </c>
      <c r="E25" s="2">
        <v>237.02799999999999</v>
      </c>
      <c r="F25" s="2">
        <v>237.02799999999999</v>
      </c>
      <c r="G25" s="4">
        <v>118.514</v>
      </c>
      <c r="H25" s="2">
        <v>237.02799999999999</v>
      </c>
      <c r="I25" s="2">
        <v>237.02799999999999</v>
      </c>
      <c r="J25" s="3">
        <v>118.514</v>
      </c>
      <c r="K25" s="2">
        <v>237.02799999999999</v>
      </c>
      <c r="L25" s="5">
        <v>237.02799999999999</v>
      </c>
      <c r="M25" s="2">
        <v>237.02799999999999</v>
      </c>
      <c r="N25" s="2">
        <v>237.02799999999999</v>
      </c>
      <c r="O25" s="2"/>
    </row>
    <row r="26" spans="2:15" x14ac:dyDescent="0.25">
      <c r="B26" s="6">
        <v>23</v>
      </c>
      <c r="C26" s="2">
        <v>237.02799999999999</v>
      </c>
      <c r="D26" s="4">
        <v>118.514</v>
      </c>
      <c r="E26" s="2">
        <v>237.02799999999999</v>
      </c>
      <c r="F26" s="2">
        <v>237.02799999999999</v>
      </c>
      <c r="G26" s="3">
        <v>118.514</v>
      </c>
      <c r="H26" s="2">
        <v>237.02799999999999</v>
      </c>
      <c r="I26" s="5">
        <v>237.02799999999999</v>
      </c>
      <c r="J26" s="2">
        <v>237.02799999999999</v>
      </c>
      <c r="K26" s="2">
        <v>237.02799999999999</v>
      </c>
      <c r="L26" s="4">
        <v>118.514</v>
      </c>
      <c r="M26" s="2">
        <v>237.02799999999999</v>
      </c>
      <c r="N26" s="2">
        <v>237.02799999999999</v>
      </c>
      <c r="O26" s="5"/>
    </row>
    <row r="27" spans="2:15" x14ac:dyDescent="0.25">
      <c r="B27" s="6">
        <v>24</v>
      </c>
      <c r="C27" s="5">
        <v>237.02799999999999</v>
      </c>
      <c r="D27" s="3">
        <v>118.514</v>
      </c>
      <c r="E27" s="3">
        <v>118.514</v>
      </c>
      <c r="F27" s="5">
        <v>237.02799999999999</v>
      </c>
      <c r="G27" s="2">
        <v>237.02799999999999</v>
      </c>
      <c r="H27" s="2">
        <v>237.02799999999999</v>
      </c>
      <c r="I27" s="4">
        <v>118.514</v>
      </c>
      <c r="J27" s="2">
        <v>237.02799999999999</v>
      </c>
      <c r="K27" s="3">
        <v>118.514</v>
      </c>
      <c r="L27" s="3">
        <v>118.514</v>
      </c>
      <c r="M27" s="2">
        <v>237.02799999999999</v>
      </c>
      <c r="N27" s="2">
        <v>237.02799999999999</v>
      </c>
      <c r="O27" s="4"/>
    </row>
    <row r="28" spans="2:15" x14ac:dyDescent="0.25">
      <c r="B28" s="6">
        <v>25</v>
      </c>
      <c r="C28" s="4">
        <v>118.514</v>
      </c>
      <c r="D28" s="2">
        <v>237.02799999999999</v>
      </c>
      <c r="E28" s="2">
        <v>237.02799999999999</v>
      </c>
      <c r="F28" s="4">
        <v>118.514</v>
      </c>
      <c r="G28" s="2">
        <v>237.02799999999999</v>
      </c>
      <c r="H28" s="5">
        <v>237.02799999999999</v>
      </c>
      <c r="I28" s="3">
        <v>118.514</v>
      </c>
      <c r="J28" s="2">
        <v>237.02799999999999</v>
      </c>
      <c r="K28" s="3">
        <v>118.514</v>
      </c>
      <c r="L28" s="2">
        <v>237.02799999999999</v>
      </c>
      <c r="M28" s="2">
        <v>237.02799999999999</v>
      </c>
      <c r="N28" s="2">
        <v>237.02799999999999</v>
      </c>
      <c r="O28" s="3"/>
    </row>
    <row r="29" spans="2:15" x14ac:dyDescent="0.25">
      <c r="B29" s="6">
        <v>26</v>
      </c>
      <c r="C29" s="3">
        <v>118.514</v>
      </c>
      <c r="D29" s="2">
        <v>237.02799999999999</v>
      </c>
      <c r="E29" s="5">
        <v>237.02799999999999</v>
      </c>
      <c r="F29" s="3">
        <v>118.514</v>
      </c>
      <c r="G29" s="2">
        <v>237.02799999999999</v>
      </c>
      <c r="H29" s="4">
        <v>118.514</v>
      </c>
      <c r="I29" s="2">
        <v>237.02799999999999</v>
      </c>
      <c r="J29" s="2">
        <v>237.02799999999999</v>
      </c>
      <c r="K29" s="3">
        <v>118.514</v>
      </c>
      <c r="L29" s="2">
        <v>237.02799999999999</v>
      </c>
      <c r="M29" s="5">
        <v>237.02799999999999</v>
      </c>
      <c r="N29" s="5">
        <v>237.02799999999999</v>
      </c>
      <c r="O29" s="36"/>
    </row>
    <row r="30" spans="2:15" x14ac:dyDescent="0.25">
      <c r="B30" s="6">
        <v>27</v>
      </c>
      <c r="C30" s="2">
        <v>237.02799999999999</v>
      </c>
      <c r="D30" s="2">
        <v>237.02799999999999</v>
      </c>
      <c r="E30" s="4">
        <v>118.514</v>
      </c>
      <c r="F30" s="2">
        <v>237.02799999999999</v>
      </c>
      <c r="G30" s="2">
        <v>237.02799999999999</v>
      </c>
      <c r="H30" s="3">
        <v>118.514</v>
      </c>
      <c r="I30" s="2">
        <v>237.02799999999999</v>
      </c>
      <c r="J30" s="5">
        <v>237.02799999999999</v>
      </c>
      <c r="K30" s="3">
        <v>118.514</v>
      </c>
      <c r="L30" s="2">
        <v>237.02799999999999</v>
      </c>
      <c r="M30" s="4">
        <v>118.514</v>
      </c>
      <c r="N30" s="4">
        <v>118.514</v>
      </c>
      <c r="O30" s="37"/>
    </row>
    <row r="31" spans="2:15" x14ac:dyDescent="0.25">
      <c r="B31" s="6">
        <v>28</v>
      </c>
      <c r="C31" s="2">
        <v>237.02799999999999</v>
      </c>
      <c r="D31" s="2">
        <v>237.02799999999999</v>
      </c>
      <c r="E31" s="3">
        <v>118.514</v>
      </c>
      <c r="F31" s="2">
        <v>237.02799999999999</v>
      </c>
      <c r="G31" s="5">
        <v>237.02799999999999</v>
      </c>
      <c r="H31" s="2">
        <v>237.02799999999999</v>
      </c>
      <c r="I31" s="2">
        <v>237.02799999999999</v>
      </c>
      <c r="J31" s="4">
        <v>118.514</v>
      </c>
      <c r="K31" s="2">
        <v>237.02799999999999</v>
      </c>
      <c r="L31" s="2">
        <v>237.02799999999999</v>
      </c>
      <c r="M31" s="3">
        <v>118.514</v>
      </c>
      <c r="N31" s="3">
        <v>118.514</v>
      </c>
      <c r="O31" s="37"/>
    </row>
    <row r="32" spans="2:15" x14ac:dyDescent="0.25">
      <c r="B32" s="6">
        <v>29</v>
      </c>
      <c r="C32" s="2">
        <v>237.02799999999999</v>
      </c>
      <c r="D32" s="5">
        <v>237.02799999999999</v>
      </c>
      <c r="E32" s="2">
        <v>237.02799999999999</v>
      </c>
      <c r="F32" s="2">
        <v>237.02799999999999</v>
      </c>
      <c r="G32" s="4">
        <v>118.514</v>
      </c>
      <c r="H32" s="2">
        <v>237.02799999999999</v>
      </c>
      <c r="I32" s="2">
        <v>237.02799999999999</v>
      </c>
      <c r="J32" s="3">
        <v>118.514</v>
      </c>
      <c r="K32" s="2">
        <v>237.02799999999999</v>
      </c>
      <c r="L32" s="5">
        <v>237.02799999999999</v>
      </c>
      <c r="N32" s="3">
        <v>118.514</v>
      </c>
      <c r="O32" s="37"/>
    </row>
    <row r="33" spans="2:15" x14ac:dyDescent="0.25">
      <c r="B33" s="6">
        <v>30</v>
      </c>
      <c r="C33" s="2">
        <v>237.02799999999999</v>
      </c>
      <c r="D33" s="4">
        <v>118.514</v>
      </c>
      <c r="E33" s="2">
        <v>237.02799999999999</v>
      </c>
      <c r="F33" s="2">
        <v>237.02799999999999</v>
      </c>
      <c r="G33" s="3">
        <v>118.514</v>
      </c>
      <c r="H33" s="2">
        <v>237.02799999999999</v>
      </c>
      <c r="I33" s="5">
        <v>237.02799999999999</v>
      </c>
      <c r="J33" s="2">
        <v>237.02799999999999</v>
      </c>
      <c r="K33" s="2">
        <v>237.02799999999999</v>
      </c>
      <c r="L33" s="4">
        <v>118.514</v>
      </c>
      <c r="N33" s="2">
        <v>237.02799999999999</v>
      </c>
      <c r="O33" s="37"/>
    </row>
    <row r="34" spans="2:15" x14ac:dyDescent="0.25">
      <c r="B34" s="6">
        <v>31</v>
      </c>
      <c r="D34" s="3">
        <v>118.514</v>
      </c>
      <c r="F34" s="5">
        <v>237.02799999999999</v>
      </c>
      <c r="G34" s="2">
        <v>237.02799999999999</v>
      </c>
      <c r="I34" s="4">
        <v>118.514</v>
      </c>
      <c r="K34" s="2">
        <v>237.02799999999999</v>
      </c>
      <c r="L34" s="3">
        <v>118.514</v>
      </c>
      <c r="N34" s="2">
        <v>237.02799999999999</v>
      </c>
    </row>
    <row r="35" spans="2:15" x14ac:dyDescent="0.25">
      <c r="C35">
        <f>SUM(C4:C34)</f>
        <v>5096.1019999999999</v>
      </c>
      <c r="D35">
        <f t="shared" ref="D35:O35" si="0">SUM(D4:D34)</f>
        <v>6044.2140000000009</v>
      </c>
      <c r="E35">
        <f t="shared" si="0"/>
        <v>6044.2139999999999</v>
      </c>
      <c r="F35">
        <f t="shared" si="0"/>
        <v>6281.2420000000011</v>
      </c>
      <c r="G35">
        <f t="shared" si="0"/>
        <v>6162.7280000000001</v>
      </c>
      <c r="H35">
        <f t="shared" si="0"/>
        <v>6162.728000000001</v>
      </c>
      <c r="I35">
        <f t="shared" si="0"/>
        <v>6281.2420000000011</v>
      </c>
      <c r="J35">
        <f t="shared" si="0"/>
        <v>5925.7</v>
      </c>
      <c r="K35">
        <f t="shared" si="0"/>
        <v>6162.728000000001</v>
      </c>
      <c r="L35">
        <f t="shared" si="0"/>
        <v>6044.2140000000009</v>
      </c>
      <c r="M35">
        <f t="shared" si="0"/>
        <v>5570.1580000000004</v>
      </c>
      <c r="N35">
        <f t="shared" si="0"/>
        <v>6162.728000000001</v>
      </c>
      <c r="O35">
        <f t="shared" si="0"/>
        <v>948.11199999999997</v>
      </c>
    </row>
    <row r="38" spans="2:15" x14ac:dyDescent="0.25">
      <c r="B38" s="14" t="s">
        <v>17</v>
      </c>
      <c r="C38" s="40">
        <f>SUM(C35:O35)</f>
        <v>72886.11</v>
      </c>
    </row>
  </sheetData>
  <mergeCells count="2">
    <mergeCell ref="C2:K2"/>
    <mergeCell ref="L2:O2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38"/>
  <sheetViews>
    <sheetView workbookViewId="0">
      <selection activeCell="C38" sqref="C38"/>
    </sheetView>
  </sheetViews>
  <sheetFormatPr defaultRowHeight="15" x14ac:dyDescent="0.25"/>
  <cols>
    <col min="3" max="3" width="11.42578125" bestFit="1" customWidth="1"/>
    <col min="17" max="17" width="12.85546875" customWidth="1"/>
  </cols>
  <sheetData>
    <row r="2" spans="2:19" ht="15.75" thickBot="1" x14ac:dyDescent="0.3">
      <c r="C2" s="73">
        <v>2026</v>
      </c>
      <c r="D2" s="74"/>
      <c r="E2" s="75"/>
      <c r="F2" s="75"/>
      <c r="G2" s="75"/>
      <c r="H2" s="74"/>
      <c r="I2" s="74"/>
      <c r="J2" s="74"/>
      <c r="K2" s="76"/>
      <c r="L2" s="72">
        <v>2027</v>
      </c>
      <c r="M2" s="72"/>
      <c r="N2" s="72"/>
      <c r="O2" s="72"/>
      <c r="P2" s="38"/>
    </row>
    <row r="3" spans="2:19" x14ac:dyDescent="0.25">
      <c r="B3" s="1" t="s">
        <v>0</v>
      </c>
      <c r="C3" s="1" t="s">
        <v>1</v>
      </c>
      <c r="D3" s="15" t="s">
        <v>3</v>
      </c>
      <c r="E3" s="21" t="s">
        <v>2</v>
      </c>
      <c r="F3" s="22" t="s">
        <v>4</v>
      </c>
      <c r="G3" s="23" t="s">
        <v>5</v>
      </c>
      <c r="H3" s="20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</v>
      </c>
      <c r="P3" s="39"/>
    </row>
    <row r="4" spans="2:19" x14ac:dyDescent="0.25">
      <c r="B4" s="13">
        <v>1</v>
      </c>
      <c r="C4" s="8"/>
      <c r="D4" s="16">
        <v>243.035</v>
      </c>
      <c r="E4" s="24">
        <v>486.21100000000001</v>
      </c>
      <c r="F4" s="2">
        <v>486.21100000000001</v>
      </c>
      <c r="G4" s="25">
        <v>425.41699999999997</v>
      </c>
      <c r="H4" s="8">
        <v>364.62299999999999</v>
      </c>
      <c r="I4" s="2">
        <v>364.62299999999999</v>
      </c>
      <c r="J4" s="3">
        <v>243.035</v>
      </c>
      <c r="K4" s="2">
        <v>364.62299999999999</v>
      </c>
      <c r="L4" s="3">
        <v>243.035</v>
      </c>
      <c r="M4" s="2">
        <v>364.62299999999999</v>
      </c>
      <c r="N4" s="2">
        <v>364.62299999999999</v>
      </c>
      <c r="O4" s="8">
        <v>364.62299999999999</v>
      </c>
    </row>
    <row r="5" spans="2:19" x14ac:dyDescent="0.25">
      <c r="B5" s="13">
        <v>2</v>
      </c>
      <c r="C5" s="8"/>
      <c r="D5" s="17">
        <v>273.43200000000002</v>
      </c>
      <c r="E5" s="24">
        <v>486.21100000000001</v>
      </c>
      <c r="F5" s="2">
        <v>486.21100000000001</v>
      </c>
      <c r="G5" s="26">
        <v>364.62299999999999</v>
      </c>
      <c r="H5" s="8">
        <v>364.62299999999999</v>
      </c>
      <c r="I5" s="5">
        <v>364.62299999999999</v>
      </c>
      <c r="J5" s="3">
        <v>243.035</v>
      </c>
      <c r="K5" s="2">
        <v>364.62299999999999</v>
      </c>
      <c r="L5" s="7">
        <v>273.43200000000002</v>
      </c>
      <c r="M5" s="2">
        <v>364.62299999999999</v>
      </c>
      <c r="N5" s="2">
        <v>364.62299999999999</v>
      </c>
      <c r="O5" s="9">
        <v>364.62299999999999</v>
      </c>
    </row>
    <row r="6" spans="2:19" x14ac:dyDescent="0.25">
      <c r="B6" s="13">
        <v>3</v>
      </c>
      <c r="C6" s="9"/>
      <c r="D6" s="16">
        <v>243.035</v>
      </c>
      <c r="E6" s="24">
        <v>486.21100000000001</v>
      </c>
      <c r="F6" s="5">
        <v>486.21100000000001</v>
      </c>
      <c r="G6" s="27">
        <v>486.21100000000001</v>
      </c>
      <c r="H6" s="8">
        <v>364.62299999999999</v>
      </c>
      <c r="I6" s="7">
        <v>273.43200000000002</v>
      </c>
      <c r="J6" s="2">
        <v>364.62299999999999</v>
      </c>
      <c r="K6" s="2">
        <v>364.62299999999999</v>
      </c>
      <c r="L6" s="3">
        <v>243.035</v>
      </c>
      <c r="M6" s="2">
        <v>364.62299999999999</v>
      </c>
      <c r="N6" s="2">
        <v>364.62299999999999</v>
      </c>
      <c r="O6" s="12">
        <v>273.43200000000002</v>
      </c>
      <c r="Q6" s="77" t="s">
        <v>25</v>
      </c>
      <c r="R6" s="2">
        <v>364.62299999999999</v>
      </c>
      <c r="S6" t="s">
        <v>13</v>
      </c>
    </row>
    <row r="7" spans="2:19" x14ac:dyDescent="0.25">
      <c r="B7" s="13">
        <v>4</v>
      </c>
      <c r="C7" s="10"/>
      <c r="D7" s="18">
        <v>364.62299999999999</v>
      </c>
      <c r="E7" s="24">
        <v>486.21100000000001</v>
      </c>
      <c r="F7" s="7">
        <v>425.41699999999997</v>
      </c>
      <c r="G7" s="27">
        <v>486.21100000000001</v>
      </c>
      <c r="H7" s="9">
        <v>364.62299999999999</v>
      </c>
      <c r="I7" s="3">
        <v>243.035</v>
      </c>
      <c r="J7" s="2">
        <v>364.62299999999999</v>
      </c>
      <c r="K7" s="5">
        <v>364.62299999999999</v>
      </c>
      <c r="L7" s="2">
        <v>364.62299999999999</v>
      </c>
      <c r="M7" s="2">
        <v>364.62299999999999</v>
      </c>
      <c r="N7" s="2">
        <v>364.62299999999999</v>
      </c>
      <c r="O7" s="11">
        <v>243.035</v>
      </c>
      <c r="Q7" s="77"/>
      <c r="R7" s="5">
        <v>364.62299999999999</v>
      </c>
      <c r="S7" t="s">
        <v>14</v>
      </c>
    </row>
    <row r="8" spans="2:19" x14ac:dyDescent="0.25">
      <c r="B8" s="13">
        <v>5</v>
      </c>
      <c r="C8" s="11"/>
      <c r="D8" s="18">
        <v>364.62299999999999</v>
      </c>
      <c r="E8" s="28">
        <v>486.21100000000001</v>
      </c>
      <c r="F8" s="3">
        <v>364.62299999999999</v>
      </c>
      <c r="G8" s="27">
        <v>486.21100000000001</v>
      </c>
      <c r="H8" s="12">
        <v>273.43200000000002</v>
      </c>
      <c r="I8" s="2">
        <v>364.62299999999999</v>
      </c>
      <c r="J8" s="2">
        <v>364.62299999999999</v>
      </c>
      <c r="K8" s="7">
        <v>273.43200000000002</v>
      </c>
      <c r="L8" s="2">
        <v>364.62299999999999</v>
      </c>
      <c r="M8" s="5">
        <v>364.62299999999999</v>
      </c>
      <c r="N8" s="5">
        <v>364.62299999999999</v>
      </c>
      <c r="O8" s="8">
        <v>364.62299999999999</v>
      </c>
      <c r="Q8" s="77"/>
      <c r="R8" s="7">
        <v>273.43200000000002</v>
      </c>
      <c r="S8" t="s">
        <v>15</v>
      </c>
    </row>
    <row r="9" spans="2:19" x14ac:dyDescent="0.25">
      <c r="B9" s="13">
        <v>6</v>
      </c>
      <c r="C9" s="11">
        <v>243.035</v>
      </c>
      <c r="D9" s="18">
        <v>364.62299999999999</v>
      </c>
      <c r="E9" s="29">
        <v>425.41699999999997</v>
      </c>
      <c r="F9" s="3">
        <v>364.62299999999999</v>
      </c>
      <c r="G9" s="27">
        <v>486.21100000000001</v>
      </c>
      <c r="H9" s="11">
        <v>243.035</v>
      </c>
      <c r="I9" s="2">
        <v>364.62299999999999</v>
      </c>
      <c r="J9" s="5">
        <v>364.62299999999999</v>
      </c>
      <c r="K9" s="3">
        <v>243.035</v>
      </c>
      <c r="L9" s="2">
        <v>364.62299999999999</v>
      </c>
      <c r="M9" s="7">
        <v>273.43200000000002</v>
      </c>
      <c r="N9" s="7">
        <v>273.43200000000002</v>
      </c>
      <c r="O9" s="2"/>
      <c r="Q9" s="77"/>
      <c r="R9" s="3">
        <v>243.035</v>
      </c>
      <c r="S9" t="s">
        <v>16</v>
      </c>
    </row>
    <row r="10" spans="2:19" x14ac:dyDescent="0.25">
      <c r="B10" s="13">
        <v>7</v>
      </c>
      <c r="C10" s="8">
        <v>364.62299999999999</v>
      </c>
      <c r="D10" s="18">
        <v>364.62299999999999</v>
      </c>
      <c r="E10" s="30">
        <v>364.62299999999999</v>
      </c>
      <c r="F10" s="2">
        <v>486.21100000000001</v>
      </c>
      <c r="G10" s="31">
        <v>486.21100000000001</v>
      </c>
      <c r="H10" s="8">
        <v>364.62299999999999</v>
      </c>
      <c r="I10" s="2">
        <v>364.62299999999999</v>
      </c>
      <c r="J10" s="7">
        <v>273.43200000000002</v>
      </c>
      <c r="K10" s="2">
        <v>364.62299999999999</v>
      </c>
      <c r="L10" s="2">
        <v>364.62299999999999</v>
      </c>
      <c r="M10" s="3">
        <v>243.035</v>
      </c>
      <c r="N10" s="3">
        <v>243.035</v>
      </c>
      <c r="O10" s="2"/>
    </row>
    <row r="11" spans="2:19" x14ac:dyDescent="0.25">
      <c r="B11" s="13">
        <v>8</v>
      </c>
      <c r="C11" s="8">
        <v>364.62299999999999</v>
      </c>
      <c r="D11" s="19">
        <v>364.62299999999999</v>
      </c>
      <c r="E11" s="24">
        <v>486.21100000000001</v>
      </c>
      <c r="F11" s="2">
        <v>486.21100000000001</v>
      </c>
      <c r="G11" s="25">
        <v>425.41699999999997</v>
      </c>
      <c r="H11" s="8">
        <v>364.62299999999999</v>
      </c>
      <c r="I11" s="2">
        <v>364.62299999999999</v>
      </c>
      <c r="J11" s="3">
        <v>243.035</v>
      </c>
      <c r="K11" s="2">
        <v>364.62299999999999</v>
      </c>
      <c r="L11" s="5">
        <v>364.62299999999999</v>
      </c>
      <c r="M11" s="2">
        <v>364.62299999999999</v>
      </c>
      <c r="N11" s="2">
        <v>364.62299999999999</v>
      </c>
      <c r="O11" s="2"/>
      <c r="Q11" s="77" t="s">
        <v>19</v>
      </c>
      <c r="R11" s="2">
        <v>486.21100000000001</v>
      </c>
      <c r="S11" t="s">
        <v>13</v>
      </c>
    </row>
    <row r="12" spans="2:19" x14ac:dyDescent="0.25">
      <c r="B12" s="13">
        <v>9</v>
      </c>
      <c r="C12" s="8">
        <v>364.62299999999999</v>
      </c>
      <c r="D12" s="17">
        <v>273.43200000000002</v>
      </c>
      <c r="E12" s="24">
        <v>486.21100000000001</v>
      </c>
      <c r="F12" s="2">
        <v>486.21100000000001</v>
      </c>
      <c r="G12" s="26">
        <v>364.62299999999999</v>
      </c>
      <c r="H12" s="8">
        <v>364.62299999999999</v>
      </c>
      <c r="I12" s="5">
        <v>364.62299999999999</v>
      </c>
      <c r="J12" s="2">
        <v>364.62299999999999</v>
      </c>
      <c r="K12" s="2">
        <v>364.62299999999999</v>
      </c>
      <c r="L12" s="7">
        <v>273.43200000000002</v>
      </c>
      <c r="M12" s="2">
        <v>364.62299999999999</v>
      </c>
      <c r="N12" s="2">
        <v>364.62299999999999</v>
      </c>
      <c r="O12" s="5"/>
      <c r="Q12" s="77"/>
      <c r="R12" s="5">
        <v>486.21100000000001</v>
      </c>
      <c r="S12" t="s">
        <v>14</v>
      </c>
    </row>
    <row r="13" spans="2:19" x14ac:dyDescent="0.25">
      <c r="B13" s="13">
        <v>10</v>
      </c>
      <c r="C13" s="9">
        <v>364.62299999999999</v>
      </c>
      <c r="D13" s="16">
        <v>243.035</v>
      </c>
      <c r="E13" s="24">
        <v>486.21100000000001</v>
      </c>
      <c r="F13" s="5">
        <v>486.21100000000001</v>
      </c>
      <c r="G13" s="27">
        <v>486.21100000000001</v>
      </c>
      <c r="H13" s="8">
        <v>364.62299999999999</v>
      </c>
      <c r="I13" s="7">
        <v>273.43200000000002</v>
      </c>
      <c r="J13" s="2">
        <v>364.62299999999999</v>
      </c>
      <c r="K13" s="2">
        <v>364.62299999999999</v>
      </c>
      <c r="L13" s="3">
        <v>243.035</v>
      </c>
      <c r="M13" s="2">
        <v>364.62299999999999</v>
      </c>
      <c r="N13" s="2">
        <v>364.62299999999999</v>
      </c>
      <c r="O13" s="4"/>
      <c r="Q13" s="77"/>
      <c r="R13" s="7">
        <v>425.41699999999997</v>
      </c>
      <c r="S13" t="s">
        <v>15</v>
      </c>
    </row>
    <row r="14" spans="2:19" x14ac:dyDescent="0.25">
      <c r="B14" s="13">
        <v>11</v>
      </c>
      <c r="C14" s="12">
        <v>273.43200000000002</v>
      </c>
      <c r="D14" s="18">
        <v>364.62299999999999</v>
      </c>
      <c r="E14" s="24">
        <v>486.21100000000001</v>
      </c>
      <c r="F14" s="7">
        <v>425.41699999999997</v>
      </c>
      <c r="G14" s="27">
        <v>486.21100000000001</v>
      </c>
      <c r="H14" s="9">
        <v>364.62299999999999</v>
      </c>
      <c r="I14" s="3">
        <v>243.035</v>
      </c>
      <c r="J14" s="2">
        <v>364.62299999999999</v>
      </c>
      <c r="K14" s="5">
        <v>364.62299999999999</v>
      </c>
      <c r="L14" s="2">
        <v>364.62299999999999</v>
      </c>
      <c r="M14" s="2">
        <v>364.62299999999999</v>
      </c>
      <c r="N14" s="3">
        <v>243.035</v>
      </c>
      <c r="O14" s="3"/>
      <c r="Q14" s="77"/>
      <c r="R14" s="3">
        <v>364.62299999999999</v>
      </c>
      <c r="S14" t="s">
        <v>16</v>
      </c>
    </row>
    <row r="15" spans="2:19" x14ac:dyDescent="0.25">
      <c r="B15" s="13">
        <v>12</v>
      </c>
      <c r="C15" s="11">
        <v>243.035</v>
      </c>
      <c r="D15" s="18">
        <v>364.62299999999999</v>
      </c>
      <c r="E15" s="28">
        <v>486.21100000000001</v>
      </c>
      <c r="F15" s="3">
        <v>364.62299999999999</v>
      </c>
      <c r="G15" s="27">
        <v>486.21100000000001</v>
      </c>
      <c r="H15" s="12">
        <v>273.43200000000002</v>
      </c>
      <c r="I15" s="2">
        <v>364.62299999999999</v>
      </c>
      <c r="J15" s="2">
        <v>364.62299999999999</v>
      </c>
      <c r="K15" s="7">
        <v>273.43200000000002</v>
      </c>
      <c r="L15" s="2">
        <v>364.62299999999999</v>
      </c>
      <c r="M15" s="5">
        <v>364.62299999999999</v>
      </c>
      <c r="N15" s="5">
        <v>364.62299999999999</v>
      </c>
      <c r="O15" s="36"/>
    </row>
    <row r="16" spans="2:19" x14ac:dyDescent="0.25">
      <c r="B16" s="13">
        <v>13</v>
      </c>
      <c r="C16" s="8">
        <v>364.62299999999999</v>
      </c>
      <c r="D16" s="18">
        <v>364.62299999999999</v>
      </c>
      <c r="E16" s="29">
        <v>425.41699999999997</v>
      </c>
      <c r="F16" s="2">
        <v>486.21100000000001</v>
      </c>
      <c r="G16" s="27">
        <v>486.21100000000001</v>
      </c>
      <c r="H16" s="11">
        <v>243.035</v>
      </c>
      <c r="I16" s="2">
        <v>364.62299999999999</v>
      </c>
      <c r="J16" s="5">
        <v>364.62299999999999</v>
      </c>
      <c r="K16" s="3">
        <v>243.035</v>
      </c>
      <c r="L16" s="2">
        <v>364.62299999999999</v>
      </c>
      <c r="M16" s="7">
        <v>273.43200000000002</v>
      </c>
      <c r="N16" s="7">
        <v>273.43200000000002</v>
      </c>
      <c r="O16" s="37"/>
    </row>
    <row r="17" spans="2:15" x14ac:dyDescent="0.25">
      <c r="B17" s="13">
        <v>14</v>
      </c>
      <c r="C17" s="8">
        <v>364.62299999999999</v>
      </c>
      <c r="D17" s="18">
        <v>364.62299999999999</v>
      </c>
      <c r="E17" s="30">
        <v>364.62299999999999</v>
      </c>
      <c r="F17" s="2">
        <v>486.21100000000001</v>
      </c>
      <c r="G17" s="31">
        <v>486.21100000000001</v>
      </c>
      <c r="H17" s="8">
        <v>364.62299999999999</v>
      </c>
      <c r="I17" s="2">
        <v>364.62299999999999</v>
      </c>
      <c r="J17" s="7">
        <v>273.43200000000002</v>
      </c>
      <c r="K17" s="2">
        <v>364.62299999999999</v>
      </c>
      <c r="L17" s="2">
        <v>364.62299999999999</v>
      </c>
      <c r="M17" s="3">
        <v>243.035</v>
      </c>
      <c r="N17" s="3">
        <v>243.035</v>
      </c>
      <c r="O17" s="37"/>
    </row>
    <row r="18" spans="2:15" x14ac:dyDescent="0.25">
      <c r="B18" s="13">
        <v>15</v>
      </c>
      <c r="C18" s="8">
        <v>364.62299999999999</v>
      </c>
      <c r="D18" s="19">
        <v>364.62299999999999</v>
      </c>
      <c r="E18" s="24">
        <v>486.21100000000001</v>
      </c>
      <c r="F18" s="2">
        <v>486.21100000000001</v>
      </c>
      <c r="G18" s="26">
        <v>364.62299999999999</v>
      </c>
      <c r="H18" s="8">
        <v>364.62299999999999</v>
      </c>
      <c r="I18" s="2">
        <v>364.62299999999999</v>
      </c>
      <c r="J18" s="3">
        <v>243.035</v>
      </c>
      <c r="K18" s="2">
        <v>364.62299999999999</v>
      </c>
      <c r="L18" s="5">
        <v>364.62299999999999</v>
      </c>
      <c r="M18" s="2">
        <v>364.62299999999999</v>
      </c>
      <c r="N18" s="2">
        <v>364.62299999999999</v>
      </c>
      <c r="O18" s="2"/>
    </row>
    <row r="19" spans="2:15" x14ac:dyDescent="0.25">
      <c r="B19" s="13">
        <v>16</v>
      </c>
      <c r="C19" s="8">
        <v>364.62299999999999</v>
      </c>
      <c r="D19" s="17">
        <v>273.43200000000002</v>
      </c>
      <c r="E19" s="24">
        <v>486.21100000000001</v>
      </c>
      <c r="F19" s="2">
        <v>486.21100000000001</v>
      </c>
      <c r="G19" s="26">
        <v>364.62299999999999</v>
      </c>
      <c r="H19" s="8">
        <v>364.62299999999999</v>
      </c>
      <c r="I19" s="5">
        <v>364.62299999999999</v>
      </c>
      <c r="J19" s="2">
        <v>364.62299999999999</v>
      </c>
      <c r="K19" s="2">
        <v>364.62299999999999</v>
      </c>
      <c r="L19" s="7">
        <v>273.43200000000002</v>
      </c>
      <c r="M19" s="3">
        <v>243.035</v>
      </c>
      <c r="N19" s="2">
        <v>364.62299999999999</v>
      </c>
      <c r="O19" s="5"/>
    </row>
    <row r="20" spans="2:15" x14ac:dyDescent="0.25">
      <c r="B20" s="13">
        <v>17</v>
      </c>
      <c r="C20" s="9">
        <v>364.62299999999999</v>
      </c>
      <c r="D20" s="16">
        <v>243.035</v>
      </c>
      <c r="E20" s="24">
        <v>486.21100000000001</v>
      </c>
      <c r="F20" s="5">
        <v>486.21100000000001</v>
      </c>
      <c r="G20" s="27">
        <v>486.21100000000001</v>
      </c>
      <c r="H20" s="8">
        <v>364.62299999999999</v>
      </c>
      <c r="I20" s="7">
        <v>273.43200000000002</v>
      </c>
      <c r="J20" s="2">
        <v>364.62299999999999</v>
      </c>
      <c r="K20" s="2">
        <v>364.62299999999999</v>
      </c>
      <c r="L20" s="3">
        <v>243.035</v>
      </c>
      <c r="M20" s="2">
        <v>364.62299999999999</v>
      </c>
      <c r="N20" s="2">
        <v>364.62299999999999</v>
      </c>
      <c r="O20" s="4"/>
    </row>
    <row r="21" spans="2:15" x14ac:dyDescent="0.25">
      <c r="B21" s="13">
        <v>18</v>
      </c>
      <c r="C21" s="12">
        <v>273.43200000000002</v>
      </c>
      <c r="D21" s="18">
        <v>364.62299999999999</v>
      </c>
      <c r="E21" s="24">
        <v>486.21100000000001</v>
      </c>
      <c r="F21" s="7">
        <v>425.41699999999997</v>
      </c>
      <c r="G21" s="27">
        <v>486.21100000000001</v>
      </c>
      <c r="H21" s="9">
        <v>364.62299999999999</v>
      </c>
      <c r="I21" s="3">
        <v>243.035</v>
      </c>
      <c r="J21" s="2">
        <v>364.62299999999999</v>
      </c>
      <c r="K21" s="5">
        <v>364.62299999999999</v>
      </c>
      <c r="L21" s="2">
        <v>364.62299999999999</v>
      </c>
      <c r="M21" s="2">
        <v>364.62299999999999</v>
      </c>
      <c r="N21" s="2">
        <v>364.62299999999999</v>
      </c>
      <c r="O21" s="3"/>
    </row>
    <row r="22" spans="2:15" x14ac:dyDescent="0.25">
      <c r="B22" s="13">
        <v>19</v>
      </c>
      <c r="C22" s="11">
        <v>243.035</v>
      </c>
      <c r="D22" s="18">
        <v>364.62299999999999</v>
      </c>
      <c r="E22" s="28">
        <v>486.21100000000001</v>
      </c>
      <c r="F22" s="3">
        <v>364.62299999999999</v>
      </c>
      <c r="G22" s="27">
        <v>486.21100000000001</v>
      </c>
      <c r="H22" s="12">
        <v>273.43200000000002</v>
      </c>
      <c r="I22" s="2">
        <v>364.62299999999999</v>
      </c>
      <c r="J22" s="2">
        <v>364.62299999999999</v>
      </c>
      <c r="K22" s="7">
        <v>273.43200000000002</v>
      </c>
      <c r="L22" s="2">
        <v>364.62299999999999</v>
      </c>
      <c r="M22" s="5">
        <v>364.62299999999999</v>
      </c>
      <c r="N22" s="5">
        <v>364.62299999999999</v>
      </c>
      <c r="O22" s="36"/>
    </row>
    <row r="23" spans="2:15" x14ac:dyDescent="0.25">
      <c r="B23" s="13">
        <v>20</v>
      </c>
      <c r="C23" s="8">
        <v>364.62299999999999</v>
      </c>
      <c r="D23" s="18">
        <v>364.62299999999999</v>
      </c>
      <c r="E23" s="29">
        <v>425.41699999999997</v>
      </c>
      <c r="F23" s="2">
        <v>486.21100000000001</v>
      </c>
      <c r="G23" s="27">
        <v>486.21100000000001</v>
      </c>
      <c r="H23" s="11">
        <v>243.035</v>
      </c>
      <c r="I23" s="2">
        <v>364.62299999999999</v>
      </c>
      <c r="J23" s="5">
        <v>364.62299999999999</v>
      </c>
      <c r="K23" s="3">
        <v>243.035</v>
      </c>
      <c r="L23" s="2">
        <v>364.62299999999999</v>
      </c>
      <c r="M23" s="7">
        <v>273.43200000000002</v>
      </c>
      <c r="N23" s="7">
        <v>273.43200000000002</v>
      </c>
      <c r="O23" s="37"/>
    </row>
    <row r="24" spans="2:15" x14ac:dyDescent="0.25">
      <c r="B24" s="13">
        <v>21</v>
      </c>
      <c r="C24" s="8">
        <v>364.62299999999999</v>
      </c>
      <c r="D24" s="18">
        <v>364.62299999999999</v>
      </c>
      <c r="E24" s="30">
        <v>364.62299999999999</v>
      </c>
      <c r="F24" s="2">
        <v>486.21100000000001</v>
      </c>
      <c r="G24" s="31">
        <v>486.21100000000001</v>
      </c>
      <c r="H24" s="8">
        <v>364.62299999999999</v>
      </c>
      <c r="I24" s="2">
        <v>364.62299999999999</v>
      </c>
      <c r="J24" s="7">
        <v>273.43200000000002</v>
      </c>
      <c r="K24" s="2">
        <v>364.62299999999999</v>
      </c>
      <c r="L24" s="2">
        <v>364.62299999999999</v>
      </c>
      <c r="M24" s="3">
        <v>243.035</v>
      </c>
      <c r="N24" s="3">
        <v>243.035</v>
      </c>
      <c r="O24" s="37"/>
    </row>
    <row r="25" spans="2:15" x14ac:dyDescent="0.25">
      <c r="B25" s="13">
        <v>22</v>
      </c>
      <c r="C25" s="8">
        <v>364.62299999999999</v>
      </c>
      <c r="D25" s="19">
        <v>364.62299999999999</v>
      </c>
      <c r="E25" s="24">
        <v>486.21100000000001</v>
      </c>
      <c r="F25" s="2">
        <v>486.21100000000001</v>
      </c>
      <c r="G25" s="25">
        <v>425.41699999999997</v>
      </c>
      <c r="H25" s="8">
        <v>364.62299999999999</v>
      </c>
      <c r="I25" s="2">
        <v>364.62299999999999</v>
      </c>
      <c r="J25" s="3">
        <v>243.035</v>
      </c>
      <c r="K25" s="2">
        <v>364.62299999999999</v>
      </c>
      <c r="L25" s="5">
        <v>364.62299999999999</v>
      </c>
      <c r="M25" s="2">
        <v>364.62299999999999</v>
      </c>
      <c r="N25" s="2">
        <v>364.62299999999999</v>
      </c>
      <c r="O25" s="2"/>
    </row>
    <row r="26" spans="2:15" x14ac:dyDescent="0.25">
      <c r="B26" s="13">
        <v>23</v>
      </c>
      <c r="C26" s="8">
        <v>364.62299999999999</v>
      </c>
      <c r="D26" s="17">
        <v>273.43200000000002</v>
      </c>
      <c r="E26" s="24">
        <v>486.21100000000001</v>
      </c>
      <c r="F26" s="2">
        <v>486.21100000000001</v>
      </c>
      <c r="G26" s="26">
        <v>364.62299999999999</v>
      </c>
      <c r="H26" s="8">
        <v>364.62299999999999</v>
      </c>
      <c r="I26" s="5">
        <v>364.62299999999999</v>
      </c>
      <c r="J26" s="2">
        <v>364.62299999999999</v>
      </c>
      <c r="K26" s="2">
        <v>364.62299999999999</v>
      </c>
      <c r="L26" s="7">
        <v>273.43200000000002</v>
      </c>
      <c r="M26" s="2">
        <v>364.62299999999999</v>
      </c>
      <c r="N26" s="2">
        <v>364.62299999999999</v>
      </c>
      <c r="O26" s="5"/>
    </row>
    <row r="27" spans="2:15" x14ac:dyDescent="0.25">
      <c r="B27" s="13">
        <v>24</v>
      </c>
      <c r="C27" s="9">
        <v>364.62299999999999</v>
      </c>
      <c r="D27" s="16">
        <v>243.035</v>
      </c>
      <c r="E27" s="30">
        <v>364.62299999999999</v>
      </c>
      <c r="F27" s="5">
        <v>486.21100000000001</v>
      </c>
      <c r="G27" s="27">
        <v>486.21100000000001</v>
      </c>
      <c r="H27" s="8">
        <v>364.62299999999999</v>
      </c>
      <c r="I27" s="7">
        <v>273.43200000000002</v>
      </c>
      <c r="J27" s="2">
        <v>364.62299999999999</v>
      </c>
      <c r="K27" s="3">
        <v>243.035</v>
      </c>
      <c r="L27" s="3">
        <v>243.035</v>
      </c>
      <c r="M27" s="2">
        <v>364.62299999999999</v>
      </c>
      <c r="N27" s="2">
        <v>364.62299999999999</v>
      </c>
      <c r="O27" s="4"/>
    </row>
    <row r="28" spans="2:15" x14ac:dyDescent="0.25">
      <c r="B28" s="13">
        <v>25</v>
      </c>
      <c r="C28" s="12">
        <v>273.43200000000002</v>
      </c>
      <c r="D28" s="18">
        <v>364.62299999999999</v>
      </c>
      <c r="E28" s="24">
        <v>486.21100000000001</v>
      </c>
      <c r="F28" s="7">
        <v>425.41699999999997</v>
      </c>
      <c r="G28" s="27">
        <v>486.21100000000001</v>
      </c>
      <c r="H28" s="9">
        <v>364.62299999999999</v>
      </c>
      <c r="I28" s="3">
        <v>243.035</v>
      </c>
      <c r="J28" s="2">
        <v>364.62299999999999</v>
      </c>
      <c r="K28" s="3">
        <v>243.035</v>
      </c>
      <c r="L28" s="2">
        <v>364.62299999999999</v>
      </c>
      <c r="M28" s="2">
        <v>364.62299999999999</v>
      </c>
      <c r="N28" s="2">
        <v>364.62299999999999</v>
      </c>
      <c r="O28" s="3"/>
    </row>
    <row r="29" spans="2:15" x14ac:dyDescent="0.25">
      <c r="B29" s="13">
        <v>26</v>
      </c>
      <c r="C29" s="11">
        <v>243.035</v>
      </c>
      <c r="D29" s="18">
        <v>364.62299999999999</v>
      </c>
      <c r="E29" s="28">
        <v>486.21100000000001</v>
      </c>
      <c r="F29" s="3">
        <v>364.62299999999999</v>
      </c>
      <c r="G29" s="27">
        <v>486.21100000000001</v>
      </c>
      <c r="H29" s="12">
        <v>273.43200000000002</v>
      </c>
      <c r="I29" s="2">
        <v>364.62299999999999</v>
      </c>
      <c r="J29" s="2">
        <v>364.62299999999999</v>
      </c>
      <c r="K29" s="3">
        <v>243.035</v>
      </c>
      <c r="L29" s="2">
        <v>364.62299999999999</v>
      </c>
      <c r="M29" s="5">
        <v>364.62299999999999</v>
      </c>
      <c r="N29" s="5">
        <v>364.62299999999999</v>
      </c>
      <c r="O29" s="36"/>
    </row>
    <row r="30" spans="2:15" x14ac:dyDescent="0.25">
      <c r="B30" s="13">
        <v>27</v>
      </c>
      <c r="C30" s="8">
        <v>364.62299999999999</v>
      </c>
      <c r="D30" s="18">
        <v>364.62299999999999</v>
      </c>
      <c r="E30" s="29">
        <v>425.41699999999997</v>
      </c>
      <c r="F30" s="2">
        <v>486.21100000000001</v>
      </c>
      <c r="G30" s="27">
        <v>486.21100000000001</v>
      </c>
      <c r="H30" s="11">
        <v>243.035</v>
      </c>
      <c r="I30" s="2">
        <v>364.62299999999999</v>
      </c>
      <c r="J30" s="5">
        <v>364.62299999999999</v>
      </c>
      <c r="K30" s="3">
        <v>243.035</v>
      </c>
      <c r="L30" s="2">
        <v>364.62299999999999</v>
      </c>
      <c r="M30" s="7">
        <v>273.43200000000002</v>
      </c>
      <c r="N30" s="7">
        <v>273.43200000000002</v>
      </c>
      <c r="O30" s="37"/>
    </row>
    <row r="31" spans="2:15" x14ac:dyDescent="0.25">
      <c r="B31" s="13">
        <v>28</v>
      </c>
      <c r="C31" s="8">
        <v>364.62299999999999</v>
      </c>
      <c r="D31" s="18">
        <v>364.62299999999999</v>
      </c>
      <c r="E31" s="30">
        <v>364.62299999999999</v>
      </c>
      <c r="F31" s="2">
        <v>486.21100000000001</v>
      </c>
      <c r="G31" s="31">
        <v>486.21100000000001</v>
      </c>
      <c r="H31" s="8">
        <v>364.62299999999999</v>
      </c>
      <c r="I31" s="2">
        <v>364.62299999999999</v>
      </c>
      <c r="J31" s="7">
        <v>273.43200000000002</v>
      </c>
      <c r="K31" s="2">
        <v>364.62299999999999</v>
      </c>
      <c r="L31" s="2">
        <v>364.62299999999999</v>
      </c>
      <c r="M31" s="3">
        <v>243.035</v>
      </c>
      <c r="N31" s="3">
        <v>243.035</v>
      </c>
      <c r="O31" s="37"/>
    </row>
    <row r="32" spans="2:15" x14ac:dyDescent="0.25">
      <c r="B32" s="13">
        <v>29</v>
      </c>
      <c r="C32" s="8">
        <v>364.62299999999999</v>
      </c>
      <c r="D32" s="19">
        <v>364.62299999999999</v>
      </c>
      <c r="E32" s="24">
        <v>486.21100000000001</v>
      </c>
      <c r="F32" s="2">
        <v>486.21100000000001</v>
      </c>
      <c r="G32" s="25">
        <v>425.41699999999997</v>
      </c>
      <c r="H32" s="8">
        <v>364.62299999999999</v>
      </c>
      <c r="I32" s="2">
        <v>364.62299999999999</v>
      </c>
      <c r="J32" s="3">
        <v>243.035</v>
      </c>
      <c r="K32" s="2">
        <v>364.62299999999999</v>
      </c>
      <c r="L32" s="5">
        <v>364.62299999999999</v>
      </c>
      <c r="N32" s="2">
        <v>364.62299999999999</v>
      </c>
      <c r="O32" s="37"/>
    </row>
    <row r="33" spans="2:15" x14ac:dyDescent="0.25">
      <c r="B33" s="13">
        <v>30</v>
      </c>
      <c r="C33" s="8">
        <v>364.62299999999999</v>
      </c>
      <c r="D33" s="17">
        <v>273.43200000000002</v>
      </c>
      <c r="E33" s="24">
        <v>486.21100000000001</v>
      </c>
      <c r="F33" s="2">
        <v>486.21100000000001</v>
      </c>
      <c r="G33" s="26">
        <v>364.62299999999999</v>
      </c>
      <c r="H33" s="8">
        <v>364.62299999999999</v>
      </c>
      <c r="I33" s="5">
        <v>364.62299999999999</v>
      </c>
      <c r="J33" s="2">
        <v>364.62299999999999</v>
      </c>
      <c r="K33" s="2">
        <v>364.62299999999999</v>
      </c>
      <c r="L33" s="7">
        <v>273.43200000000002</v>
      </c>
      <c r="N33" s="2">
        <v>364.62299999999999</v>
      </c>
      <c r="O33" s="37"/>
    </row>
    <row r="34" spans="2:15" ht="15.75" thickBot="1" x14ac:dyDescent="0.3">
      <c r="B34" s="13">
        <v>31</v>
      </c>
      <c r="D34" s="16">
        <v>243.035</v>
      </c>
      <c r="E34" s="32"/>
      <c r="F34" s="33">
        <v>486.21100000000001</v>
      </c>
      <c r="G34" s="34">
        <v>486.21100000000001</v>
      </c>
      <c r="I34" s="7">
        <v>273.43200000000002</v>
      </c>
      <c r="K34" s="2">
        <v>364.62299999999999</v>
      </c>
      <c r="L34" s="3">
        <v>243.035</v>
      </c>
      <c r="N34" s="2">
        <v>364.62299999999999</v>
      </c>
    </row>
    <row r="35" spans="2:15" x14ac:dyDescent="0.25">
      <c r="C35">
        <f>SUM(C4:C34)</f>
        <v>8355.649999999996</v>
      </c>
      <c r="D35">
        <f t="shared" ref="D35:O35" si="0">SUM(D4:D34)</f>
        <v>10117.829999999994</v>
      </c>
      <c r="E35">
        <f t="shared" si="0"/>
        <v>13735.213999999994</v>
      </c>
      <c r="F35">
        <f t="shared" si="0"/>
        <v>14221.424999999994</v>
      </c>
      <c r="G35">
        <f t="shared" si="0"/>
        <v>14099.836999999994</v>
      </c>
      <c r="H35">
        <f t="shared" si="0"/>
        <v>10087.573999999995</v>
      </c>
      <c r="I35">
        <f t="shared" si="0"/>
        <v>10361.005999999996</v>
      </c>
      <c r="J35">
        <f t="shared" si="0"/>
        <v>9844.3979999999956</v>
      </c>
      <c r="K35">
        <f t="shared" si="0"/>
        <v>10178.623999999994</v>
      </c>
      <c r="L35">
        <f t="shared" si="0"/>
        <v>10117.829999999994</v>
      </c>
      <c r="M35">
        <f t="shared" si="0"/>
        <v>9236.7399999999961</v>
      </c>
      <c r="N35">
        <f t="shared" si="0"/>
        <v>10330.608999999995</v>
      </c>
      <c r="O35">
        <f t="shared" si="0"/>
        <v>1610.336</v>
      </c>
    </row>
    <row r="38" spans="2:15" x14ac:dyDescent="0.25">
      <c r="B38" s="14" t="s">
        <v>17</v>
      </c>
      <c r="C38" s="40">
        <f>SUM(C35:O35)</f>
        <v>132297.07299999995</v>
      </c>
    </row>
  </sheetData>
  <mergeCells count="4">
    <mergeCell ref="C2:K2"/>
    <mergeCell ref="Q6:Q9"/>
    <mergeCell ref="Q11:Q14"/>
    <mergeCell ref="L2:O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38"/>
  <sheetViews>
    <sheetView workbookViewId="0">
      <selection activeCell="U28" sqref="U28"/>
    </sheetView>
  </sheetViews>
  <sheetFormatPr defaultRowHeight="15" x14ac:dyDescent="0.25"/>
  <cols>
    <col min="3" max="3" width="10.42578125" bestFit="1" customWidth="1"/>
    <col min="17" max="17" width="11.28515625" customWidth="1"/>
  </cols>
  <sheetData>
    <row r="2" spans="2:23" x14ac:dyDescent="0.25">
      <c r="C2" s="13" t="s">
        <v>21</v>
      </c>
      <c r="D2" s="61" t="s">
        <v>22</v>
      </c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2:23" x14ac:dyDescent="0.25">
      <c r="B3" s="1" t="s">
        <v>0</v>
      </c>
      <c r="C3" s="1" t="s">
        <v>9</v>
      </c>
      <c r="D3" s="1" t="s">
        <v>10</v>
      </c>
      <c r="E3" s="1" t="s">
        <v>11</v>
      </c>
      <c r="F3" s="1" t="s">
        <v>12</v>
      </c>
      <c r="G3" s="1" t="s">
        <v>1</v>
      </c>
      <c r="H3" s="1" t="s">
        <v>3</v>
      </c>
      <c r="I3" s="1" t="s">
        <v>2</v>
      </c>
      <c r="J3" s="1" t="s">
        <v>4</v>
      </c>
      <c r="K3" s="1" t="s">
        <v>5</v>
      </c>
      <c r="L3" s="1" t="s">
        <v>6</v>
      </c>
      <c r="M3" s="1" t="s">
        <v>7</v>
      </c>
      <c r="N3" s="1" t="s">
        <v>8</v>
      </c>
      <c r="O3" s="1" t="s">
        <v>9</v>
      </c>
    </row>
    <row r="4" spans="2:23" x14ac:dyDescent="0.25">
      <c r="B4" s="13">
        <v>1</v>
      </c>
      <c r="C4" s="2"/>
      <c r="D4" s="3">
        <v>234.779</v>
      </c>
      <c r="E4" s="2">
        <v>349.57499999999999</v>
      </c>
      <c r="F4" s="2">
        <v>349.57499999999999</v>
      </c>
      <c r="G4" s="2">
        <v>349.57499999999999</v>
      </c>
      <c r="H4" s="3">
        <v>234.779</v>
      </c>
      <c r="I4" s="2">
        <v>349.57499999999999</v>
      </c>
      <c r="J4" s="2">
        <v>349.57499999999999</v>
      </c>
      <c r="K4" s="3">
        <v>234.779</v>
      </c>
      <c r="L4" s="2">
        <v>349.57499999999999</v>
      </c>
      <c r="M4" s="5">
        <v>349.57499999999999</v>
      </c>
      <c r="N4" s="3">
        <v>234.779</v>
      </c>
      <c r="O4" s="2">
        <v>349.57499999999999</v>
      </c>
      <c r="V4" t="s">
        <v>26</v>
      </c>
      <c r="W4" t="s">
        <v>28</v>
      </c>
    </row>
    <row r="5" spans="2:23" x14ac:dyDescent="0.25">
      <c r="B5" s="13">
        <v>2</v>
      </c>
      <c r="C5" s="2"/>
      <c r="D5" s="4">
        <v>223.71299999999999</v>
      </c>
      <c r="E5" s="2">
        <v>349.57499999999999</v>
      </c>
      <c r="F5" s="2">
        <v>349.57499999999999</v>
      </c>
      <c r="G5" s="5">
        <v>349.57499999999999</v>
      </c>
      <c r="H5" s="3">
        <v>234.779</v>
      </c>
      <c r="I5" s="2">
        <v>349.57499999999999</v>
      </c>
      <c r="J5" s="5">
        <v>349.57499999999999</v>
      </c>
      <c r="K5" s="2">
        <v>349.57499999999999</v>
      </c>
      <c r="L5" s="2">
        <v>349.57499999999999</v>
      </c>
      <c r="M5" s="4">
        <v>234.779</v>
      </c>
      <c r="N5" s="3">
        <v>234.779</v>
      </c>
      <c r="O5" s="2">
        <v>349.57499999999999</v>
      </c>
      <c r="Q5" s="77" t="s">
        <v>23</v>
      </c>
      <c r="R5" s="2">
        <v>349.57499999999999</v>
      </c>
      <c r="S5" t="s">
        <v>13</v>
      </c>
      <c r="V5">
        <v>263.47800000000001</v>
      </c>
      <c r="W5">
        <v>86.096999999999994</v>
      </c>
    </row>
    <row r="6" spans="2:23" x14ac:dyDescent="0.25">
      <c r="B6" s="13">
        <v>3</v>
      </c>
      <c r="C6" s="2"/>
      <c r="D6" s="3">
        <v>234.779</v>
      </c>
      <c r="E6" s="2">
        <v>349.57499999999999</v>
      </c>
      <c r="F6" s="2">
        <v>349.57499999999999</v>
      </c>
      <c r="G6" s="4">
        <v>234.779</v>
      </c>
      <c r="H6" s="2">
        <v>349.57499999999999</v>
      </c>
      <c r="I6" s="2">
        <v>349.57499999999999</v>
      </c>
      <c r="J6" s="4">
        <v>234.779</v>
      </c>
      <c r="K6" s="2">
        <v>349.57499999999999</v>
      </c>
      <c r="L6" s="5">
        <v>349.57499999999999</v>
      </c>
      <c r="M6" s="3">
        <v>234.779</v>
      </c>
      <c r="N6" s="2">
        <v>349.57499999999999</v>
      </c>
      <c r="O6" s="5">
        <v>349.57499999999999</v>
      </c>
      <c r="Q6" s="77"/>
      <c r="R6" s="5">
        <v>349.57499999999999</v>
      </c>
      <c r="S6" t="s">
        <v>14</v>
      </c>
      <c r="V6">
        <v>263.47800000000001</v>
      </c>
      <c r="W6">
        <v>86.096999999999994</v>
      </c>
    </row>
    <row r="7" spans="2:23" x14ac:dyDescent="0.25">
      <c r="B7" s="13">
        <v>4</v>
      </c>
      <c r="C7" s="5"/>
      <c r="D7" s="2">
        <v>349.57499999999999</v>
      </c>
      <c r="E7" s="2">
        <v>349.57499999999999</v>
      </c>
      <c r="F7" s="2">
        <v>349.57499999999999</v>
      </c>
      <c r="G7" s="3">
        <v>234.779</v>
      </c>
      <c r="H7" s="2">
        <v>349.57499999999999</v>
      </c>
      <c r="I7" s="5">
        <v>349.57499999999999</v>
      </c>
      <c r="J7" s="3">
        <v>234.779</v>
      </c>
      <c r="K7" s="2">
        <v>349.57499999999999</v>
      </c>
      <c r="L7" s="4">
        <v>234.779</v>
      </c>
      <c r="M7" s="2">
        <v>349.57499999999999</v>
      </c>
      <c r="N7" s="2">
        <v>349.57499999999999</v>
      </c>
      <c r="O7" s="4">
        <v>223.71299999999999</v>
      </c>
      <c r="Q7" s="77"/>
      <c r="R7" s="4">
        <v>223.71299999999999</v>
      </c>
      <c r="S7" t="s">
        <v>15</v>
      </c>
      <c r="V7">
        <v>223.71299999999999</v>
      </c>
    </row>
    <row r="8" spans="2:23" x14ac:dyDescent="0.25">
      <c r="B8" s="13">
        <v>5</v>
      </c>
      <c r="C8" s="4"/>
      <c r="D8" s="2">
        <v>349.57499999999999</v>
      </c>
      <c r="E8" s="5">
        <v>349.57499999999999</v>
      </c>
      <c r="F8" s="5">
        <v>349.57499999999999</v>
      </c>
      <c r="G8" s="3">
        <v>234.779</v>
      </c>
      <c r="H8" s="2">
        <v>349.57499999999999</v>
      </c>
      <c r="I8" s="4">
        <v>234.779</v>
      </c>
      <c r="J8" s="2">
        <v>349.57499999999999</v>
      </c>
      <c r="K8" s="2">
        <v>349.57499999999999</v>
      </c>
      <c r="L8" s="3">
        <v>234.779</v>
      </c>
      <c r="M8" s="2">
        <v>349.57499999999999</v>
      </c>
      <c r="N8" s="5">
        <v>349.57499999999999</v>
      </c>
      <c r="O8" s="3">
        <v>234.779</v>
      </c>
      <c r="Q8" s="77"/>
      <c r="R8" s="3">
        <v>234.779</v>
      </c>
      <c r="S8" t="s">
        <v>16</v>
      </c>
      <c r="V8">
        <v>234.779</v>
      </c>
    </row>
    <row r="9" spans="2:23" x14ac:dyDescent="0.25">
      <c r="B9" s="13">
        <v>6</v>
      </c>
      <c r="C9" s="3"/>
      <c r="D9" s="2">
        <v>349.57499999999999</v>
      </c>
      <c r="E9" s="4">
        <v>223.71299999999999</v>
      </c>
      <c r="F9" s="4">
        <v>223.71299999999999</v>
      </c>
      <c r="G9" s="2">
        <v>349.57499999999999</v>
      </c>
      <c r="H9" s="2">
        <v>349.57499999999999</v>
      </c>
      <c r="I9" s="3">
        <v>234.779</v>
      </c>
      <c r="J9" s="3">
        <v>234.779</v>
      </c>
      <c r="K9" s="5">
        <v>349.57499999999999</v>
      </c>
      <c r="L9" s="2">
        <v>349.57499999999999</v>
      </c>
      <c r="M9" s="2">
        <v>349.57499999999999</v>
      </c>
      <c r="N9" s="4">
        <v>223.71299999999999</v>
      </c>
      <c r="O9" s="2">
        <v>349.57499999999999</v>
      </c>
    </row>
    <row r="10" spans="2:23" x14ac:dyDescent="0.25">
      <c r="B10" s="13">
        <v>7</v>
      </c>
      <c r="C10" s="2"/>
      <c r="D10" s="2">
        <v>349.57499999999999</v>
      </c>
      <c r="E10" s="3">
        <v>234.779</v>
      </c>
      <c r="F10" s="3">
        <v>234.779</v>
      </c>
      <c r="G10" s="2">
        <v>349.57499999999999</v>
      </c>
      <c r="H10" s="5">
        <v>349.57499999999999</v>
      </c>
      <c r="I10" s="2">
        <v>349.57499999999999</v>
      </c>
      <c r="J10" s="2">
        <v>349.57499999999999</v>
      </c>
      <c r="K10" s="4">
        <v>234.779</v>
      </c>
      <c r="L10" s="2">
        <v>349.57499999999999</v>
      </c>
      <c r="M10" s="2">
        <v>349.57499999999999</v>
      </c>
      <c r="N10" s="3">
        <v>234.779</v>
      </c>
      <c r="O10" s="2">
        <v>349.57499999999999</v>
      </c>
      <c r="Q10" s="77" t="s">
        <v>24</v>
      </c>
      <c r="R10" s="2">
        <v>349.57499999999999</v>
      </c>
      <c r="S10" t="s">
        <v>13</v>
      </c>
    </row>
    <row r="11" spans="2:23" x14ac:dyDescent="0.25">
      <c r="B11" s="13">
        <v>8</v>
      </c>
      <c r="C11" s="2"/>
      <c r="D11" s="5">
        <v>349.57499999999999</v>
      </c>
      <c r="E11" s="2">
        <v>349.57499999999999</v>
      </c>
      <c r="F11" s="2">
        <v>349.57499999999999</v>
      </c>
      <c r="G11" s="2">
        <v>349.57499999999999</v>
      </c>
      <c r="H11" s="4">
        <v>234.779</v>
      </c>
      <c r="I11" s="2">
        <v>349.57499999999999</v>
      </c>
      <c r="J11" s="2">
        <v>349.57499999999999</v>
      </c>
      <c r="K11" s="3">
        <v>234.779</v>
      </c>
      <c r="L11" s="2">
        <v>349.57499999999999</v>
      </c>
      <c r="M11" s="5">
        <v>349.57499999999999</v>
      </c>
      <c r="N11" s="2">
        <v>349.57499999999999</v>
      </c>
      <c r="O11" s="2">
        <v>349.57499999999999</v>
      </c>
      <c r="Q11" s="77"/>
      <c r="R11" s="5">
        <v>349.57499999999999</v>
      </c>
      <c r="S11" t="s">
        <v>14</v>
      </c>
    </row>
    <row r="12" spans="2:23" x14ac:dyDescent="0.25">
      <c r="B12" s="13">
        <v>9</v>
      </c>
      <c r="C12" s="2"/>
      <c r="D12" s="4">
        <v>223.71299999999999</v>
      </c>
      <c r="E12" s="2">
        <v>349.57499999999999</v>
      </c>
      <c r="F12" s="2">
        <v>349.57499999999999</v>
      </c>
      <c r="G12" s="5">
        <v>349.57499999999999</v>
      </c>
      <c r="H12" s="3">
        <v>234.779</v>
      </c>
      <c r="I12" s="2">
        <v>349.57499999999999</v>
      </c>
      <c r="J12" s="5">
        <v>349.57499999999999</v>
      </c>
      <c r="K12" s="2">
        <v>349.57499999999999</v>
      </c>
      <c r="L12" s="2">
        <v>349.57499999999999</v>
      </c>
      <c r="M12" s="4">
        <v>234.779</v>
      </c>
      <c r="N12" s="2">
        <v>349.57499999999999</v>
      </c>
      <c r="O12" s="2">
        <v>349.57499999999999</v>
      </c>
      <c r="Q12" s="77"/>
      <c r="R12" s="4">
        <v>234.779</v>
      </c>
      <c r="S12" t="s">
        <v>15</v>
      </c>
    </row>
    <row r="13" spans="2:23" x14ac:dyDescent="0.25">
      <c r="B13" s="13">
        <v>10</v>
      </c>
      <c r="C13" s="2"/>
      <c r="D13" s="3">
        <v>234.779</v>
      </c>
      <c r="E13" s="2">
        <v>349.57499999999999</v>
      </c>
      <c r="F13" s="2">
        <v>349.57499999999999</v>
      </c>
      <c r="G13" s="4">
        <v>234.779</v>
      </c>
      <c r="H13" s="2">
        <v>349.57499999999999</v>
      </c>
      <c r="I13" s="2">
        <v>349.57499999999999</v>
      </c>
      <c r="J13" s="4">
        <v>234.779</v>
      </c>
      <c r="K13" s="2">
        <v>349.57499999999999</v>
      </c>
      <c r="L13" s="5">
        <v>349.57499999999999</v>
      </c>
      <c r="M13" s="3">
        <v>234.779</v>
      </c>
      <c r="N13" s="2">
        <v>349.57499999999999</v>
      </c>
      <c r="O13" s="5">
        <v>349.57499999999999</v>
      </c>
      <c r="Q13" s="77"/>
      <c r="R13" s="3">
        <v>234.779</v>
      </c>
      <c r="S13" t="s">
        <v>16</v>
      </c>
    </row>
    <row r="14" spans="2:23" x14ac:dyDescent="0.25">
      <c r="B14" s="13">
        <v>11</v>
      </c>
      <c r="C14" s="5"/>
      <c r="D14" s="2">
        <v>349.57499999999999</v>
      </c>
      <c r="E14" s="2">
        <v>349.57499999999999</v>
      </c>
      <c r="F14" s="3">
        <v>234.779</v>
      </c>
      <c r="G14" s="3">
        <v>234.779</v>
      </c>
      <c r="H14" s="2">
        <v>349.57499999999999</v>
      </c>
      <c r="I14" s="5">
        <v>349.57499999999999</v>
      </c>
      <c r="J14" s="3">
        <v>234.779</v>
      </c>
      <c r="K14" s="2">
        <v>349.57499999999999</v>
      </c>
      <c r="L14" s="4">
        <v>234.779</v>
      </c>
      <c r="M14" s="2">
        <v>349.57499999999999</v>
      </c>
      <c r="N14" s="2">
        <v>349.57499999999999</v>
      </c>
      <c r="O14" s="4">
        <v>223.71299999999999</v>
      </c>
    </row>
    <row r="15" spans="2:23" x14ac:dyDescent="0.25">
      <c r="B15" s="13">
        <v>12</v>
      </c>
      <c r="C15" s="4"/>
      <c r="D15" s="2">
        <v>349.57499999999999</v>
      </c>
      <c r="E15" s="5">
        <v>349.57499999999999</v>
      </c>
      <c r="F15" s="5">
        <v>349.57499999999999</v>
      </c>
      <c r="G15" s="2">
        <v>349.57499999999999</v>
      </c>
      <c r="H15" s="2">
        <v>349.57499999999999</v>
      </c>
      <c r="I15" s="4">
        <v>234.779</v>
      </c>
      <c r="J15" s="2">
        <v>349.57499999999999</v>
      </c>
      <c r="K15" s="2">
        <v>349.57499999999999</v>
      </c>
      <c r="L15" s="3">
        <v>234.779</v>
      </c>
      <c r="M15" s="2">
        <v>349.57499999999999</v>
      </c>
      <c r="N15" s="5">
        <v>349.57499999999999</v>
      </c>
      <c r="O15" s="3">
        <v>234.779</v>
      </c>
    </row>
    <row r="16" spans="2:23" x14ac:dyDescent="0.25">
      <c r="B16" s="13">
        <v>13</v>
      </c>
      <c r="C16" s="3"/>
      <c r="D16" s="2">
        <v>349.57499999999999</v>
      </c>
      <c r="E16" s="4">
        <v>223.71299999999999</v>
      </c>
      <c r="F16" s="4">
        <v>223.71299999999999</v>
      </c>
      <c r="G16" s="2">
        <v>349.57499999999999</v>
      </c>
      <c r="H16" s="2">
        <v>349.57499999999999</v>
      </c>
      <c r="I16" s="3">
        <v>234.779</v>
      </c>
      <c r="J16" s="2">
        <v>349.57499999999999</v>
      </c>
      <c r="K16" s="5">
        <v>349.57499999999999</v>
      </c>
      <c r="L16" s="2">
        <v>349.57499999999999</v>
      </c>
      <c r="M16" s="2">
        <v>349.57499999999999</v>
      </c>
      <c r="N16" s="4">
        <v>223.71299999999999</v>
      </c>
      <c r="O16" s="2">
        <v>349.57499999999999</v>
      </c>
    </row>
    <row r="17" spans="2:22" x14ac:dyDescent="0.25">
      <c r="B17" s="13">
        <v>14</v>
      </c>
      <c r="C17" s="2"/>
      <c r="D17" s="2">
        <v>349.57499999999999</v>
      </c>
      <c r="E17" s="3">
        <v>234.779</v>
      </c>
      <c r="F17" s="3">
        <v>234.779</v>
      </c>
      <c r="G17" s="2">
        <v>349.57499999999999</v>
      </c>
      <c r="H17" s="5">
        <v>349.57499999999999</v>
      </c>
      <c r="I17" s="2">
        <v>349.57499999999999</v>
      </c>
      <c r="J17" s="2">
        <v>349.57499999999999</v>
      </c>
      <c r="K17" s="4">
        <v>234.779</v>
      </c>
      <c r="L17" s="2">
        <v>349.57499999999999</v>
      </c>
      <c r="M17" s="2">
        <v>349.57499999999999</v>
      </c>
      <c r="N17" s="3">
        <v>234.779</v>
      </c>
      <c r="O17" s="2">
        <v>349.57499999999999</v>
      </c>
    </row>
    <row r="18" spans="2:22" x14ac:dyDescent="0.25">
      <c r="B18" s="13">
        <v>15</v>
      </c>
      <c r="C18" s="2"/>
      <c r="D18" s="5">
        <v>349.57499999999999</v>
      </c>
      <c r="E18" s="2">
        <v>349.57499999999999</v>
      </c>
      <c r="F18" s="2">
        <v>349.57499999999999</v>
      </c>
      <c r="G18" s="2">
        <v>349.57499999999999</v>
      </c>
      <c r="H18" s="4">
        <v>234.779</v>
      </c>
      <c r="I18" s="2">
        <v>349.57499999999999</v>
      </c>
      <c r="J18" s="2">
        <v>349.57499999999999</v>
      </c>
      <c r="K18" s="3">
        <v>234.779</v>
      </c>
      <c r="L18" s="2">
        <v>349.57499999999999</v>
      </c>
      <c r="M18" s="5">
        <v>349.57499999999999</v>
      </c>
      <c r="N18" s="2">
        <v>349.57499999999999</v>
      </c>
      <c r="O18" s="2">
        <v>349.57499999999999</v>
      </c>
    </row>
    <row r="19" spans="2:22" x14ac:dyDescent="0.25">
      <c r="B19" s="13">
        <v>16</v>
      </c>
      <c r="C19" s="2"/>
      <c r="D19" s="4">
        <v>223.71299999999999</v>
      </c>
      <c r="E19" s="3">
        <v>234.779</v>
      </c>
      <c r="F19" s="2">
        <v>349.57499999999999</v>
      </c>
      <c r="G19" s="5">
        <v>349.57499999999999</v>
      </c>
      <c r="H19" s="3">
        <v>234.779</v>
      </c>
      <c r="I19" s="2">
        <v>349.57499999999999</v>
      </c>
      <c r="J19" s="5">
        <v>349.57499999999999</v>
      </c>
      <c r="K19" s="2">
        <v>349.57499999999999</v>
      </c>
      <c r="L19" s="2">
        <v>349.57499999999999</v>
      </c>
      <c r="M19" s="4">
        <v>234.779</v>
      </c>
      <c r="N19" s="2">
        <v>349.57499999999999</v>
      </c>
      <c r="O19" s="2">
        <v>349.57499999999999</v>
      </c>
    </row>
    <row r="20" spans="2:22" x14ac:dyDescent="0.25">
      <c r="B20" s="13">
        <v>17</v>
      </c>
      <c r="C20" s="2"/>
      <c r="D20" s="3">
        <v>234.779</v>
      </c>
      <c r="E20" s="2">
        <v>349.57499999999999</v>
      </c>
      <c r="F20" s="2">
        <v>349.57499999999999</v>
      </c>
      <c r="G20" s="4">
        <v>234.779</v>
      </c>
      <c r="H20" s="2">
        <v>349.57499999999999</v>
      </c>
      <c r="I20" s="2">
        <v>349.57499999999999</v>
      </c>
      <c r="J20" s="4">
        <v>234.779</v>
      </c>
      <c r="K20" s="2">
        <v>349.57499999999999</v>
      </c>
      <c r="L20" s="5">
        <v>349.57499999999999</v>
      </c>
      <c r="M20" s="3">
        <v>234.779</v>
      </c>
      <c r="N20" s="2">
        <v>349.57499999999999</v>
      </c>
      <c r="O20" s="5">
        <v>349.57499999999999</v>
      </c>
    </row>
    <row r="21" spans="2:22" x14ac:dyDescent="0.25">
      <c r="B21" s="13">
        <v>18</v>
      </c>
      <c r="C21" s="5"/>
      <c r="D21" s="2">
        <v>349.57499999999999</v>
      </c>
      <c r="E21" s="2">
        <v>349.57499999999999</v>
      </c>
      <c r="F21" s="2">
        <v>349.57499999999999</v>
      </c>
      <c r="G21" s="3">
        <v>234.779</v>
      </c>
      <c r="H21" s="2">
        <v>349.57499999999999</v>
      </c>
      <c r="I21" s="5">
        <v>349.57499999999999</v>
      </c>
      <c r="J21" s="3">
        <v>234.779</v>
      </c>
      <c r="K21" s="2">
        <v>349.57499999999999</v>
      </c>
      <c r="L21" s="4">
        <v>234.779</v>
      </c>
      <c r="M21" s="2">
        <v>349.57499999999999</v>
      </c>
      <c r="N21" s="2">
        <v>349.57499999999999</v>
      </c>
      <c r="O21" s="4">
        <v>223.71299999999999</v>
      </c>
      <c r="U21" t="s">
        <v>26</v>
      </c>
      <c r="V21" t="s">
        <v>27</v>
      </c>
    </row>
    <row r="22" spans="2:22" x14ac:dyDescent="0.25">
      <c r="B22" s="13">
        <v>19</v>
      </c>
      <c r="C22" s="4"/>
      <c r="D22" s="2">
        <v>349.57499999999999</v>
      </c>
      <c r="E22" s="5">
        <v>349.57499999999999</v>
      </c>
      <c r="F22" s="5">
        <v>349.57499999999999</v>
      </c>
      <c r="G22" s="2">
        <v>349.57499999999999</v>
      </c>
      <c r="H22" s="2">
        <v>349.57499999999999</v>
      </c>
      <c r="I22" s="4">
        <v>234.779</v>
      </c>
      <c r="J22" s="2">
        <v>349.57499999999999</v>
      </c>
      <c r="K22" s="2">
        <v>349.57499999999999</v>
      </c>
      <c r="L22" s="3">
        <v>234.779</v>
      </c>
      <c r="M22" s="2">
        <v>349.57499999999999</v>
      </c>
      <c r="N22" s="5">
        <v>349.57499999999999</v>
      </c>
      <c r="O22" s="3">
        <v>234.779</v>
      </c>
      <c r="R22" s="2">
        <v>349.57499999999999</v>
      </c>
      <c r="S22">
        <f>COUNTIF(C4:O34,R22)</f>
        <v>251</v>
      </c>
      <c r="U22">
        <f>V5*S22</f>
        <v>66132.978000000003</v>
      </c>
      <c r="V22">
        <f>W5*S22</f>
        <v>21610.346999999998</v>
      </c>
    </row>
    <row r="23" spans="2:22" x14ac:dyDescent="0.25">
      <c r="B23" s="13">
        <v>20</v>
      </c>
      <c r="C23" s="3"/>
      <c r="D23" s="2">
        <v>349.57499999999999</v>
      </c>
      <c r="E23" s="4">
        <v>223.71299999999999</v>
      </c>
      <c r="F23" s="4">
        <v>223.71299999999999</v>
      </c>
      <c r="G23" s="2">
        <v>349.57499999999999</v>
      </c>
      <c r="H23" s="2">
        <v>349.57499999999999</v>
      </c>
      <c r="I23" s="3">
        <v>234.779</v>
      </c>
      <c r="J23" s="2">
        <v>349.57499999999999</v>
      </c>
      <c r="K23" s="5">
        <v>349.57499999999999</v>
      </c>
      <c r="L23" s="2">
        <v>349.57499999999999</v>
      </c>
      <c r="M23" s="2">
        <v>349.57499999999999</v>
      </c>
      <c r="N23" s="4">
        <v>223.71299999999999</v>
      </c>
      <c r="O23" s="2">
        <v>349.57499999999999</v>
      </c>
      <c r="R23" s="4">
        <v>223.71299999999999</v>
      </c>
      <c r="S23">
        <f>COUNTIF(C4:O34,R23)</f>
        <v>20</v>
      </c>
      <c r="T23">
        <f>R23*S23</f>
        <v>4474.26</v>
      </c>
      <c r="U23">
        <f>V7*S23</f>
        <v>4474.26</v>
      </c>
    </row>
    <row r="24" spans="2:22" x14ac:dyDescent="0.25">
      <c r="B24" s="13">
        <v>21</v>
      </c>
      <c r="C24" s="2">
        <v>349.57499999999999</v>
      </c>
      <c r="D24" s="2">
        <v>349.57499999999999</v>
      </c>
      <c r="E24" s="3">
        <v>234.779</v>
      </c>
      <c r="F24" s="3">
        <v>234.779</v>
      </c>
      <c r="G24" s="2">
        <v>349.57499999999999</v>
      </c>
      <c r="H24" s="5">
        <v>349.57499999999999</v>
      </c>
      <c r="I24" s="2">
        <v>349.57499999999999</v>
      </c>
      <c r="J24" s="2">
        <v>349.57499999999999</v>
      </c>
      <c r="K24" s="4">
        <v>234.779</v>
      </c>
      <c r="L24" s="2">
        <v>349.57499999999999</v>
      </c>
      <c r="M24" s="2">
        <v>349.57499999999999</v>
      </c>
      <c r="N24" s="3">
        <v>234.779</v>
      </c>
      <c r="O24" s="2"/>
      <c r="R24" s="3">
        <v>234.779</v>
      </c>
      <c r="S24">
        <f>COUNTIF(C4:O34,R24)</f>
        <v>94</v>
      </c>
      <c r="T24">
        <f>R24*S24</f>
        <v>22069.225999999999</v>
      </c>
      <c r="U24">
        <f>V8*S24</f>
        <v>22069.225999999999</v>
      </c>
    </row>
    <row r="25" spans="2:22" x14ac:dyDescent="0.25">
      <c r="B25" s="13">
        <v>22</v>
      </c>
      <c r="C25" s="2">
        <v>349.57499999999999</v>
      </c>
      <c r="D25" s="5">
        <v>349.57499999999999</v>
      </c>
      <c r="E25" s="2">
        <v>349.57499999999999</v>
      </c>
      <c r="F25" s="2">
        <v>349.57499999999999</v>
      </c>
      <c r="G25" s="2">
        <v>349.57499999999999</v>
      </c>
      <c r="H25" s="4">
        <v>234.779</v>
      </c>
      <c r="I25" s="2">
        <v>349.57499999999999</v>
      </c>
      <c r="J25" s="2">
        <v>349.57499999999999</v>
      </c>
      <c r="K25" s="3">
        <v>234.779</v>
      </c>
      <c r="L25" s="2">
        <v>349.57499999999999</v>
      </c>
      <c r="M25" s="5">
        <v>349.57499999999999</v>
      </c>
      <c r="N25" s="2">
        <v>349.57499999999999</v>
      </c>
      <c r="O25" s="2"/>
      <c r="U25">
        <f>SUM(U22:U24)</f>
        <v>92676.463999999993</v>
      </c>
      <c r="V25">
        <f>SUM(V22:V23)</f>
        <v>21610.346999999998</v>
      </c>
    </row>
    <row r="26" spans="2:22" x14ac:dyDescent="0.25">
      <c r="B26" s="13">
        <v>23</v>
      </c>
      <c r="C26" s="2">
        <v>349.57499999999999</v>
      </c>
      <c r="D26" s="4">
        <v>223.71299999999999</v>
      </c>
      <c r="E26" s="2">
        <v>349.57499999999999</v>
      </c>
      <c r="F26" s="2">
        <v>349.57499999999999</v>
      </c>
      <c r="G26" s="5">
        <v>349.57499999999999</v>
      </c>
      <c r="H26" s="3">
        <v>234.779</v>
      </c>
      <c r="I26" s="2">
        <v>349.57499999999999</v>
      </c>
      <c r="J26" s="5">
        <v>349.57499999999999</v>
      </c>
      <c r="K26" s="2">
        <v>349.57499999999999</v>
      </c>
      <c r="L26" s="2">
        <v>349.57499999999999</v>
      </c>
      <c r="M26" s="4">
        <v>234.779</v>
      </c>
      <c r="N26" s="2">
        <v>349.57499999999999</v>
      </c>
      <c r="O26" s="2"/>
      <c r="U26" s="42">
        <f>U25/(U25+V25)</f>
        <v>0.81091127829264575</v>
      </c>
      <c r="V26" s="42">
        <f>V25/(U25+V25)</f>
        <v>0.18908872170735433</v>
      </c>
    </row>
    <row r="27" spans="2:22" x14ac:dyDescent="0.25">
      <c r="B27" s="13">
        <v>24</v>
      </c>
      <c r="C27" s="3">
        <v>234.779</v>
      </c>
      <c r="D27" s="3">
        <v>234.779</v>
      </c>
      <c r="E27" s="2">
        <v>349.57499999999999</v>
      </c>
      <c r="F27" s="2">
        <v>349.57499999999999</v>
      </c>
      <c r="G27" s="4">
        <v>234.779</v>
      </c>
      <c r="H27" s="2">
        <v>349.57499999999999</v>
      </c>
      <c r="I27" s="3">
        <v>234.779</v>
      </c>
      <c r="J27" s="4">
        <v>234.779</v>
      </c>
      <c r="K27" s="2">
        <v>349.57499999999999</v>
      </c>
      <c r="L27" s="5">
        <v>349.57499999999999</v>
      </c>
      <c r="M27" s="3">
        <v>234.779</v>
      </c>
      <c r="N27" s="2">
        <v>349.57499999999999</v>
      </c>
      <c r="O27" s="3"/>
    </row>
    <row r="28" spans="2:22" x14ac:dyDescent="0.25">
      <c r="B28" s="13">
        <v>25</v>
      </c>
      <c r="C28" s="3">
        <v>234.779</v>
      </c>
      <c r="D28" s="2">
        <v>349.57499999999999</v>
      </c>
      <c r="E28" s="2">
        <v>349.57499999999999</v>
      </c>
      <c r="F28" s="2">
        <v>349.57499999999999</v>
      </c>
      <c r="G28" s="3">
        <v>234.779</v>
      </c>
      <c r="H28" s="2">
        <v>349.57499999999999</v>
      </c>
      <c r="I28" s="5">
        <v>349.57499999999999</v>
      </c>
      <c r="J28" s="3">
        <v>234.779</v>
      </c>
      <c r="K28" s="2">
        <v>349.57499999999999</v>
      </c>
      <c r="L28" s="4">
        <v>234.779</v>
      </c>
      <c r="M28" s="2">
        <v>349.57499999999999</v>
      </c>
      <c r="N28" s="2">
        <v>349.57499999999999</v>
      </c>
      <c r="O28" s="3"/>
    </row>
    <row r="29" spans="2:22" x14ac:dyDescent="0.25">
      <c r="B29" s="13">
        <v>26</v>
      </c>
      <c r="C29" s="3">
        <v>234.779</v>
      </c>
      <c r="D29" s="2">
        <v>349.57499999999999</v>
      </c>
      <c r="E29" s="5">
        <v>349.57499999999999</v>
      </c>
      <c r="F29" s="5">
        <v>349.57499999999999</v>
      </c>
      <c r="G29" s="2">
        <v>349.57499999999999</v>
      </c>
      <c r="H29" s="2">
        <v>349.57499999999999</v>
      </c>
      <c r="I29" s="4">
        <v>234.779</v>
      </c>
      <c r="J29" s="2">
        <v>349.57499999999999</v>
      </c>
      <c r="K29" s="2">
        <v>349.57499999999999</v>
      </c>
      <c r="L29" s="3">
        <v>234.779</v>
      </c>
      <c r="M29" s="2">
        <v>349.57499999999999</v>
      </c>
      <c r="N29" s="5">
        <v>349.57499999999999</v>
      </c>
      <c r="O29" s="3"/>
    </row>
    <row r="30" spans="2:22" x14ac:dyDescent="0.25">
      <c r="B30" s="13">
        <v>27</v>
      </c>
      <c r="C30" s="3">
        <v>234.779</v>
      </c>
      <c r="D30" s="2">
        <v>349.57499999999999</v>
      </c>
      <c r="E30" s="4">
        <v>223.71299999999999</v>
      </c>
      <c r="F30" s="4">
        <v>223.71299999999999</v>
      </c>
      <c r="G30" s="2">
        <v>349.57499999999999</v>
      </c>
      <c r="H30" s="2">
        <v>349.57499999999999</v>
      </c>
      <c r="I30" s="3">
        <v>234.779</v>
      </c>
      <c r="J30" s="2">
        <v>349.57499999999999</v>
      </c>
      <c r="K30" s="5">
        <v>349.57499999999999</v>
      </c>
      <c r="L30" s="2">
        <v>349.57499999999999</v>
      </c>
      <c r="M30" s="2">
        <v>349.57499999999999</v>
      </c>
      <c r="N30" s="4">
        <v>223.71299999999999</v>
      </c>
      <c r="O30" s="2"/>
    </row>
    <row r="31" spans="2:22" x14ac:dyDescent="0.25">
      <c r="B31" s="13">
        <v>28</v>
      </c>
      <c r="C31" s="2">
        <v>349.57499999999999</v>
      </c>
      <c r="D31" s="2">
        <v>349.57499999999999</v>
      </c>
      <c r="E31" s="3">
        <v>234.779</v>
      </c>
      <c r="F31" s="3">
        <v>234.779</v>
      </c>
      <c r="G31" s="2">
        <v>349.57499999999999</v>
      </c>
      <c r="H31" s="5">
        <v>349.57499999999999</v>
      </c>
      <c r="I31" s="2">
        <v>349.57499999999999</v>
      </c>
      <c r="J31" s="2">
        <v>349.57499999999999</v>
      </c>
      <c r="K31" s="4">
        <v>234.779</v>
      </c>
      <c r="L31" s="2">
        <v>349.57499999999999</v>
      </c>
      <c r="M31" s="2">
        <v>349.57499999999999</v>
      </c>
      <c r="N31" s="3">
        <v>234.779</v>
      </c>
      <c r="O31" s="2"/>
    </row>
    <row r="32" spans="2:22" x14ac:dyDescent="0.25">
      <c r="B32" s="13">
        <v>29</v>
      </c>
      <c r="C32" s="2">
        <v>349.57499999999999</v>
      </c>
      <c r="D32" s="5">
        <v>349.57499999999999</v>
      </c>
      <c r="F32" s="2">
        <v>349.57499999999999</v>
      </c>
      <c r="G32" s="2">
        <v>349.57499999999999</v>
      </c>
      <c r="H32" s="4">
        <v>234.779</v>
      </c>
      <c r="I32" s="2">
        <v>349.57499999999999</v>
      </c>
      <c r="J32" s="2">
        <v>349.57499999999999</v>
      </c>
      <c r="K32" s="3">
        <v>234.779</v>
      </c>
      <c r="L32" s="2">
        <v>349.57499999999999</v>
      </c>
      <c r="M32" s="5">
        <v>349.57499999999999</v>
      </c>
      <c r="N32" s="2">
        <v>349.57499999999999</v>
      </c>
      <c r="O32" s="2"/>
    </row>
    <row r="33" spans="2:15" x14ac:dyDescent="0.25">
      <c r="B33" s="13">
        <v>30</v>
      </c>
      <c r="C33" s="2">
        <v>349.57499999999999</v>
      </c>
      <c r="D33" s="4">
        <v>223.71299999999999</v>
      </c>
      <c r="F33" s="2">
        <v>349.57499999999999</v>
      </c>
      <c r="G33" s="5">
        <v>349.57499999999999</v>
      </c>
      <c r="H33" s="3">
        <v>234.779</v>
      </c>
      <c r="I33" s="2">
        <v>349.57499999999999</v>
      </c>
      <c r="J33" s="5">
        <v>349.57499999999999</v>
      </c>
      <c r="K33" s="2">
        <v>349.57499999999999</v>
      </c>
      <c r="L33" s="2">
        <v>349.57499999999999</v>
      </c>
      <c r="M33" s="4">
        <v>234.779</v>
      </c>
      <c r="N33" s="2">
        <v>349.57499999999999</v>
      </c>
      <c r="O33" s="2"/>
    </row>
    <row r="34" spans="2:15" x14ac:dyDescent="0.25">
      <c r="B34" s="13">
        <v>31</v>
      </c>
      <c r="C34" s="2">
        <v>349.57499999999999</v>
      </c>
      <c r="D34" s="3">
        <v>234.779</v>
      </c>
      <c r="F34" s="2">
        <v>349.57499999999999</v>
      </c>
      <c r="H34" s="2">
        <v>349.57499999999999</v>
      </c>
      <c r="J34" s="4">
        <v>234.779</v>
      </c>
      <c r="K34" s="2">
        <v>349.57499999999999</v>
      </c>
      <c r="M34" s="3">
        <v>234.779</v>
      </c>
      <c r="O34" s="5"/>
    </row>
    <row r="35" spans="2:15" x14ac:dyDescent="0.25">
      <c r="C35">
        <f>SUM(C4:C34)</f>
        <v>3386.1409999999992</v>
      </c>
      <c r="D35">
        <f t="shared" ref="D35:N35" si="0">SUM(D4:D34)</f>
        <v>9518.7389999999996</v>
      </c>
      <c r="E35">
        <f t="shared" si="0"/>
        <v>8710.6719999999968</v>
      </c>
      <c r="F35">
        <f t="shared" si="0"/>
        <v>9759.3970000000008</v>
      </c>
      <c r="G35">
        <f t="shared" si="0"/>
        <v>9454.0860000000011</v>
      </c>
      <c r="H35">
        <f t="shared" si="0"/>
        <v>9688.8649999999998</v>
      </c>
      <c r="I35">
        <f t="shared" si="0"/>
        <v>9454.0859999999993</v>
      </c>
      <c r="J35">
        <f t="shared" si="0"/>
        <v>9688.8650000000016</v>
      </c>
      <c r="K35">
        <f t="shared" si="0"/>
        <v>9803.6610000000019</v>
      </c>
      <c r="L35">
        <f t="shared" si="0"/>
        <v>9568.8820000000014</v>
      </c>
      <c r="M35">
        <f t="shared" si="0"/>
        <v>9688.8650000000016</v>
      </c>
      <c r="N35">
        <f t="shared" si="0"/>
        <v>9295.0259999999998</v>
      </c>
      <c r="O35">
        <f>SUM(O4:O34)</f>
        <v>6269.5259999999989</v>
      </c>
    </row>
    <row r="38" spans="2:15" x14ac:dyDescent="0.25">
      <c r="B38" s="14" t="s">
        <v>17</v>
      </c>
      <c r="C38" s="40">
        <f>SUM(C35:O35)</f>
        <v>114286.811</v>
      </c>
    </row>
  </sheetData>
  <mergeCells count="3">
    <mergeCell ref="D2:O2"/>
    <mergeCell ref="Q5:Q8"/>
    <mergeCell ref="Q10:Q13"/>
  </mergeCells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38"/>
  <sheetViews>
    <sheetView workbookViewId="0">
      <selection activeCell="Q32" sqref="Q32"/>
    </sheetView>
  </sheetViews>
  <sheetFormatPr defaultRowHeight="15" x14ac:dyDescent="0.25"/>
  <cols>
    <col min="3" max="3" width="11.42578125" bestFit="1" customWidth="1"/>
    <col min="17" max="17" width="11.28515625" customWidth="1"/>
  </cols>
  <sheetData>
    <row r="2" spans="2:23" x14ac:dyDescent="0.25">
      <c r="C2" s="13" t="s">
        <v>21</v>
      </c>
      <c r="D2" s="61" t="s">
        <v>22</v>
      </c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2:23" x14ac:dyDescent="0.25">
      <c r="B3" s="1" t="s">
        <v>0</v>
      </c>
      <c r="C3" s="1" t="s">
        <v>9</v>
      </c>
      <c r="D3" s="1" t="s">
        <v>10</v>
      </c>
      <c r="E3" s="1" t="s">
        <v>11</v>
      </c>
      <c r="F3" s="1" t="s">
        <v>12</v>
      </c>
      <c r="G3" s="1" t="s">
        <v>1</v>
      </c>
      <c r="H3" s="1" t="s">
        <v>3</v>
      </c>
      <c r="I3" s="1" t="s">
        <v>2</v>
      </c>
      <c r="J3" s="1" t="s">
        <v>4</v>
      </c>
      <c r="K3" s="1" t="s">
        <v>5</v>
      </c>
      <c r="L3" s="1" t="s">
        <v>6</v>
      </c>
      <c r="M3" s="1" t="s">
        <v>7</v>
      </c>
      <c r="N3" s="1" t="s">
        <v>8</v>
      </c>
      <c r="O3" s="1" t="s">
        <v>9</v>
      </c>
    </row>
    <row r="4" spans="2:23" x14ac:dyDescent="0.25">
      <c r="B4" s="13">
        <v>1</v>
      </c>
      <c r="C4" s="2"/>
      <c r="D4" s="3">
        <v>131.18199999999999</v>
      </c>
      <c r="E4" s="2">
        <v>414.029</v>
      </c>
      <c r="F4" s="2">
        <v>414.029</v>
      </c>
      <c r="G4" s="2">
        <v>414.029</v>
      </c>
      <c r="H4" s="3">
        <v>131.18199999999999</v>
      </c>
      <c r="I4" s="2">
        <v>414.029</v>
      </c>
      <c r="J4" s="2">
        <v>414.029</v>
      </c>
      <c r="K4" s="3">
        <v>131.18199999999999</v>
      </c>
      <c r="L4" s="2">
        <v>414.029</v>
      </c>
      <c r="M4" s="5">
        <v>414.029</v>
      </c>
      <c r="N4" s="3">
        <v>131.18199999999999</v>
      </c>
      <c r="O4" s="2">
        <v>414.029</v>
      </c>
      <c r="V4" t="s">
        <v>26</v>
      </c>
      <c r="W4" t="s">
        <v>28</v>
      </c>
    </row>
    <row r="5" spans="2:23" x14ac:dyDescent="0.25">
      <c r="B5" s="13">
        <v>2</v>
      </c>
      <c r="C5" s="2"/>
      <c r="D5" s="4">
        <v>131.18199999999999</v>
      </c>
      <c r="E5" s="2">
        <v>414.029</v>
      </c>
      <c r="F5" s="2">
        <v>414.029</v>
      </c>
      <c r="G5" s="5">
        <v>414.029</v>
      </c>
      <c r="H5" s="3">
        <v>131.18199999999999</v>
      </c>
      <c r="I5" s="2">
        <v>414.029</v>
      </c>
      <c r="J5" s="5">
        <v>414.029</v>
      </c>
      <c r="K5" s="2">
        <v>414.029</v>
      </c>
      <c r="L5" s="2">
        <v>414.029</v>
      </c>
      <c r="M5" s="4">
        <v>131.18199999999999</v>
      </c>
      <c r="N5" s="3">
        <v>131.18199999999999</v>
      </c>
      <c r="O5" s="2">
        <v>414.029</v>
      </c>
      <c r="Q5" s="77" t="s">
        <v>23</v>
      </c>
      <c r="R5" s="2">
        <v>414.029</v>
      </c>
      <c r="S5" t="s">
        <v>13</v>
      </c>
      <c r="V5">
        <v>254.62</v>
      </c>
      <c r="W5">
        <v>159.40899999999999</v>
      </c>
    </row>
    <row r="6" spans="2:23" x14ac:dyDescent="0.25">
      <c r="B6" s="13">
        <v>3</v>
      </c>
      <c r="C6" s="2"/>
      <c r="D6" s="3">
        <v>131.18199999999999</v>
      </c>
      <c r="E6" s="2">
        <v>414.029</v>
      </c>
      <c r="F6" s="2">
        <v>414.029</v>
      </c>
      <c r="G6" s="4">
        <v>131.18199999999999</v>
      </c>
      <c r="H6" s="2">
        <v>414.029</v>
      </c>
      <c r="I6" s="2">
        <v>414.029</v>
      </c>
      <c r="J6" s="4">
        <v>131.18199999999999</v>
      </c>
      <c r="K6" s="2">
        <v>414.029</v>
      </c>
      <c r="L6" s="5">
        <v>414.029</v>
      </c>
      <c r="M6" s="3">
        <v>131.18199999999999</v>
      </c>
      <c r="N6" s="2">
        <v>414.029</v>
      </c>
      <c r="O6" s="5">
        <v>414.029</v>
      </c>
      <c r="Q6" s="77"/>
      <c r="R6" s="5">
        <v>414.029</v>
      </c>
      <c r="S6" t="s">
        <v>14</v>
      </c>
      <c r="V6">
        <v>254.62</v>
      </c>
      <c r="W6">
        <v>159.40899999999999</v>
      </c>
    </row>
    <row r="7" spans="2:23" x14ac:dyDescent="0.25">
      <c r="B7" s="13">
        <v>4</v>
      </c>
      <c r="C7" s="5"/>
      <c r="D7" s="2">
        <v>414.029</v>
      </c>
      <c r="E7" s="2">
        <v>414.029</v>
      </c>
      <c r="F7" s="2">
        <v>414.029</v>
      </c>
      <c r="G7" s="3">
        <v>131.18199999999999</v>
      </c>
      <c r="H7" s="2">
        <v>414.029</v>
      </c>
      <c r="I7" s="5">
        <v>414.029</v>
      </c>
      <c r="J7" s="3">
        <v>131.18199999999999</v>
      </c>
      <c r="K7" s="2">
        <v>414.029</v>
      </c>
      <c r="L7" s="4">
        <v>131.18199999999999</v>
      </c>
      <c r="M7" s="2">
        <v>414.029</v>
      </c>
      <c r="N7" s="2">
        <v>414.029</v>
      </c>
      <c r="O7" s="4">
        <v>131.18199999999999</v>
      </c>
      <c r="Q7" s="77"/>
      <c r="R7" s="4">
        <v>131.18199999999999</v>
      </c>
      <c r="S7" t="s">
        <v>15</v>
      </c>
      <c r="W7">
        <v>131.18199999999999</v>
      </c>
    </row>
    <row r="8" spans="2:23" x14ac:dyDescent="0.25">
      <c r="B8" s="13">
        <v>5</v>
      </c>
      <c r="C8" s="4"/>
      <c r="D8" s="2">
        <v>414.029</v>
      </c>
      <c r="E8" s="5">
        <v>414.029</v>
      </c>
      <c r="F8" s="5">
        <v>414.029</v>
      </c>
      <c r="G8" s="3">
        <v>131.18199999999999</v>
      </c>
      <c r="H8" s="2">
        <v>414.029</v>
      </c>
      <c r="I8" s="4">
        <v>131.18199999999999</v>
      </c>
      <c r="J8" s="2">
        <v>414.029</v>
      </c>
      <c r="K8" s="2">
        <v>414.029</v>
      </c>
      <c r="L8" s="3">
        <v>131.18199999999999</v>
      </c>
      <c r="M8" s="2">
        <v>414.029</v>
      </c>
      <c r="N8" s="5">
        <v>414.029</v>
      </c>
      <c r="O8" s="3">
        <v>131.18199999999999</v>
      </c>
      <c r="Q8" s="77"/>
      <c r="R8" s="3">
        <v>131.18199999999999</v>
      </c>
      <c r="S8" t="s">
        <v>16</v>
      </c>
      <c r="W8">
        <v>131.18199999999999</v>
      </c>
    </row>
    <row r="9" spans="2:23" x14ac:dyDescent="0.25">
      <c r="B9" s="13">
        <v>6</v>
      </c>
      <c r="C9" s="3"/>
      <c r="D9" s="2">
        <v>414.029</v>
      </c>
      <c r="E9" s="4">
        <v>131.18199999999999</v>
      </c>
      <c r="F9" s="4">
        <v>131.18199999999999</v>
      </c>
      <c r="G9" s="2">
        <v>414.029</v>
      </c>
      <c r="H9" s="2">
        <v>414.029</v>
      </c>
      <c r="I9" s="3">
        <v>131.18199999999999</v>
      </c>
      <c r="J9" s="3">
        <v>131.18199999999999</v>
      </c>
      <c r="K9" s="5">
        <v>414.029</v>
      </c>
      <c r="L9" s="2">
        <v>414.029</v>
      </c>
      <c r="M9" s="2">
        <v>414.029</v>
      </c>
      <c r="N9" s="4">
        <v>131.18199999999999</v>
      </c>
      <c r="O9" s="2">
        <v>414.029</v>
      </c>
    </row>
    <row r="10" spans="2:23" x14ac:dyDescent="0.25">
      <c r="B10" s="13">
        <v>7</v>
      </c>
      <c r="C10" s="2"/>
      <c r="D10" s="2">
        <v>414.029</v>
      </c>
      <c r="E10" s="3">
        <v>131.18199999999999</v>
      </c>
      <c r="F10" s="3">
        <v>131.18199999999999</v>
      </c>
      <c r="G10" s="2">
        <v>414.029</v>
      </c>
      <c r="H10" s="5">
        <v>414.029</v>
      </c>
      <c r="I10" s="2">
        <v>414.029</v>
      </c>
      <c r="J10" s="2">
        <v>414.029</v>
      </c>
      <c r="K10" s="4">
        <v>131.18199999999999</v>
      </c>
      <c r="L10" s="2">
        <v>414.029</v>
      </c>
      <c r="M10" s="2">
        <v>414.029</v>
      </c>
      <c r="N10" s="3">
        <v>131.18199999999999</v>
      </c>
      <c r="O10" s="2">
        <v>414.029</v>
      </c>
      <c r="Q10" s="41"/>
    </row>
    <row r="11" spans="2:23" x14ac:dyDescent="0.25">
      <c r="B11" s="13">
        <v>8</v>
      </c>
      <c r="C11" s="2"/>
      <c r="D11" s="5">
        <v>414.029</v>
      </c>
      <c r="E11" s="2">
        <v>414.029</v>
      </c>
      <c r="F11" s="2">
        <v>414.029</v>
      </c>
      <c r="G11" s="2">
        <v>414.029</v>
      </c>
      <c r="H11" s="4">
        <v>131.18199999999999</v>
      </c>
      <c r="I11" s="2">
        <v>414.029</v>
      </c>
      <c r="J11" s="2">
        <v>414.029</v>
      </c>
      <c r="K11" s="3">
        <v>131.18199999999999</v>
      </c>
      <c r="L11" s="2">
        <v>414.029</v>
      </c>
      <c r="M11" s="5">
        <v>414.029</v>
      </c>
      <c r="N11" s="2">
        <v>414.029</v>
      </c>
      <c r="O11" s="2">
        <v>414.029</v>
      </c>
      <c r="Q11" s="41"/>
    </row>
    <row r="12" spans="2:23" x14ac:dyDescent="0.25">
      <c r="B12" s="13">
        <v>9</v>
      </c>
      <c r="C12" s="2"/>
      <c r="D12" s="4">
        <v>131.18199999999999</v>
      </c>
      <c r="E12" s="2">
        <v>414.029</v>
      </c>
      <c r="F12" s="2">
        <v>414.029</v>
      </c>
      <c r="G12" s="5">
        <v>414.029</v>
      </c>
      <c r="H12" s="3">
        <v>131.18199999999999</v>
      </c>
      <c r="I12" s="2">
        <v>414.029</v>
      </c>
      <c r="J12" s="5">
        <v>414.029</v>
      </c>
      <c r="K12" s="2">
        <v>414.029</v>
      </c>
      <c r="L12" s="2">
        <v>414.029</v>
      </c>
      <c r="M12" s="4">
        <v>131.18199999999999</v>
      </c>
      <c r="N12" s="2">
        <v>414.029</v>
      </c>
      <c r="O12" s="2">
        <v>414.029</v>
      </c>
      <c r="Q12" s="41"/>
    </row>
    <row r="13" spans="2:23" x14ac:dyDescent="0.25">
      <c r="B13" s="13">
        <v>10</v>
      </c>
      <c r="C13" s="2"/>
      <c r="D13" s="3">
        <v>131.18199999999999</v>
      </c>
      <c r="E13" s="2">
        <v>414.029</v>
      </c>
      <c r="F13" s="2">
        <v>414.029</v>
      </c>
      <c r="G13" s="4">
        <v>131.18199999999999</v>
      </c>
      <c r="H13" s="2">
        <v>414.029</v>
      </c>
      <c r="I13" s="2">
        <v>414.029</v>
      </c>
      <c r="J13" s="4">
        <v>131.18199999999999</v>
      </c>
      <c r="K13" s="2">
        <v>414.029</v>
      </c>
      <c r="L13" s="5">
        <v>414.029</v>
      </c>
      <c r="M13" s="3">
        <v>131.18199999999999</v>
      </c>
      <c r="N13" s="2">
        <v>414.029</v>
      </c>
      <c r="O13" s="5">
        <v>414.029</v>
      </c>
      <c r="Q13" s="41"/>
    </row>
    <row r="14" spans="2:23" x14ac:dyDescent="0.25">
      <c r="B14" s="13">
        <v>11</v>
      </c>
      <c r="C14" s="5"/>
      <c r="D14" s="2">
        <v>414.029</v>
      </c>
      <c r="E14" s="2">
        <v>414.029</v>
      </c>
      <c r="F14" s="3">
        <v>131.18199999999999</v>
      </c>
      <c r="G14" s="3">
        <v>131.18199999999999</v>
      </c>
      <c r="H14" s="2">
        <v>414.029</v>
      </c>
      <c r="I14" s="5">
        <v>414.029</v>
      </c>
      <c r="J14" s="3">
        <v>131.18199999999999</v>
      </c>
      <c r="K14" s="2">
        <v>414.029</v>
      </c>
      <c r="L14" s="4">
        <v>131.18199999999999</v>
      </c>
      <c r="M14" s="2">
        <v>414.029</v>
      </c>
      <c r="N14" s="2">
        <v>414.029</v>
      </c>
      <c r="O14" s="4">
        <v>131.18199999999999</v>
      </c>
    </row>
    <row r="15" spans="2:23" x14ac:dyDescent="0.25">
      <c r="B15" s="13">
        <v>12</v>
      </c>
      <c r="C15" s="4"/>
      <c r="D15" s="2">
        <v>414.029</v>
      </c>
      <c r="E15" s="5">
        <v>414.029</v>
      </c>
      <c r="F15" s="5">
        <v>414.029</v>
      </c>
      <c r="G15" s="2">
        <v>414.029</v>
      </c>
      <c r="H15" s="2">
        <v>414.029</v>
      </c>
      <c r="I15" s="4">
        <v>131.18199999999999</v>
      </c>
      <c r="J15" s="2">
        <v>414.029</v>
      </c>
      <c r="K15" s="2">
        <v>414.029</v>
      </c>
      <c r="L15" s="3">
        <v>131.18199999999999</v>
      </c>
      <c r="M15" s="2">
        <v>414.029</v>
      </c>
      <c r="N15" s="5">
        <v>414.029</v>
      </c>
      <c r="O15" s="3">
        <v>131.18199999999999</v>
      </c>
    </row>
    <row r="16" spans="2:23" x14ac:dyDescent="0.25">
      <c r="B16" s="13">
        <v>13</v>
      </c>
      <c r="C16" s="3"/>
      <c r="D16" s="2">
        <v>414.029</v>
      </c>
      <c r="E16" s="4">
        <v>131.18199999999999</v>
      </c>
      <c r="F16" s="4">
        <v>131.18199999999999</v>
      </c>
      <c r="G16" s="2">
        <v>414.029</v>
      </c>
      <c r="H16" s="2">
        <v>414.029</v>
      </c>
      <c r="I16" s="3">
        <v>131.18199999999999</v>
      </c>
      <c r="J16" s="2">
        <v>414.029</v>
      </c>
      <c r="K16" s="5">
        <v>414.029</v>
      </c>
      <c r="L16" s="2">
        <v>414.029</v>
      </c>
      <c r="M16" s="2">
        <v>414.029</v>
      </c>
      <c r="N16" s="4">
        <v>131.18199999999999</v>
      </c>
      <c r="O16" s="2">
        <v>414.029</v>
      </c>
    </row>
    <row r="17" spans="2:22" x14ac:dyDescent="0.25">
      <c r="B17" s="13">
        <v>14</v>
      </c>
      <c r="C17" s="2"/>
      <c r="D17" s="2">
        <v>414.029</v>
      </c>
      <c r="E17" s="3">
        <v>131.18199999999999</v>
      </c>
      <c r="F17" s="3">
        <v>131.18199999999999</v>
      </c>
      <c r="G17" s="2">
        <v>414.029</v>
      </c>
      <c r="H17" s="5">
        <v>414.029</v>
      </c>
      <c r="I17" s="2">
        <v>414.029</v>
      </c>
      <c r="J17" s="2">
        <v>414.029</v>
      </c>
      <c r="K17" s="4">
        <v>131.18199999999999</v>
      </c>
      <c r="L17" s="2">
        <v>414.029</v>
      </c>
      <c r="M17" s="2">
        <v>414.029</v>
      </c>
      <c r="N17" s="3">
        <v>131.18199999999999</v>
      </c>
      <c r="O17" s="2">
        <v>414.029</v>
      </c>
    </row>
    <row r="18" spans="2:22" x14ac:dyDescent="0.25">
      <c r="B18" s="13">
        <v>15</v>
      </c>
      <c r="C18" s="2"/>
      <c r="D18" s="5">
        <v>414.029</v>
      </c>
      <c r="E18" s="2">
        <v>414.029</v>
      </c>
      <c r="F18" s="2">
        <v>414.029</v>
      </c>
      <c r="G18" s="2">
        <v>414.029</v>
      </c>
      <c r="H18" s="4">
        <v>131.18199999999999</v>
      </c>
      <c r="I18" s="2">
        <v>414.029</v>
      </c>
      <c r="J18" s="2">
        <v>414.029</v>
      </c>
      <c r="K18" s="3">
        <v>131.18199999999999</v>
      </c>
      <c r="L18" s="2">
        <v>414.029</v>
      </c>
      <c r="M18" s="5">
        <v>414.029</v>
      </c>
      <c r="N18" s="2">
        <v>414.029</v>
      </c>
      <c r="O18" s="2">
        <v>414.029</v>
      </c>
    </row>
    <row r="19" spans="2:22" x14ac:dyDescent="0.25">
      <c r="B19" s="13">
        <v>16</v>
      </c>
      <c r="C19" s="2"/>
      <c r="D19" s="4">
        <v>131.18199999999999</v>
      </c>
      <c r="E19" s="3">
        <v>131.18199999999999</v>
      </c>
      <c r="F19" s="2">
        <v>414.029</v>
      </c>
      <c r="G19" s="5">
        <v>414.029</v>
      </c>
      <c r="H19" s="3">
        <v>131.18199999999999</v>
      </c>
      <c r="I19" s="2">
        <v>414.029</v>
      </c>
      <c r="J19" s="5">
        <v>414.029</v>
      </c>
      <c r="K19" s="2">
        <v>414.029</v>
      </c>
      <c r="L19" s="2">
        <v>414.029</v>
      </c>
      <c r="M19" s="4">
        <v>131.18199999999999</v>
      </c>
      <c r="N19" s="2">
        <v>414.029</v>
      </c>
      <c r="O19" s="2">
        <v>414.029</v>
      </c>
    </row>
    <row r="20" spans="2:22" x14ac:dyDescent="0.25">
      <c r="B20" s="13">
        <v>17</v>
      </c>
      <c r="C20" s="2"/>
      <c r="D20" s="3">
        <v>131.18199999999999</v>
      </c>
      <c r="E20" s="2">
        <v>414.029</v>
      </c>
      <c r="F20" s="2">
        <v>414.029</v>
      </c>
      <c r="G20" s="4">
        <v>131.18199999999999</v>
      </c>
      <c r="H20" s="2">
        <v>414.029</v>
      </c>
      <c r="I20" s="2">
        <v>414.029</v>
      </c>
      <c r="J20" s="4">
        <v>131.18199999999999</v>
      </c>
      <c r="K20" s="2">
        <v>414.029</v>
      </c>
      <c r="L20" s="5">
        <v>414.029</v>
      </c>
      <c r="M20" s="3">
        <v>131.18199999999999</v>
      </c>
      <c r="N20" s="2">
        <v>414.029</v>
      </c>
      <c r="O20" s="5">
        <v>414.029</v>
      </c>
    </row>
    <row r="21" spans="2:22" x14ac:dyDescent="0.25">
      <c r="B21" s="13">
        <v>18</v>
      </c>
      <c r="C21" s="5"/>
      <c r="D21" s="2">
        <v>414.029</v>
      </c>
      <c r="E21" s="2">
        <v>414.029</v>
      </c>
      <c r="F21" s="2">
        <v>414.029</v>
      </c>
      <c r="G21" s="3">
        <v>131.18199999999999</v>
      </c>
      <c r="H21" s="2">
        <v>414.029</v>
      </c>
      <c r="I21" s="5">
        <v>414.029</v>
      </c>
      <c r="J21" s="3">
        <v>131.18199999999999</v>
      </c>
      <c r="K21" s="2">
        <v>414.029</v>
      </c>
      <c r="L21" s="4">
        <v>131.18199999999999</v>
      </c>
      <c r="M21" s="2">
        <v>414.029</v>
      </c>
      <c r="N21" s="2">
        <v>414.029</v>
      </c>
      <c r="O21" s="4">
        <v>131.18199999999999</v>
      </c>
      <c r="U21" t="s">
        <v>26</v>
      </c>
      <c r="V21" t="s">
        <v>27</v>
      </c>
    </row>
    <row r="22" spans="2:22" x14ac:dyDescent="0.25">
      <c r="B22" s="13">
        <v>19</v>
      </c>
      <c r="C22" s="4"/>
      <c r="D22" s="2">
        <v>414.029</v>
      </c>
      <c r="E22" s="5">
        <v>414.029</v>
      </c>
      <c r="F22" s="5">
        <v>414.029</v>
      </c>
      <c r="G22" s="2">
        <v>414.029</v>
      </c>
      <c r="H22" s="2">
        <v>414.029</v>
      </c>
      <c r="I22" s="4">
        <v>131.18199999999999</v>
      </c>
      <c r="J22" s="2">
        <v>414.029</v>
      </c>
      <c r="K22" s="2">
        <v>414.029</v>
      </c>
      <c r="L22" s="3">
        <v>131.18199999999999</v>
      </c>
      <c r="M22" s="2">
        <v>414.029</v>
      </c>
      <c r="N22" s="5">
        <v>414.029</v>
      </c>
      <c r="O22" s="3">
        <v>131.18199999999999</v>
      </c>
      <c r="R22">
        <v>131.18199999999999</v>
      </c>
      <c r="S22">
        <f>COUNTIF(C4:O34,R22)</f>
        <v>114</v>
      </c>
      <c r="V22">
        <f>R22*S22</f>
        <v>14954.747999999998</v>
      </c>
    </row>
    <row r="23" spans="2:22" x14ac:dyDescent="0.25">
      <c r="B23" s="13">
        <v>20</v>
      </c>
      <c r="C23" s="3"/>
      <c r="D23" s="2">
        <v>414.029</v>
      </c>
      <c r="E23" s="4">
        <v>131.18199999999999</v>
      </c>
      <c r="F23" s="4">
        <v>131.18199999999999</v>
      </c>
      <c r="G23" s="2">
        <v>414.029</v>
      </c>
      <c r="H23" s="2">
        <v>414.029</v>
      </c>
      <c r="I23" s="3">
        <v>131.18199999999999</v>
      </c>
      <c r="J23" s="2">
        <v>414.029</v>
      </c>
      <c r="K23" s="5">
        <v>414.029</v>
      </c>
      <c r="L23" s="2">
        <v>414.029</v>
      </c>
      <c r="M23" s="2">
        <v>414.029</v>
      </c>
      <c r="N23" s="4">
        <v>131.18199999999999</v>
      </c>
      <c r="O23" s="2">
        <v>414.029</v>
      </c>
      <c r="R23">
        <v>414.029</v>
      </c>
      <c r="S23">
        <f>COUNTIF(C4:O34,R23)</f>
        <v>251</v>
      </c>
      <c r="T23">
        <f>R23*S23</f>
        <v>103921.27899999999</v>
      </c>
      <c r="U23">
        <f>V5*S23</f>
        <v>63909.62</v>
      </c>
      <c r="V23">
        <f>W5*S23</f>
        <v>40011.659</v>
      </c>
    </row>
    <row r="24" spans="2:22" x14ac:dyDescent="0.25">
      <c r="B24" s="13">
        <v>21</v>
      </c>
      <c r="C24" s="2">
        <v>414.029</v>
      </c>
      <c r="D24" s="2">
        <v>414.029</v>
      </c>
      <c r="E24" s="3">
        <v>131.18199999999999</v>
      </c>
      <c r="F24" s="3">
        <v>131.18199999999999</v>
      </c>
      <c r="G24" s="2">
        <v>414.029</v>
      </c>
      <c r="H24" s="5">
        <v>414.029</v>
      </c>
      <c r="I24" s="2">
        <v>414.029</v>
      </c>
      <c r="J24" s="2">
        <v>414.029</v>
      </c>
      <c r="K24" s="4">
        <v>131.18199999999999</v>
      </c>
      <c r="L24" s="2">
        <v>414.029</v>
      </c>
      <c r="M24" s="2">
        <v>414.029</v>
      </c>
      <c r="N24" s="3">
        <v>131.18199999999999</v>
      </c>
      <c r="O24" s="2"/>
    </row>
    <row r="25" spans="2:22" x14ac:dyDescent="0.25">
      <c r="B25" s="13">
        <v>22</v>
      </c>
      <c r="C25" s="2">
        <v>414.029</v>
      </c>
      <c r="D25" s="5">
        <v>414.029</v>
      </c>
      <c r="E25" s="2">
        <v>414.029</v>
      </c>
      <c r="F25" s="2">
        <v>414.029</v>
      </c>
      <c r="G25" s="2">
        <v>414.029</v>
      </c>
      <c r="H25" s="4">
        <v>131.18199999999999</v>
      </c>
      <c r="I25" s="2">
        <v>414.029</v>
      </c>
      <c r="J25" s="2">
        <v>414.029</v>
      </c>
      <c r="K25" s="3">
        <v>131.18199999999999</v>
      </c>
      <c r="L25" s="2">
        <v>414.029</v>
      </c>
      <c r="M25" s="5">
        <v>414.029</v>
      </c>
      <c r="N25" s="2">
        <v>414.029</v>
      </c>
      <c r="O25" s="2"/>
      <c r="U25">
        <f>SUM(U22:U23)</f>
        <v>63909.62</v>
      </c>
      <c r="V25">
        <f>SUM(V22:V23)</f>
        <v>54966.406999999999</v>
      </c>
    </row>
    <row r="26" spans="2:22" x14ac:dyDescent="0.25">
      <c r="B26" s="13">
        <v>23</v>
      </c>
      <c r="C26" s="2">
        <v>414.029</v>
      </c>
      <c r="D26" s="4">
        <v>131.18199999999999</v>
      </c>
      <c r="E26" s="2">
        <v>414.029</v>
      </c>
      <c r="F26" s="2">
        <v>414.029</v>
      </c>
      <c r="G26" s="5">
        <v>414.029</v>
      </c>
      <c r="H26" s="3">
        <v>131.18199999999999</v>
      </c>
      <c r="I26" s="2">
        <v>414.029</v>
      </c>
      <c r="J26" s="5">
        <v>414.029</v>
      </c>
      <c r="K26" s="2">
        <v>414.029</v>
      </c>
      <c r="L26" s="2">
        <v>414.029</v>
      </c>
      <c r="M26" s="4">
        <v>131.18199999999999</v>
      </c>
      <c r="N26" s="2">
        <v>414.029</v>
      </c>
      <c r="O26" s="2"/>
      <c r="U26" s="42">
        <f>U25/(U25+V25)</f>
        <v>0.53761571288044474</v>
      </c>
      <c r="V26" s="42">
        <f>V25/(U25+V25)</f>
        <v>0.4623842871195552</v>
      </c>
    </row>
    <row r="27" spans="2:22" x14ac:dyDescent="0.25">
      <c r="B27" s="13">
        <v>24</v>
      </c>
      <c r="C27" s="3">
        <v>131.18199999999999</v>
      </c>
      <c r="D27" s="3">
        <v>131.18199999999999</v>
      </c>
      <c r="E27" s="2">
        <v>414.029</v>
      </c>
      <c r="F27" s="2">
        <v>414.029</v>
      </c>
      <c r="G27" s="4">
        <v>131.18199999999999</v>
      </c>
      <c r="H27" s="2">
        <v>414.029</v>
      </c>
      <c r="I27" s="3">
        <v>131.18199999999999</v>
      </c>
      <c r="J27" s="4">
        <v>131.18199999999999</v>
      </c>
      <c r="K27" s="2">
        <v>414.029</v>
      </c>
      <c r="L27" s="5">
        <v>414.029</v>
      </c>
      <c r="M27" s="3">
        <v>131.18199999999999</v>
      </c>
      <c r="N27" s="2">
        <v>414.029</v>
      </c>
      <c r="O27" s="3"/>
    </row>
    <row r="28" spans="2:22" x14ac:dyDescent="0.25">
      <c r="B28" s="13">
        <v>25</v>
      </c>
      <c r="C28" s="3">
        <v>131.18199999999999</v>
      </c>
      <c r="D28" s="2">
        <v>414.029</v>
      </c>
      <c r="E28" s="2">
        <v>414.029</v>
      </c>
      <c r="F28" s="2">
        <v>414.029</v>
      </c>
      <c r="G28" s="3">
        <v>131.18199999999999</v>
      </c>
      <c r="H28" s="2">
        <v>414.029</v>
      </c>
      <c r="I28" s="5">
        <v>414.029</v>
      </c>
      <c r="J28" s="3">
        <v>131.18199999999999</v>
      </c>
      <c r="K28" s="2">
        <v>414.029</v>
      </c>
      <c r="L28" s="4">
        <v>131.18199999999999</v>
      </c>
      <c r="M28" s="2">
        <v>414.029</v>
      </c>
      <c r="N28" s="2">
        <v>414.029</v>
      </c>
      <c r="O28" s="3"/>
    </row>
    <row r="29" spans="2:22" x14ac:dyDescent="0.25">
      <c r="B29" s="13">
        <v>26</v>
      </c>
      <c r="C29" s="3">
        <v>131.18199999999999</v>
      </c>
      <c r="D29" s="2">
        <v>414.029</v>
      </c>
      <c r="E29" s="5">
        <v>414.029</v>
      </c>
      <c r="F29" s="5">
        <v>414.029</v>
      </c>
      <c r="G29" s="2">
        <v>414.029</v>
      </c>
      <c r="H29" s="2">
        <v>414.029</v>
      </c>
      <c r="I29" s="4">
        <v>131.18199999999999</v>
      </c>
      <c r="J29" s="2">
        <v>414.029</v>
      </c>
      <c r="K29" s="2">
        <v>414.029</v>
      </c>
      <c r="L29" s="3">
        <v>131.18199999999999</v>
      </c>
      <c r="M29" s="2">
        <v>414.029</v>
      </c>
      <c r="N29" s="5">
        <v>414.029</v>
      </c>
      <c r="O29" s="3"/>
    </row>
    <row r="30" spans="2:22" x14ac:dyDescent="0.25">
      <c r="B30" s="13">
        <v>27</v>
      </c>
      <c r="C30" s="3">
        <v>131.18199999999999</v>
      </c>
      <c r="D30" s="2">
        <v>414.029</v>
      </c>
      <c r="E30" s="4">
        <v>131.18199999999999</v>
      </c>
      <c r="F30" s="4">
        <v>131.18199999999999</v>
      </c>
      <c r="G30" s="2">
        <v>414.029</v>
      </c>
      <c r="H30" s="2">
        <v>414.029</v>
      </c>
      <c r="I30" s="3">
        <v>131.18199999999999</v>
      </c>
      <c r="J30" s="2">
        <v>414.029</v>
      </c>
      <c r="K30" s="5">
        <v>414.029</v>
      </c>
      <c r="L30" s="2">
        <v>414.029</v>
      </c>
      <c r="M30" s="2">
        <v>414.029</v>
      </c>
      <c r="N30" s="4">
        <v>131.18199999999999</v>
      </c>
      <c r="O30" s="2"/>
    </row>
    <row r="31" spans="2:22" x14ac:dyDescent="0.25">
      <c r="B31" s="13">
        <v>28</v>
      </c>
      <c r="C31" s="2">
        <v>414.029</v>
      </c>
      <c r="D31" s="2">
        <v>414.029</v>
      </c>
      <c r="E31" s="3">
        <v>131.18199999999999</v>
      </c>
      <c r="F31" s="3">
        <v>131.18199999999999</v>
      </c>
      <c r="G31" s="2">
        <v>414.029</v>
      </c>
      <c r="H31" s="5">
        <v>414.029</v>
      </c>
      <c r="I31" s="2">
        <v>414.029</v>
      </c>
      <c r="J31" s="2">
        <v>414.029</v>
      </c>
      <c r="K31" s="4">
        <v>131.18199999999999</v>
      </c>
      <c r="L31" s="2">
        <v>414.029</v>
      </c>
      <c r="M31" s="2">
        <v>414.029</v>
      </c>
      <c r="N31" s="3">
        <v>131.18199999999999</v>
      </c>
      <c r="O31" s="2"/>
    </row>
    <row r="32" spans="2:22" x14ac:dyDescent="0.25">
      <c r="B32" s="13">
        <v>29</v>
      </c>
      <c r="C32" s="2">
        <v>414.029</v>
      </c>
      <c r="D32" s="5">
        <v>414.029</v>
      </c>
      <c r="F32" s="2">
        <v>414.029</v>
      </c>
      <c r="G32" s="2">
        <v>414.029</v>
      </c>
      <c r="H32" s="4">
        <v>131.18199999999999</v>
      </c>
      <c r="I32" s="2">
        <v>414.029</v>
      </c>
      <c r="J32" s="2">
        <v>414.029</v>
      </c>
      <c r="K32" s="3">
        <v>131.18199999999999</v>
      </c>
      <c r="L32" s="2">
        <v>414.029</v>
      </c>
      <c r="M32" s="5">
        <v>414.029</v>
      </c>
      <c r="N32" s="2">
        <v>414.029</v>
      </c>
      <c r="O32" s="2"/>
    </row>
    <row r="33" spans="2:15" x14ac:dyDescent="0.25">
      <c r="B33" s="13">
        <v>30</v>
      </c>
      <c r="C33" s="2">
        <v>414.029</v>
      </c>
      <c r="D33" s="4">
        <v>131.18199999999999</v>
      </c>
      <c r="F33" s="2">
        <v>414.029</v>
      </c>
      <c r="G33" s="5">
        <v>414.029</v>
      </c>
      <c r="H33" s="3">
        <v>131.18199999999999</v>
      </c>
      <c r="I33" s="2">
        <v>414.029</v>
      </c>
      <c r="J33" s="5">
        <v>414.029</v>
      </c>
      <c r="K33" s="2">
        <v>414.029</v>
      </c>
      <c r="L33" s="2">
        <v>414.029</v>
      </c>
      <c r="M33" s="4">
        <v>131.18199999999999</v>
      </c>
      <c r="N33" s="2">
        <v>414.029</v>
      </c>
      <c r="O33" s="2"/>
    </row>
    <row r="34" spans="2:15" x14ac:dyDescent="0.25">
      <c r="B34" s="13">
        <v>31</v>
      </c>
      <c r="C34" s="2">
        <v>414.029</v>
      </c>
      <c r="D34" s="3">
        <v>131.18199999999999</v>
      </c>
      <c r="F34" s="2">
        <v>414.029</v>
      </c>
      <c r="H34" s="2">
        <v>414.029</v>
      </c>
      <c r="J34" s="4">
        <v>131.18199999999999</v>
      </c>
      <c r="K34" s="2">
        <v>414.029</v>
      </c>
      <c r="M34" s="3">
        <v>131.18199999999999</v>
      </c>
      <c r="O34" s="5"/>
    </row>
    <row r="35" spans="2:15" x14ac:dyDescent="0.25">
      <c r="C35">
        <f>SUM(C4:C34)</f>
        <v>3422.931</v>
      </c>
      <c r="D35">
        <f t="shared" ref="D35:N35" si="0">SUM(D4:D34)</f>
        <v>9723.582000000004</v>
      </c>
      <c r="E35">
        <f t="shared" si="0"/>
        <v>9047.1890000000021</v>
      </c>
      <c r="F35">
        <f t="shared" si="0"/>
        <v>10289.276000000005</v>
      </c>
      <c r="G35">
        <f t="shared" si="0"/>
        <v>9875.2470000000048</v>
      </c>
      <c r="H35">
        <f t="shared" si="0"/>
        <v>10006.429000000006</v>
      </c>
      <c r="I35">
        <f t="shared" si="0"/>
        <v>9875.2470000000048</v>
      </c>
      <c r="J35">
        <f t="shared" si="0"/>
        <v>10006.429000000006</v>
      </c>
      <c r="K35">
        <f t="shared" si="0"/>
        <v>10289.276000000005</v>
      </c>
      <c r="L35">
        <f t="shared" si="0"/>
        <v>10158.094000000006</v>
      </c>
      <c r="M35">
        <f t="shared" si="0"/>
        <v>10006.429000000006</v>
      </c>
      <c r="N35">
        <f t="shared" si="0"/>
        <v>9592.4000000000051</v>
      </c>
      <c r="O35">
        <f>SUM(O4:O34)</f>
        <v>6583.4980000000014</v>
      </c>
    </row>
    <row r="38" spans="2:15" x14ac:dyDescent="0.25">
      <c r="B38" s="14" t="s">
        <v>17</v>
      </c>
      <c r="C38" s="40">
        <f>SUM(C35:O35)</f>
        <v>118876.02700000006</v>
      </c>
    </row>
  </sheetData>
  <mergeCells count="2">
    <mergeCell ref="D2:O2"/>
    <mergeCell ref="Q5:Q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Visi maršrutai</vt:lpstr>
      <vt:lpstr>23</vt:lpstr>
      <vt:lpstr>24</vt:lpstr>
      <vt:lpstr>25</vt:lpstr>
      <vt:lpstr>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Tadas Mezinys</dc:creator>
  <cp:lastModifiedBy>Andrius Samuilovas</cp:lastModifiedBy>
  <dcterms:created xsi:type="dcterms:W3CDTF">2025-02-07T07:05:00Z</dcterms:created>
  <dcterms:modified xsi:type="dcterms:W3CDTF">2025-03-27T08:40:36Z</dcterms:modified>
</cp:coreProperties>
</file>