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Šios_darbaknygės" defaultThemeVersion="124226"/>
  <xr:revisionPtr revIDLastSave="0" documentId="8_{3DD948E2-F4C6-4CE6-84A2-D4E5CD1F8B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. prieda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4" i="2"/>
  <c r="H15" i="2"/>
  <c r="H16" i="2"/>
  <c r="H18" i="2"/>
  <c r="H19" i="2"/>
  <c r="H20" i="2"/>
  <c r="H21" i="2"/>
  <c r="H22" i="2"/>
  <c r="H24" i="2"/>
  <c r="H25" i="2"/>
  <c r="H26" i="2"/>
  <c r="H27" i="2"/>
  <c r="H29" i="2"/>
  <c r="H30" i="2"/>
  <c r="H31" i="2"/>
  <c r="H33" i="2"/>
  <c r="H34" i="2"/>
  <c r="H35" i="2"/>
  <c r="H37" i="2"/>
  <c r="H38" i="2"/>
  <c r="H39" i="2"/>
  <c r="I39" i="2"/>
  <c r="K39" i="2" s="1"/>
  <c r="I38" i="2"/>
  <c r="M38" i="2" s="1"/>
  <c r="I37" i="2"/>
  <c r="K37" i="2" s="1"/>
  <c r="I35" i="2"/>
  <c r="K35" i="2" s="1"/>
  <c r="I34" i="2"/>
  <c r="K34" i="2" s="1"/>
  <c r="I33" i="2"/>
  <c r="M33" i="2" s="1"/>
  <c r="I31" i="2"/>
  <c r="M31" i="2" s="1"/>
  <c r="I30" i="2"/>
  <c r="M30" i="2" s="1"/>
  <c r="I29" i="2"/>
  <c r="M29" i="2" s="1"/>
  <c r="I27" i="2"/>
  <c r="K27" i="2" s="1"/>
  <c r="I26" i="2"/>
  <c r="M26" i="2" s="1"/>
  <c r="I25" i="2"/>
  <c r="M25" i="2" s="1"/>
  <c r="I24" i="2"/>
  <c r="M24" i="2" s="1"/>
  <c r="I22" i="2"/>
  <c r="K22" i="2" s="1"/>
  <c r="I21" i="2"/>
  <c r="M21" i="2" s="1"/>
  <c r="I20" i="2"/>
  <c r="M20" i="2" s="1"/>
  <c r="I19" i="2"/>
  <c r="K19" i="2" s="1"/>
  <c r="I18" i="2"/>
  <c r="M18" i="2" s="1"/>
  <c r="I16" i="2"/>
  <c r="M16" i="2" s="1"/>
  <c r="I15" i="2"/>
  <c r="M15" i="2" s="1"/>
  <c r="I14" i="2"/>
  <c r="M14" i="2" s="1"/>
  <c r="I12" i="2"/>
  <c r="I11" i="2"/>
  <c r="I10" i="2"/>
  <c r="J39" i="2"/>
  <c r="J38" i="2"/>
  <c r="J37" i="2"/>
  <c r="J35" i="2"/>
  <c r="J34" i="2"/>
  <c r="J33" i="2"/>
  <c r="J31" i="2"/>
  <c r="J30" i="2"/>
  <c r="J29" i="2"/>
  <c r="J27" i="2"/>
  <c r="J26" i="2"/>
  <c r="J25" i="2"/>
  <c r="J24" i="2"/>
  <c r="J22" i="2"/>
  <c r="J21" i="2"/>
  <c r="J20" i="2"/>
  <c r="J19" i="2"/>
  <c r="J18" i="2"/>
  <c r="J16" i="2"/>
  <c r="J15" i="2"/>
  <c r="J14" i="2"/>
  <c r="K33" i="2" l="1"/>
  <c r="M39" i="2"/>
  <c r="M37" i="2"/>
  <c r="K38" i="2"/>
  <c r="M35" i="2"/>
  <c r="M34" i="2"/>
  <c r="M27" i="2"/>
  <c r="K30" i="2"/>
  <c r="K25" i="2"/>
  <c r="K29" i="2"/>
  <c r="K31" i="2"/>
  <c r="K24" i="2"/>
  <c r="K26" i="2"/>
  <c r="M22" i="2"/>
  <c r="M19" i="2"/>
  <c r="K21" i="2"/>
  <c r="K18" i="2"/>
  <c r="K20" i="2"/>
  <c r="K15" i="2"/>
  <c r="K14" i="2"/>
  <c r="K16" i="2"/>
  <c r="L40" i="2" l="1"/>
  <c r="J10" i="2"/>
  <c r="J11" i="2"/>
  <c r="J12" i="2"/>
  <c r="J9" i="2"/>
  <c r="K12" i="2"/>
  <c r="K10" i="2"/>
  <c r="K11" i="2"/>
  <c r="I9" i="2"/>
  <c r="K9" i="2" s="1"/>
  <c r="K40" i="2" l="1"/>
  <c r="I40" i="2"/>
  <c r="J40" i="2"/>
  <c r="M12" i="2" l="1"/>
  <c r="M11" i="2"/>
  <c r="M10" i="2"/>
  <c r="M9" i="2"/>
  <c r="M40" i="2" l="1"/>
</calcChain>
</file>

<file path=xl/sharedStrings.xml><?xml version="1.0" encoding="utf-8"?>
<sst xmlns="http://schemas.openxmlformats.org/spreadsheetml/2006/main" count="107" uniqueCount="85">
  <si>
    <t>Atviro konkurso sąlygų 2.1 priedas</t>
  </si>
  <si>
    <t>PASLAUGŲ ĮKAINIAI</t>
  </si>
  <si>
    <t>Eil. Nr.</t>
  </si>
  <si>
    <t>Paslaugų pavadinimas</t>
  </si>
  <si>
    <t xml:space="preserve">Atlikimo terminas, darbo dienomis </t>
  </si>
  <si>
    <t>Matavimo vienetas</t>
  </si>
  <si>
    <t>Preliminarus kiekis per 36 mėn.</t>
  </si>
  <si>
    <t>Maksimalus įkainis, Eur be PVM už vieną matavimo vienetą</t>
  </si>
  <si>
    <t>Siūlomas įkainis, Eur be PVM už vieną matavimo vienetą*</t>
  </si>
  <si>
    <t>Siūlomas įkainis, Eur su PVM už vieną matavimo vienetą</t>
  </si>
  <si>
    <r>
      <t xml:space="preserve">Pasiūlymo kaina be PVM, Eur       </t>
    </r>
    <r>
      <rPr>
        <b/>
        <sz val="9"/>
        <color theme="4"/>
        <rFont val="Arial"/>
        <family val="2"/>
        <charset val="186"/>
      </rPr>
      <t>(</t>
    </r>
    <r>
      <rPr>
        <b/>
        <i/>
        <sz val="9"/>
        <color theme="4"/>
        <rFont val="Arial"/>
        <family val="2"/>
        <charset val="186"/>
      </rPr>
      <t>5 stulp. x 7 stulp</t>
    </r>
    <r>
      <rPr>
        <b/>
        <sz val="9"/>
        <color theme="4"/>
        <rFont val="Arial"/>
        <family val="2"/>
        <charset val="186"/>
      </rPr>
      <t>.)</t>
    </r>
    <r>
      <rPr>
        <b/>
        <sz val="9"/>
        <color rgb="FF000000"/>
        <rFont val="Arial"/>
        <family val="2"/>
        <charset val="186"/>
      </rPr>
      <t xml:space="preserve"> </t>
    </r>
  </si>
  <si>
    <t>Max kaina</t>
  </si>
  <si>
    <t xml:space="preserve">Pasiūlymo kaina Eur su PVM       </t>
  </si>
  <si>
    <t>Svoris pasiūlymo kainoje</t>
  </si>
  <si>
    <t>Vertinamoji suma, Eur, be PVM **</t>
  </si>
  <si>
    <t>1. Nekilnojamojo daikto (inžinerinių tinklų) kadastro duomenų tikslinimas po naujos statybos / rekonstrukcijos / kapitalinio remonto / paprasto remonto / griovimo darbų:</t>
  </si>
  <si>
    <t>1.1.</t>
  </si>
  <si>
    <t xml:space="preserve">Kai trasos dalies ilgis iki 100 m </t>
  </si>
  <si>
    <t>vnt.</t>
  </si>
  <si>
    <t>1.2.</t>
  </si>
  <si>
    <t>Kai trasos dalies ilgis nuo 100 m iki 1000 m</t>
  </si>
  <si>
    <t>m</t>
  </si>
  <si>
    <t>1.3.</t>
  </si>
  <si>
    <t>Kai trasos dalies ilgis nuo 1000 m</t>
  </si>
  <si>
    <t>1.4.</t>
  </si>
  <si>
    <t>Inžinerinis statinys- kolektorius</t>
  </si>
  <si>
    <t>2. Nekilnojamojo daikto (inžinerinių tinklų) likusios neremontuotos trasos dalies kadastro duomenų tikslinimas:</t>
  </si>
  <si>
    <t>2.1.</t>
  </si>
  <si>
    <t>Kai likusios neremontuotos trasos dalies ilgis iki 1000 m</t>
  </si>
  <si>
    <t>2.2.</t>
  </si>
  <si>
    <t>Kai likusios neremontuotos trasos dalies nuo 1000 m iki 10000 m</t>
  </si>
  <si>
    <t>2.3.</t>
  </si>
  <si>
    <t>Kai  likusios neremontuotos trasos dalies ilgis nuo 10000 m</t>
  </si>
  <si>
    <t>3. Nekilnojamojo daikto (pastatų) kadastriniai matavimai, kai kadastro duomenys nustatomi pirmą kartą arba kadastro duomenų tikslinimas:</t>
  </si>
  <si>
    <t>3.1.</t>
  </si>
  <si>
    <t>Kai pastato plotas iki 200 m²</t>
  </si>
  <si>
    <r>
      <t>m</t>
    </r>
    <r>
      <rPr>
        <sz val="10"/>
        <color rgb="FF000000"/>
        <rFont val="Calibri"/>
        <family val="2"/>
        <charset val="186"/>
      </rPr>
      <t>²</t>
    </r>
  </si>
  <si>
    <t>3.2.</t>
  </si>
  <si>
    <t>Kai pastato plotas nuo 200 m² iki 1000 m²</t>
  </si>
  <si>
    <t>3.3.</t>
  </si>
  <si>
    <t>Kai pastato plotas nuo 1000 m²</t>
  </si>
  <si>
    <t>3.4.</t>
  </si>
  <si>
    <t>Kiemo statiniai (aikštelės, tvoros, šuliniai, kaminai, atraminės sienelės ir t.t.)</t>
  </si>
  <si>
    <t>3.5.</t>
  </si>
  <si>
    <t>Pastatų, kiemo statinių nugriovimas</t>
  </si>
  <si>
    <t>4. Nekilnojamojo daikto (inžinerinių tinklų/pastatų)  padalijimas/ sujungimas į atskirus turtinius objektus:</t>
  </si>
  <si>
    <t>4.1.</t>
  </si>
  <si>
    <t>Trasos ilgis iki 1000 m</t>
  </si>
  <si>
    <t>4.2.</t>
  </si>
  <si>
    <t>Trasos ilgis nuo 1000 m</t>
  </si>
  <si>
    <t>4.3.</t>
  </si>
  <si>
    <t>Pastato plotas iki 500 m²</t>
  </si>
  <si>
    <t>4.4.</t>
  </si>
  <si>
    <t>Pastato plotas nuo  500 m²</t>
  </si>
  <si>
    <t>5. Žemės sklypų kadastriniai matavimai, žemės sklypų kadastrinių matavimų tikslinimas:</t>
  </si>
  <si>
    <t>5.1.</t>
  </si>
  <si>
    <t>Kai sklypo plotas iki 0,3 ha</t>
  </si>
  <si>
    <t>5.2.</t>
  </si>
  <si>
    <t>Kai sklypo plotas nuo 0,3 ha iki 1 ha</t>
  </si>
  <si>
    <t>5.3.</t>
  </si>
  <si>
    <t>Kai žemės sklypo plotas nuo 1 ha</t>
  </si>
  <si>
    <t>ha</t>
  </si>
  <si>
    <t>6. Žemės sklypų formavimo ir pertvarkymo projektų rengimas:</t>
  </si>
  <si>
    <t>6.1.</t>
  </si>
  <si>
    <t>Kai žemės sklypo plotas iki 1 ha</t>
  </si>
  <si>
    <t>6.2.</t>
  </si>
  <si>
    <t>Kai žemės sklypo plotas nuo 1 ha iki 5 ha</t>
  </si>
  <si>
    <t>6.3.</t>
  </si>
  <si>
    <t>Kai žemės sklypo plotas nuo 5 ha</t>
  </si>
  <si>
    <t>7. Servituto planų rengimas/derinimas:</t>
  </si>
  <si>
    <t>7.1.</t>
  </si>
  <si>
    <t>Kai žemės sklypo plotas iki 0,3 ha</t>
  </si>
  <si>
    <t>7.2.</t>
  </si>
  <si>
    <t>Kai žemės sklypo plotas nuo 0,3 ha iki 1 ha</t>
  </si>
  <si>
    <t>7.3.</t>
  </si>
  <si>
    <t>Pasiūlymo kaina, Eur:</t>
  </si>
  <si>
    <t>Pastabos:</t>
  </si>
  <si>
    <r>
      <t xml:space="preserve">* Siūlomas paslaugų įkainis negali viršyti maksimalaus paslaugų įkainio nurodyto 6 stulpelyje, priešingu atveju </t>
    </r>
    <r>
      <rPr>
        <sz val="10"/>
        <color theme="1"/>
        <rFont val="Arial"/>
        <family val="2"/>
        <charset val="186"/>
      </rPr>
      <t>−</t>
    </r>
    <r>
      <rPr>
        <i/>
        <sz val="10"/>
        <color theme="1"/>
        <rFont val="Arial"/>
        <family val="2"/>
        <charset val="186"/>
      </rPr>
      <t xml:space="preserve"> pasiūlymas bus atmestas.</t>
    </r>
  </si>
  <si>
    <t>** 12 stulpelyje "Vertinamoji suma" Eur be PVM yra naudojama tik tiekėjų/tiekėjų grupių pateiktų pasiūlymų palyginimui.</t>
  </si>
  <si>
    <r>
      <t>***</t>
    </r>
    <r>
      <rPr>
        <i/>
        <sz val="10"/>
        <color theme="1"/>
        <rFont val="Arial"/>
        <family val="2"/>
        <charset val="186"/>
      </rPr>
      <t>Įkainiai turi būti pateikiami ne daugiau kaip du skaičiai po kablelio.</t>
    </r>
  </si>
  <si>
    <t>7 stulpelyje nenurodžius siūlomo įkainio arba nurodžius įkainiai viršijanti 6 stulpelyje nurodytą vertę, bus taikoma 6 stulpelyje nurodyta vertė.</t>
  </si>
  <si>
    <r>
      <t>Pasiūlymo kaina (9 stulpelio suma)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</si>
  <si>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</si>
  <si>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</si>
  <si>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(10 stulpelio suma)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</si>
</sst>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4"/>
      <name val="Arial"/>
      <family val="2"/>
      <charset val="186"/>
    </font>
    <font>
      <b/>
      <i/>
      <sz val="9"/>
      <color theme="4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sz val="10"/>
      <color rgb="FF000000"/>
      <name val="Calibri"/>
      <family val="2"/>
      <charset val="186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2" fillId="3" borderId="3" xfId="1" applyFont="1" applyFill="1" applyBorder="1" applyAlignment="1" applyProtection="1">
      <alignment vertical="center"/>
    </xf>
    <xf numFmtId="44" fontId="3" fillId="2" borderId="6" xfId="1" applyFont="1" applyFill="1" applyBorder="1" applyProtection="1"/>
    <xf numFmtId="2" fontId="3" fillId="3" borderId="6" xfId="2" applyNumberFormat="1" applyFont="1" applyFill="1" applyBorder="1" applyAlignment="1" applyProtection="1">
      <alignment horizontal="center" vertical="center"/>
    </xf>
    <xf numFmtId="44" fontId="3" fillId="2" borderId="11" xfId="1" applyFont="1" applyFill="1" applyBorder="1" applyProtection="1"/>
    <xf numFmtId="44" fontId="4" fillId="3" borderId="4" xfId="1" applyFont="1" applyFill="1" applyBorder="1" applyAlignment="1" applyProtection="1">
      <alignment horizontal="center" vertical="center" wrapText="1"/>
    </xf>
    <xf numFmtId="44" fontId="4" fillId="0" borderId="4" xfId="1" applyFont="1" applyFill="1" applyBorder="1" applyAlignment="1" applyProtection="1">
      <alignment horizontal="center" vertical="center" wrapText="1"/>
      <protection locked="0"/>
    </xf>
    <xf numFmtId="44" fontId="4" fillId="3" borderId="4" xfId="1" applyFont="1" applyFill="1" applyBorder="1" applyAlignment="1" applyProtection="1">
      <alignment horizontal="justify" vertical="center" wrapText="1"/>
    </xf>
    <xf numFmtId="44" fontId="2" fillId="3" borderId="4" xfId="1" applyFont="1" applyFill="1" applyBorder="1" applyAlignment="1" applyProtection="1">
      <alignment horizontal="center" vertical="center"/>
    </xf>
    <xf numFmtId="44" fontId="4" fillId="3" borderId="13" xfId="1" applyFont="1" applyFill="1" applyBorder="1" applyAlignment="1" applyProtection="1">
      <alignment horizontal="center" vertical="center" wrapText="1"/>
    </xf>
    <xf numFmtId="44" fontId="4" fillId="0" borderId="13" xfId="1" applyFont="1" applyFill="1" applyBorder="1" applyAlignment="1" applyProtection="1">
      <alignment horizontal="center" vertical="center" wrapText="1"/>
      <protection locked="0"/>
    </xf>
    <xf numFmtId="44" fontId="4" fillId="3" borderId="13" xfId="1" applyFont="1" applyFill="1" applyBorder="1" applyAlignment="1" applyProtection="1">
      <alignment horizontal="justify" vertical="center" wrapText="1"/>
    </xf>
    <xf numFmtId="44" fontId="2" fillId="3" borderId="13" xfId="1" applyFont="1" applyFill="1" applyBorder="1" applyAlignment="1" applyProtection="1">
      <alignment horizontal="center" vertical="center"/>
    </xf>
    <xf numFmtId="44" fontId="2" fillId="3" borderId="14" xfId="1" applyFont="1" applyFill="1" applyBorder="1" applyAlignment="1" applyProtection="1">
      <alignment vertical="center"/>
    </xf>
    <xf numFmtId="44" fontId="4" fillId="3" borderId="17" xfId="1" applyFont="1" applyFill="1" applyBorder="1" applyAlignment="1" applyProtection="1">
      <alignment horizontal="center" vertical="center" wrapText="1"/>
    </xf>
    <xf numFmtId="44" fontId="4" fillId="0" borderId="17" xfId="1" applyFont="1" applyFill="1" applyBorder="1" applyAlignment="1" applyProtection="1">
      <alignment horizontal="center" vertical="center" wrapText="1"/>
      <protection locked="0"/>
    </xf>
    <xf numFmtId="44" fontId="4" fillId="3" borderId="17" xfId="1" applyFont="1" applyFill="1" applyBorder="1" applyAlignment="1" applyProtection="1">
      <alignment horizontal="justify" vertical="center" wrapText="1"/>
    </xf>
    <xf numFmtId="44" fontId="2" fillId="3" borderId="17" xfId="1" applyFont="1" applyFill="1" applyBorder="1" applyAlignment="1" applyProtection="1">
      <alignment horizontal="center" vertical="center"/>
    </xf>
    <xf numFmtId="44" fontId="2" fillId="3" borderId="18" xfId="1" applyFont="1" applyFill="1" applyBorder="1" applyAlignment="1" applyProtection="1">
      <alignment vertical="center"/>
    </xf>
    <xf numFmtId="0" fontId="2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right" vertical="center"/>
      <protection locked="0"/>
    </xf>
    <xf numFmtId="3" fontId="4" fillId="3" borderId="17" xfId="0" applyNumberFormat="1" applyFont="1" applyFill="1" applyBorder="1" applyAlignment="1">
      <alignment horizontal="center" vertical="center" wrapText="1"/>
    </xf>
    <xf numFmtId="44" fontId="6" fillId="3" borderId="13" xfId="1" applyFont="1" applyFill="1" applyBorder="1" applyAlignment="1" applyProtection="1">
      <alignment horizontal="center" vertical="center" wrapText="1"/>
    </xf>
    <xf numFmtId="44" fontId="6" fillId="3" borderId="4" xfId="1" applyFont="1" applyFill="1" applyBorder="1" applyAlignment="1" applyProtection="1">
      <alignment horizontal="center" vertical="center" wrapText="1"/>
    </xf>
    <xf numFmtId="0" fontId="6" fillId="3" borderId="13" xfId="2" applyNumberFormat="1" applyFont="1" applyFill="1" applyBorder="1" applyAlignment="1" applyProtection="1">
      <alignment horizontal="center" vertical="center"/>
    </xf>
    <xf numFmtId="0" fontId="6" fillId="3" borderId="4" xfId="2" applyNumberFormat="1" applyFont="1" applyFill="1" applyBorder="1" applyAlignment="1" applyProtection="1">
      <alignment horizontal="center" vertical="center"/>
    </xf>
    <xf numFmtId="2" fontId="6" fillId="3" borderId="4" xfId="2" applyNumberFormat="1" applyFont="1" applyFill="1" applyBorder="1" applyAlignment="1" applyProtection="1">
      <alignment horizontal="center" vertical="center"/>
    </xf>
    <xf numFmtId="44" fontId="6" fillId="3" borderId="17" xfId="1" applyFont="1" applyFill="1" applyBorder="1" applyAlignment="1" applyProtection="1">
      <alignment horizontal="center" vertical="center" wrapText="1"/>
    </xf>
    <xf numFmtId="0" fontId="6" fillId="3" borderId="17" xfId="2" applyNumberFormat="1" applyFont="1" applyFill="1" applyBorder="1" applyAlignment="1" applyProtection="1">
      <alignment horizontal="center" vertical="center"/>
    </xf>
    <xf numFmtId="2" fontId="6" fillId="3" borderId="13" xfId="2" applyNumberFormat="1" applyFont="1" applyFill="1" applyBorder="1" applyAlignment="1" applyProtection="1">
      <alignment horizontal="center" vertical="center"/>
    </xf>
    <xf numFmtId="44" fontId="4" fillId="0" borderId="17" xfId="1" applyFont="1" applyFill="1" applyBorder="1" applyAlignment="1" applyProtection="1">
      <alignment horizontal="justify" vertical="center" wrapText="1"/>
    </xf>
    <xf numFmtId="2" fontId="6" fillId="3" borderId="17" xfId="2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3" fillId="3" borderId="19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4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1">
    <pageSetUpPr fitToPage="1"/>
  </sheetPr>
  <dimension ref="A1:M51"/>
  <sheetViews>
    <sheetView tabSelected="1" zoomScaleNormal="100" workbookViewId="0">
      <pane ySplit="7" topLeftCell="A8" activePane="bottomLeft" state="frozen"/>
      <selection pane="bottomLeft" activeCell="B43" sqref="B43:M43"/>
    </sheetView>
  </sheetViews>
  <sheetFormatPr defaultColWidth="8.85546875" defaultRowHeight="12.75" x14ac:dyDescent="0.2"/>
  <cols>
    <col min="1" max="1" width="8.85546875" style="19"/>
    <col min="2" max="2" width="38.5703125" style="19" customWidth="1"/>
    <col min="3" max="3" width="12.140625" style="19" customWidth="1"/>
    <col min="4" max="4" width="10.140625" style="19" customWidth="1"/>
    <col min="5" max="5" width="11.7109375" style="19" bestFit="1" customWidth="1"/>
    <col min="6" max="8" width="14.85546875" style="19" customWidth="1"/>
    <col min="9" max="9" width="14.5703125" style="19" customWidth="1"/>
    <col min="10" max="10" width="13.5703125" style="19" hidden="1" customWidth="1"/>
    <col min="11" max="11" width="13.5703125" style="19" customWidth="1"/>
    <col min="12" max="12" width="11.42578125" style="19" customWidth="1"/>
    <col min="13" max="13" width="15.5703125" style="19" customWidth="1"/>
    <col min="14" max="16384" width="8.85546875" style="19"/>
  </cols>
  <sheetData>
    <row r="1" spans="1:13" x14ac:dyDescent="0.2">
      <c r="L1" s="20" t="s">
        <v>0</v>
      </c>
    </row>
    <row r="3" spans="1:13" x14ac:dyDescent="0.2">
      <c r="D3" s="21" t="s">
        <v>1</v>
      </c>
    </row>
    <row r="5" spans="1:13" ht="13.5" thickBot="1" x14ac:dyDescent="0.25"/>
    <row r="6" spans="1:13" ht="60.75" thickBot="1" x14ac:dyDescent="0.25">
      <c r="A6" s="22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3" t="s">
        <v>12</v>
      </c>
      <c r="L6" s="24" t="s">
        <v>13</v>
      </c>
      <c r="M6" s="24" t="s">
        <v>14</v>
      </c>
    </row>
    <row r="7" spans="1:13" ht="13.5" thickBot="1" x14ac:dyDescent="0.2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9</v>
      </c>
      <c r="K7" s="26">
        <v>10</v>
      </c>
      <c r="L7" s="26">
        <v>11</v>
      </c>
      <c r="M7" s="27">
        <v>12</v>
      </c>
    </row>
    <row r="8" spans="1:13" ht="15" customHeight="1" thickBot="1" x14ac:dyDescent="0.25">
      <c r="A8" s="62" t="s">
        <v>15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 x14ac:dyDescent="0.2">
      <c r="A9" s="28" t="s">
        <v>16</v>
      </c>
      <c r="B9" s="29" t="s">
        <v>17</v>
      </c>
      <c r="C9" s="30">
        <v>15</v>
      </c>
      <c r="D9" s="30" t="s">
        <v>18</v>
      </c>
      <c r="E9" s="31">
        <v>250</v>
      </c>
      <c r="F9" s="43">
        <v>85</v>
      </c>
      <c r="G9" s="10">
        <v>0</v>
      </c>
      <c r="H9" s="9">
        <f>+ROUND(G9*1.21, 2)</f>
        <v>0</v>
      </c>
      <c r="I9" s="11">
        <f t="shared" ref="I9:I39" si="0">E9*G9</f>
        <v>0</v>
      </c>
      <c r="J9" s="11">
        <f t="shared" ref="J9:J12" si="1">+E9*F9</f>
        <v>21250</v>
      </c>
      <c r="K9" s="12">
        <f>ROUND(I9*1.21, 2)</f>
        <v>0</v>
      </c>
      <c r="L9" s="50">
        <v>0.14000000000000001</v>
      </c>
      <c r="M9" s="13">
        <f>+I9*L9</f>
        <v>0</v>
      </c>
    </row>
    <row r="10" spans="1:13" x14ac:dyDescent="0.2">
      <c r="A10" s="32" t="s">
        <v>19</v>
      </c>
      <c r="B10" s="33" t="s">
        <v>20</v>
      </c>
      <c r="C10" s="34">
        <v>15</v>
      </c>
      <c r="D10" s="34" t="s">
        <v>21</v>
      </c>
      <c r="E10" s="35">
        <v>25300</v>
      </c>
      <c r="F10" s="44">
        <v>0.26</v>
      </c>
      <c r="G10" s="6">
        <v>0</v>
      </c>
      <c r="H10" s="5">
        <f t="shared" ref="H10:H12" si="2">+ROUND(G10*1.21, 2)</f>
        <v>0</v>
      </c>
      <c r="I10" s="7">
        <f t="shared" si="0"/>
        <v>0</v>
      </c>
      <c r="J10" s="7">
        <f t="shared" si="1"/>
        <v>6578</v>
      </c>
      <c r="K10" s="8">
        <f t="shared" ref="K10:K12" si="3">ROUND(I10*1.21, 2)</f>
        <v>0</v>
      </c>
      <c r="L10" s="47">
        <v>0.12</v>
      </c>
      <c r="M10" s="1">
        <f t="shared" ref="M10:M12" si="4">+I10*L10</f>
        <v>0</v>
      </c>
    </row>
    <row r="11" spans="1:13" x14ac:dyDescent="0.2">
      <c r="A11" s="32" t="s">
        <v>22</v>
      </c>
      <c r="B11" s="33" t="s">
        <v>23</v>
      </c>
      <c r="C11" s="34">
        <v>15</v>
      </c>
      <c r="D11" s="34" t="s">
        <v>21</v>
      </c>
      <c r="E11" s="35">
        <v>15000</v>
      </c>
      <c r="F11" s="44">
        <v>0.2</v>
      </c>
      <c r="G11" s="6">
        <v>0</v>
      </c>
      <c r="H11" s="5">
        <f t="shared" si="2"/>
        <v>0</v>
      </c>
      <c r="I11" s="7">
        <f t="shared" si="0"/>
        <v>0</v>
      </c>
      <c r="J11" s="7">
        <f t="shared" si="1"/>
        <v>3000</v>
      </c>
      <c r="K11" s="8">
        <f t="shared" si="3"/>
        <v>0</v>
      </c>
      <c r="L11" s="47">
        <v>0.06</v>
      </c>
      <c r="M11" s="1">
        <f t="shared" si="4"/>
        <v>0</v>
      </c>
    </row>
    <row r="12" spans="1:13" ht="13.5" thickBot="1" x14ac:dyDescent="0.25">
      <c r="A12" s="39" t="s">
        <v>24</v>
      </c>
      <c r="B12" s="36" t="s">
        <v>25</v>
      </c>
      <c r="C12" s="37">
        <v>10</v>
      </c>
      <c r="D12" s="37" t="s">
        <v>18</v>
      </c>
      <c r="E12" s="42">
        <v>1</v>
      </c>
      <c r="F12" s="48">
        <v>20</v>
      </c>
      <c r="G12" s="15">
        <v>0</v>
      </c>
      <c r="H12" s="14">
        <f t="shared" si="2"/>
        <v>0</v>
      </c>
      <c r="I12" s="16">
        <f t="shared" si="0"/>
        <v>0</v>
      </c>
      <c r="J12" s="51">
        <f t="shared" si="1"/>
        <v>20</v>
      </c>
      <c r="K12" s="17">
        <f t="shared" si="3"/>
        <v>0</v>
      </c>
      <c r="L12" s="52">
        <v>0.01</v>
      </c>
      <c r="M12" s="18">
        <f t="shared" si="4"/>
        <v>0</v>
      </c>
    </row>
    <row r="13" spans="1:13" ht="13.5" thickBot="1" x14ac:dyDescent="0.25">
      <c r="A13" s="65" t="s">
        <v>26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</row>
    <row r="14" spans="1:13" ht="25.5" x14ac:dyDescent="0.2">
      <c r="A14" s="28" t="s">
        <v>27</v>
      </c>
      <c r="B14" s="29" t="s">
        <v>28</v>
      </c>
      <c r="C14" s="30">
        <v>15</v>
      </c>
      <c r="D14" s="30" t="s">
        <v>21</v>
      </c>
      <c r="E14" s="31">
        <v>15000</v>
      </c>
      <c r="F14" s="43">
        <v>0.04</v>
      </c>
      <c r="G14" s="10">
        <v>0</v>
      </c>
      <c r="H14" s="9">
        <f>+ROUND(G14*1.21, 2)</f>
        <v>0</v>
      </c>
      <c r="I14" s="11">
        <f t="shared" si="0"/>
        <v>0</v>
      </c>
      <c r="J14" s="11">
        <f t="shared" ref="J14:J16" si="5">+E14*F14</f>
        <v>600</v>
      </c>
      <c r="K14" s="12">
        <f>ROUND(I14*1.21, 2)</f>
        <v>0</v>
      </c>
      <c r="L14" s="45">
        <v>0.01</v>
      </c>
      <c r="M14" s="13">
        <f>+I14*L14</f>
        <v>0</v>
      </c>
    </row>
    <row r="15" spans="1:13" ht="25.5" x14ac:dyDescent="0.2">
      <c r="A15" s="32" t="s">
        <v>29</v>
      </c>
      <c r="B15" s="33" t="s">
        <v>30</v>
      </c>
      <c r="C15" s="34">
        <v>15</v>
      </c>
      <c r="D15" s="34" t="s">
        <v>21</v>
      </c>
      <c r="E15" s="35">
        <v>250000</v>
      </c>
      <c r="F15" s="44">
        <v>0.04</v>
      </c>
      <c r="G15" s="6">
        <v>0</v>
      </c>
      <c r="H15" s="5">
        <f t="shared" ref="H15:H16" si="6">+ROUND(G15*1.21, 2)</f>
        <v>0</v>
      </c>
      <c r="I15" s="7">
        <f t="shared" si="0"/>
        <v>0</v>
      </c>
      <c r="J15" s="7">
        <f t="shared" si="5"/>
        <v>10000</v>
      </c>
      <c r="K15" s="8">
        <f t="shared" ref="K15:K16" si="7">ROUND(I15*1.21, 2)</f>
        <v>0</v>
      </c>
      <c r="L15" s="46">
        <v>0.05</v>
      </c>
      <c r="M15" s="1">
        <f t="shared" ref="M15:M16" si="8">+I15*L15</f>
        <v>0</v>
      </c>
    </row>
    <row r="16" spans="1:13" ht="26.25" thickBot="1" x14ac:dyDescent="0.25">
      <c r="A16" s="32" t="s">
        <v>31</v>
      </c>
      <c r="B16" s="33" t="s">
        <v>32</v>
      </c>
      <c r="C16" s="34">
        <v>15</v>
      </c>
      <c r="D16" s="34" t="s">
        <v>21</v>
      </c>
      <c r="E16" s="35">
        <v>250000</v>
      </c>
      <c r="F16" s="44">
        <v>0.04</v>
      </c>
      <c r="G16" s="6">
        <v>0</v>
      </c>
      <c r="H16" s="5">
        <f t="shared" si="6"/>
        <v>0</v>
      </c>
      <c r="I16" s="16">
        <f t="shared" si="0"/>
        <v>0</v>
      </c>
      <c r="J16" s="7">
        <f t="shared" si="5"/>
        <v>10000</v>
      </c>
      <c r="K16" s="8">
        <f t="shared" si="7"/>
        <v>0</v>
      </c>
      <c r="L16" s="46">
        <v>0.05</v>
      </c>
      <c r="M16" s="1">
        <f t="shared" si="8"/>
        <v>0</v>
      </c>
    </row>
    <row r="17" spans="1:13" ht="13.5" thickBot="1" x14ac:dyDescent="0.25">
      <c r="A17" s="59" t="s">
        <v>33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3" x14ac:dyDescent="0.2">
      <c r="A18" s="28" t="s">
        <v>34</v>
      </c>
      <c r="B18" s="29" t="s">
        <v>35</v>
      </c>
      <c r="C18" s="30">
        <v>15</v>
      </c>
      <c r="D18" s="30" t="s">
        <v>36</v>
      </c>
      <c r="E18" s="31">
        <v>1500</v>
      </c>
      <c r="F18" s="43">
        <v>1.2</v>
      </c>
      <c r="G18" s="10">
        <v>0</v>
      </c>
      <c r="H18" s="9">
        <f>+ROUND(G18*1.21, 2)</f>
        <v>0</v>
      </c>
      <c r="I18" s="11">
        <f t="shared" si="0"/>
        <v>0</v>
      </c>
      <c r="J18" s="11">
        <f t="shared" ref="J18:J20" si="9">+E18*F18</f>
        <v>1800</v>
      </c>
      <c r="K18" s="12">
        <f>ROUND(I18*1.21, 2)</f>
        <v>0</v>
      </c>
      <c r="L18" s="45">
        <v>0.03</v>
      </c>
      <c r="M18" s="13">
        <f>+I18*L18</f>
        <v>0</v>
      </c>
    </row>
    <row r="19" spans="1:13" x14ac:dyDescent="0.2">
      <c r="A19" s="32" t="s">
        <v>37</v>
      </c>
      <c r="B19" s="33" t="s">
        <v>38</v>
      </c>
      <c r="C19" s="34">
        <v>15</v>
      </c>
      <c r="D19" s="34" t="s">
        <v>36</v>
      </c>
      <c r="E19" s="35">
        <v>3000</v>
      </c>
      <c r="F19" s="44">
        <v>0.7</v>
      </c>
      <c r="G19" s="6">
        <v>0</v>
      </c>
      <c r="H19" s="5">
        <f t="shared" ref="H19:H20" si="10">+ROUND(G19*1.21, 2)</f>
        <v>0</v>
      </c>
      <c r="I19" s="7">
        <f t="shared" si="0"/>
        <v>0</v>
      </c>
      <c r="J19" s="7">
        <f t="shared" si="9"/>
        <v>2100</v>
      </c>
      <c r="K19" s="8">
        <f t="shared" ref="K19:K20" si="11">ROUND(I19*1.21, 2)</f>
        <v>0</v>
      </c>
      <c r="L19" s="46">
        <v>0.03</v>
      </c>
      <c r="M19" s="1">
        <f t="shared" ref="M19:M20" si="12">+I19*L19</f>
        <v>0</v>
      </c>
    </row>
    <row r="20" spans="1:13" x14ac:dyDescent="0.2">
      <c r="A20" s="32" t="s">
        <v>39</v>
      </c>
      <c r="B20" s="33" t="s">
        <v>40</v>
      </c>
      <c r="C20" s="34">
        <v>15</v>
      </c>
      <c r="D20" s="34" t="s">
        <v>36</v>
      </c>
      <c r="E20" s="35">
        <v>4500</v>
      </c>
      <c r="F20" s="44">
        <v>0.4</v>
      </c>
      <c r="G20" s="6">
        <v>0</v>
      </c>
      <c r="H20" s="5">
        <f t="shared" si="10"/>
        <v>0</v>
      </c>
      <c r="I20" s="7">
        <f t="shared" si="0"/>
        <v>0</v>
      </c>
      <c r="J20" s="7">
        <f t="shared" si="9"/>
        <v>1800</v>
      </c>
      <c r="K20" s="8">
        <f t="shared" si="11"/>
        <v>0</v>
      </c>
      <c r="L20" s="46">
        <v>0.03</v>
      </c>
      <c r="M20" s="1">
        <f t="shared" si="12"/>
        <v>0</v>
      </c>
    </row>
    <row r="21" spans="1:13" ht="25.5" x14ac:dyDescent="0.2">
      <c r="A21" s="32" t="s">
        <v>41</v>
      </c>
      <c r="B21" s="33" t="s">
        <v>42</v>
      </c>
      <c r="C21" s="34">
        <v>15</v>
      </c>
      <c r="D21" s="34" t="s">
        <v>18</v>
      </c>
      <c r="E21" s="35">
        <v>10</v>
      </c>
      <c r="F21" s="44">
        <v>60</v>
      </c>
      <c r="G21" s="6">
        <v>0</v>
      </c>
      <c r="H21" s="5">
        <f t="shared" ref="H21:H22" si="13">+ROUND(G21*1.21, 2)</f>
        <v>0</v>
      </c>
      <c r="I21" s="7">
        <f t="shared" si="0"/>
        <v>0</v>
      </c>
      <c r="J21" s="7">
        <f t="shared" ref="J21:J22" si="14">+E21*F21</f>
        <v>600</v>
      </c>
      <c r="K21" s="8">
        <f t="shared" ref="K21:K22" si="15">ROUND(I21*1.21, 2)</f>
        <v>0</v>
      </c>
      <c r="L21" s="46">
        <v>0.01</v>
      </c>
      <c r="M21" s="1">
        <f t="shared" ref="M21:M22" si="16">+I21*L21</f>
        <v>0</v>
      </c>
    </row>
    <row r="22" spans="1:13" ht="13.5" thickBot="1" x14ac:dyDescent="0.25">
      <c r="A22" s="32" t="s">
        <v>43</v>
      </c>
      <c r="B22" s="33" t="s">
        <v>44</v>
      </c>
      <c r="C22" s="34">
        <v>10</v>
      </c>
      <c r="D22" s="34" t="s">
        <v>18</v>
      </c>
      <c r="E22" s="35">
        <v>10</v>
      </c>
      <c r="F22" s="44">
        <v>40</v>
      </c>
      <c r="G22" s="6">
        <v>0</v>
      </c>
      <c r="H22" s="5">
        <f t="shared" si="13"/>
        <v>0</v>
      </c>
      <c r="I22" s="16">
        <f t="shared" si="0"/>
        <v>0</v>
      </c>
      <c r="J22" s="7">
        <f t="shared" si="14"/>
        <v>400</v>
      </c>
      <c r="K22" s="8">
        <f t="shared" si="15"/>
        <v>0</v>
      </c>
      <c r="L22" s="46">
        <v>0.01</v>
      </c>
      <c r="M22" s="1">
        <f t="shared" si="16"/>
        <v>0</v>
      </c>
    </row>
    <row r="23" spans="1:13" ht="13.5" thickBot="1" x14ac:dyDescent="0.25">
      <c r="A23" s="59" t="s">
        <v>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x14ac:dyDescent="0.2">
      <c r="A24" s="28" t="s">
        <v>46</v>
      </c>
      <c r="B24" s="29" t="s">
        <v>47</v>
      </c>
      <c r="C24" s="30">
        <v>25</v>
      </c>
      <c r="D24" s="30" t="s">
        <v>18</v>
      </c>
      <c r="E24" s="31">
        <v>5</v>
      </c>
      <c r="F24" s="43">
        <v>120</v>
      </c>
      <c r="G24" s="10">
        <v>0</v>
      </c>
      <c r="H24" s="9">
        <f>+ROUND(G24*1.21, 2)</f>
        <v>0</v>
      </c>
      <c r="I24" s="11">
        <f t="shared" si="0"/>
        <v>0</v>
      </c>
      <c r="J24" s="11">
        <f t="shared" ref="J24:J27" si="17">+E24*F24</f>
        <v>600</v>
      </c>
      <c r="K24" s="12">
        <f>ROUND(I24*1.21, 2)</f>
        <v>0</v>
      </c>
      <c r="L24" s="45">
        <v>0.01</v>
      </c>
      <c r="M24" s="13">
        <f>+I24*L24</f>
        <v>0</v>
      </c>
    </row>
    <row r="25" spans="1:13" x14ac:dyDescent="0.2">
      <c r="A25" s="32" t="s">
        <v>48</v>
      </c>
      <c r="B25" s="33" t="s">
        <v>49</v>
      </c>
      <c r="C25" s="34">
        <v>25</v>
      </c>
      <c r="D25" s="34" t="s">
        <v>18</v>
      </c>
      <c r="E25" s="35">
        <v>10</v>
      </c>
      <c r="F25" s="44">
        <v>120</v>
      </c>
      <c r="G25" s="6">
        <v>0</v>
      </c>
      <c r="H25" s="5">
        <f t="shared" ref="H25:H27" si="18">+ROUND(G25*1.21, 2)</f>
        <v>0</v>
      </c>
      <c r="I25" s="7">
        <f t="shared" si="0"/>
        <v>0</v>
      </c>
      <c r="J25" s="7">
        <f t="shared" si="17"/>
        <v>1200</v>
      </c>
      <c r="K25" s="8">
        <f t="shared" ref="K25:K27" si="19">ROUND(I25*1.21, 2)</f>
        <v>0</v>
      </c>
      <c r="L25" s="46">
        <v>0.01</v>
      </c>
      <c r="M25" s="1">
        <f t="shared" ref="M25:M27" si="20">+I25*L25</f>
        <v>0</v>
      </c>
    </row>
    <row r="26" spans="1:13" x14ac:dyDescent="0.2">
      <c r="A26" s="32" t="s">
        <v>50</v>
      </c>
      <c r="B26" s="33" t="s">
        <v>51</v>
      </c>
      <c r="C26" s="34">
        <v>25</v>
      </c>
      <c r="D26" s="34" t="s">
        <v>18</v>
      </c>
      <c r="E26" s="35">
        <v>5</v>
      </c>
      <c r="F26" s="44">
        <v>120</v>
      </c>
      <c r="G26" s="6">
        <v>0</v>
      </c>
      <c r="H26" s="5">
        <f t="shared" si="18"/>
        <v>0</v>
      </c>
      <c r="I26" s="7">
        <f t="shared" si="0"/>
        <v>0</v>
      </c>
      <c r="J26" s="7">
        <f t="shared" si="17"/>
        <v>600</v>
      </c>
      <c r="K26" s="8">
        <f t="shared" si="19"/>
        <v>0</v>
      </c>
      <c r="L26" s="46">
        <v>0.01</v>
      </c>
      <c r="M26" s="1">
        <f t="shared" si="20"/>
        <v>0</v>
      </c>
    </row>
    <row r="27" spans="1:13" ht="13.5" thickBot="1" x14ac:dyDescent="0.25">
      <c r="A27" s="32" t="s">
        <v>52</v>
      </c>
      <c r="B27" s="33" t="s">
        <v>53</v>
      </c>
      <c r="C27" s="34">
        <v>25</v>
      </c>
      <c r="D27" s="34" t="s">
        <v>18</v>
      </c>
      <c r="E27" s="35">
        <v>5</v>
      </c>
      <c r="F27" s="44">
        <v>120</v>
      </c>
      <c r="G27" s="6">
        <v>0</v>
      </c>
      <c r="H27" s="5">
        <f t="shared" si="18"/>
        <v>0</v>
      </c>
      <c r="I27" s="16">
        <f t="shared" si="0"/>
        <v>0</v>
      </c>
      <c r="J27" s="7">
        <f t="shared" si="17"/>
        <v>600</v>
      </c>
      <c r="K27" s="8">
        <f t="shared" si="19"/>
        <v>0</v>
      </c>
      <c r="L27" s="46">
        <v>0.01</v>
      </c>
      <c r="M27" s="1">
        <f t="shared" si="20"/>
        <v>0</v>
      </c>
    </row>
    <row r="28" spans="1:13" ht="13.5" thickBot="1" x14ac:dyDescent="0.25">
      <c r="A28" s="59" t="s">
        <v>54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1"/>
    </row>
    <row r="29" spans="1:13" x14ac:dyDescent="0.2">
      <c r="A29" s="28" t="s">
        <v>55</v>
      </c>
      <c r="B29" s="29" t="s">
        <v>56</v>
      </c>
      <c r="C29" s="30">
        <v>60</v>
      </c>
      <c r="D29" s="30" t="s">
        <v>18</v>
      </c>
      <c r="E29" s="31">
        <v>10</v>
      </c>
      <c r="F29" s="43">
        <v>120</v>
      </c>
      <c r="G29" s="10">
        <v>0</v>
      </c>
      <c r="H29" s="9">
        <f>+ROUND(G29*1.21, 2)</f>
        <v>0</v>
      </c>
      <c r="I29" s="11">
        <f t="shared" si="0"/>
        <v>0</v>
      </c>
      <c r="J29" s="11">
        <f t="shared" ref="J29:J31" si="21">+E29*F29</f>
        <v>1200</v>
      </c>
      <c r="K29" s="12">
        <f>ROUND(I29*1.21, 2)</f>
        <v>0</v>
      </c>
      <c r="L29" s="45">
        <v>0.01</v>
      </c>
      <c r="M29" s="13">
        <f>+I29*L29</f>
        <v>0</v>
      </c>
    </row>
    <row r="30" spans="1:13" x14ac:dyDescent="0.2">
      <c r="A30" s="32" t="s">
        <v>57</v>
      </c>
      <c r="B30" s="33" t="s">
        <v>58</v>
      </c>
      <c r="C30" s="34">
        <v>60</v>
      </c>
      <c r="D30" s="34" t="s">
        <v>18</v>
      </c>
      <c r="E30" s="35">
        <v>10</v>
      </c>
      <c r="F30" s="44">
        <v>120</v>
      </c>
      <c r="G30" s="6">
        <v>0</v>
      </c>
      <c r="H30" s="5">
        <f t="shared" ref="H30:H31" si="22">+ROUND(G30*1.21, 2)</f>
        <v>0</v>
      </c>
      <c r="I30" s="7">
        <f t="shared" si="0"/>
        <v>0</v>
      </c>
      <c r="J30" s="7">
        <f t="shared" si="21"/>
        <v>1200</v>
      </c>
      <c r="K30" s="8">
        <f t="shared" ref="K30:K31" si="23">ROUND(I30*1.21, 2)</f>
        <v>0</v>
      </c>
      <c r="L30" s="46">
        <v>0.01</v>
      </c>
      <c r="M30" s="1">
        <f t="shared" ref="M30:M31" si="24">+I30*L30</f>
        <v>0</v>
      </c>
    </row>
    <row r="31" spans="1:13" ht="13.5" thickBot="1" x14ac:dyDescent="0.25">
      <c r="A31" s="32" t="s">
        <v>59</v>
      </c>
      <c r="B31" s="33" t="s">
        <v>60</v>
      </c>
      <c r="C31" s="34">
        <v>60</v>
      </c>
      <c r="D31" s="34" t="s">
        <v>61</v>
      </c>
      <c r="E31" s="35">
        <v>10</v>
      </c>
      <c r="F31" s="44">
        <v>60</v>
      </c>
      <c r="G31" s="6">
        <v>0</v>
      </c>
      <c r="H31" s="5">
        <f t="shared" si="22"/>
        <v>0</v>
      </c>
      <c r="I31" s="16">
        <f t="shared" si="0"/>
        <v>0</v>
      </c>
      <c r="J31" s="7">
        <f t="shared" si="21"/>
        <v>600</v>
      </c>
      <c r="K31" s="8">
        <f t="shared" si="23"/>
        <v>0</v>
      </c>
      <c r="L31" s="46">
        <v>0.01</v>
      </c>
      <c r="M31" s="1">
        <f t="shared" si="24"/>
        <v>0</v>
      </c>
    </row>
    <row r="32" spans="1:13" ht="13.5" thickBot="1" x14ac:dyDescent="0.25">
      <c r="A32" s="59" t="s">
        <v>62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1"/>
    </row>
    <row r="33" spans="1:13" x14ac:dyDescent="0.2">
      <c r="A33" s="28" t="s">
        <v>63</v>
      </c>
      <c r="B33" s="29" t="s">
        <v>64</v>
      </c>
      <c r="C33" s="30">
        <v>180</v>
      </c>
      <c r="D33" s="30" t="s">
        <v>18</v>
      </c>
      <c r="E33" s="31">
        <v>5</v>
      </c>
      <c r="F33" s="43">
        <v>240</v>
      </c>
      <c r="G33" s="10">
        <v>0</v>
      </c>
      <c r="H33" s="9">
        <f>+ROUND(G33*1.21, 2)</f>
        <v>0</v>
      </c>
      <c r="I33" s="11">
        <f t="shared" si="0"/>
        <v>0</v>
      </c>
      <c r="J33" s="11">
        <f t="shared" ref="J33:J35" si="25">+E33*F33</f>
        <v>1200</v>
      </c>
      <c r="K33" s="12">
        <f>ROUND(I33*1.21, 2)</f>
        <v>0</v>
      </c>
      <c r="L33" s="45">
        <v>0.01</v>
      </c>
      <c r="M33" s="13">
        <f>+I33*L33</f>
        <v>0</v>
      </c>
    </row>
    <row r="34" spans="1:13" x14ac:dyDescent="0.2">
      <c r="A34" s="32" t="s">
        <v>65</v>
      </c>
      <c r="B34" s="33" t="s">
        <v>66</v>
      </c>
      <c r="C34" s="34">
        <v>180</v>
      </c>
      <c r="D34" s="34" t="s">
        <v>18</v>
      </c>
      <c r="E34" s="35">
        <v>5</v>
      </c>
      <c r="F34" s="44">
        <v>240</v>
      </c>
      <c r="G34" s="6">
        <v>0</v>
      </c>
      <c r="H34" s="5">
        <f t="shared" ref="H34:H35" si="26">+ROUND(G34*1.21, 2)</f>
        <v>0</v>
      </c>
      <c r="I34" s="7">
        <f t="shared" si="0"/>
        <v>0</v>
      </c>
      <c r="J34" s="7">
        <f t="shared" si="25"/>
        <v>1200</v>
      </c>
      <c r="K34" s="8">
        <f t="shared" ref="K34:K35" si="27">ROUND(I34*1.21, 2)</f>
        <v>0</v>
      </c>
      <c r="L34" s="46">
        <v>0.01</v>
      </c>
      <c r="M34" s="1">
        <f t="shared" ref="M34:M35" si="28">+I34*L34</f>
        <v>0</v>
      </c>
    </row>
    <row r="35" spans="1:13" ht="13.5" thickBot="1" x14ac:dyDescent="0.25">
      <c r="A35" s="32" t="s">
        <v>67</v>
      </c>
      <c r="B35" s="33" t="s">
        <v>68</v>
      </c>
      <c r="C35" s="34">
        <v>180</v>
      </c>
      <c r="D35" s="34" t="s">
        <v>18</v>
      </c>
      <c r="E35" s="35">
        <v>5</v>
      </c>
      <c r="F35" s="44">
        <v>240</v>
      </c>
      <c r="G35" s="6">
        <v>0</v>
      </c>
      <c r="H35" s="5">
        <f t="shared" si="26"/>
        <v>0</v>
      </c>
      <c r="I35" s="16">
        <f t="shared" si="0"/>
        <v>0</v>
      </c>
      <c r="J35" s="7">
        <f t="shared" si="25"/>
        <v>1200</v>
      </c>
      <c r="K35" s="8">
        <f t="shared" si="27"/>
        <v>0</v>
      </c>
      <c r="L35" s="46">
        <v>0.01</v>
      </c>
      <c r="M35" s="1">
        <f t="shared" si="28"/>
        <v>0</v>
      </c>
    </row>
    <row r="36" spans="1:13" ht="13.5" thickBot="1" x14ac:dyDescent="0.25">
      <c r="A36" s="59" t="s">
        <v>69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</row>
    <row r="37" spans="1:13" x14ac:dyDescent="0.2">
      <c r="A37" s="28" t="s">
        <v>70</v>
      </c>
      <c r="B37" s="29" t="s">
        <v>71</v>
      </c>
      <c r="C37" s="30">
        <v>60</v>
      </c>
      <c r="D37" s="30" t="s">
        <v>18</v>
      </c>
      <c r="E37" s="31">
        <v>100</v>
      </c>
      <c r="F37" s="43">
        <v>150</v>
      </c>
      <c r="G37" s="10">
        <v>0</v>
      </c>
      <c r="H37" s="9">
        <f>+ROUND(G37*1.21, 2)</f>
        <v>0</v>
      </c>
      <c r="I37" s="11">
        <f t="shared" si="0"/>
        <v>0</v>
      </c>
      <c r="J37" s="11">
        <f t="shared" ref="J37:J39" si="29">+E37*F37</f>
        <v>15000</v>
      </c>
      <c r="K37" s="12">
        <f>ROUND(I37*1.21, 2)</f>
        <v>0</v>
      </c>
      <c r="L37" s="45">
        <v>0.1</v>
      </c>
      <c r="M37" s="13">
        <f>+I37*L37</f>
        <v>0</v>
      </c>
    </row>
    <row r="38" spans="1:13" x14ac:dyDescent="0.2">
      <c r="A38" s="32" t="s">
        <v>72</v>
      </c>
      <c r="B38" s="33" t="s">
        <v>73</v>
      </c>
      <c r="C38" s="34">
        <v>60</v>
      </c>
      <c r="D38" s="34" t="s">
        <v>18</v>
      </c>
      <c r="E38" s="35">
        <v>100</v>
      </c>
      <c r="F38" s="44">
        <v>250</v>
      </c>
      <c r="G38" s="6">
        <v>0</v>
      </c>
      <c r="H38" s="5">
        <f t="shared" ref="H38:H39" si="30">+ROUND(G38*1.21, 2)</f>
        <v>0</v>
      </c>
      <c r="I38" s="7">
        <f t="shared" si="0"/>
        <v>0</v>
      </c>
      <c r="J38" s="7">
        <f t="shared" si="29"/>
        <v>25000</v>
      </c>
      <c r="K38" s="8">
        <f t="shared" ref="K38:K39" si="31">ROUND(I38*1.21, 2)</f>
        <v>0</v>
      </c>
      <c r="L38" s="46">
        <v>0.15</v>
      </c>
      <c r="M38" s="1">
        <f t="shared" ref="M38:M39" si="32">+I38*L38</f>
        <v>0</v>
      </c>
    </row>
    <row r="39" spans="1:13" ht="13.5" thickBot="1" x14ac:dyDescent="0.25">
      <c r="A39" s="39" t="s">
        <v>74</v>
      </c>
      <c r="B39" s="36" t="s">
        <v>60</v>
      </c>
      <c r="C39" s="37">
        <v>60</v>
      </c>
      <c r="D39" s="37" t="s">
        <v>18</v>
      </c>
      <c r="E39" s="42">
        <v>35</v>
      </c>
      <c r="F39" s="48">
        <v>350</v>
      </c>
      <c r="G39" s="15">
        <v>0</v>
      </c>
      <c r="H39" s="14">
        <f t="shared" si="30"/>
        <v>0</v>
      </c>
      <c r="I39" s="16">
        <f t="shared" si="0"/>
        <v>0</v>
      </c>
      <c r="J39" s="16">
        <f t="shared" si="29"/>
        <v>12250</v>
      </c>
      <c r="K39" s="17">
        <f t="shared" si="31"/>
        <v>0</v>
      </c>
      <c r="L39" s="49">
        <v>0.1</v>
      </c>
      <c r="M39" s="18">
        <f t="shared" si="32"/>
        <v>0</v>
      </c>
    </row>
    <row r="40" spans="1:13" ht="13.5" thickBot="1" x14ac:dyDescent="0.25">
      <c r="F40" s="54" t="s">
        <v>75</v>
      </c>
      <c r="G40" s="55"/>
      <c r="H40" s="38"/>
      <c r="I40" s="2">
        <f>SUM(I9:I39)</f>
        <v>0</v>
      </c>
      <c r="J40" s="2">
        <f>SUM(J9:J39)</f>
        <v>119998</v>
      </c>
      <c r="K40" s="2">
        <f>SUM(K9:K39)</f>
        <v>0</v>
      </c>
      <c r="L40" s="3">
        <f>+SUM(L9:L39)</f>
        <v>1.0000000000000002</v>
      </c>
      <c r="M40" s="4">
        <f>+SUM(M9:M39)</f>
        <v>0</v>
      </c>
    </row>
    <row r="41" spans="1:13" x14ac:dyDescent="0.2">
      <c r="B41" s="56" t="s">
        <v>76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x14ac:dyDescent="0.2">
      <c r="B42" s="57" t="s">
        <v>77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13" x14ac:dyDescent="0.2">
      <c r="B43" s="56" t="s">
        <v>78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 x14ac:dyDescent="0.2">
      <c r="B44" s="58" t="s">
        <v>79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</row>
    <row r="45" spans="1:13" x14ac:dyDescent="0.2">
      <c r="B45" s="57" t="s">
        <v>80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7" spans="1:13" ht="15.75" customHeight="1" x14ac:dyDescent="0.2">
      <c r="A47" s="53" t="s">
        <v>81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1:13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</row>
    <row r="49" spans="1:13" x14ac:dyDescent="0.2">
      <c r="A49" s="53" t="s">
        <v>82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3" x14ac:dyDescent="0.2">
      <c r="A50" s="40"/>
      <c r="B50" s="41" t="s">
        <v>83</v>
      </c>
      <c r="C50" s="41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x14ac:dyDescent="0.2">
      <c r="A51" s="53" t="s">
        <v>84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</sheetData>
  <sheetProtection algorithmName="SHA-512" hashValue="qeKgMW3Eq5GuvyYtHnZPPqtbChpVxE63ChgPZRtN5K6I68+lkCvUnjOPdk0S0sB8ERZmYuMFnEDY3VUU/C5qGA==" saltValue="J/CTWg2pB1g+Rqn0szEmuw==" spinCount="100000" sheet="1" objects="1" scenarios="1"/>
  <mergeCells count="16">
    <mergeCell ref="A32:M32"/>
    <mergeCell ref="A36:M36"/>
    <mergeCell ref="A8:M8"/>
    <mergeCell ref="A13:M13"/>
    <mergeCell ref="A17:M17"/>
    <mergeCell ref="A23:M23"/>
    <mergeCell ref="A28:M28"/>
    <mergeCell ref="A51:M51"/>
    <mergeCell ref="F40:G40"/>
    <mergeCell ref="A47:M48"/>
    <mergeCell ref="A49:M49"/>
    <mergeCell ref="B41:M41"/>
    <mergeCell ref="B42:M42"/>
    <mergeCell ref="B43:M43"/>
    <mergeCell ref="B44:M44"/>
    <mergeCell ref="B45:M45"/>
  </mergeCells>
  <conditionalFormatting sqref="I9:I12">
    <cfRule type="cellIs" dxfId="48" priority="159" operator="equal">
      <formula>$E$9*$F$9</formula>
    </cfRule>
    <cfRule type="cellIs" dxfId="47" priority="158" operator="lessThan">
      <formula>$E$9*$F$9</formula>
    </cfRule>
    <cfRule type="cellIs" dxfId="46" priority="144" operator="greaterThan">
      <formula>120000</formula>
    </cfRule>
    <cfRule type="cellIs" dxfId="45" priority="87" operator="greaterThan">
      <formula>E9*F9</formula>
    </cfRule>
    <cfRule type="cellIs" dxfId="44" priority="86" operator="equal">
      <formula>E9*F9</formula>
    </cfRule>
    <cfRule type="cellIs" dxfId="43" priority="160" operator="greaterThan">
      <formula>$E$9*$F$9</formula>
    </cfRule>
    <cfRule type="cellIs" dxfId="42" priority="85" operator="lessThan">
      <formula>E9*F9</formula>
    </cfRule>
  </conditionalFormatting>
  <conditionalFormatting sqref="I14:I16">
    <cfRule type="cellIs" dxfId="41" priority="72" operator="equal">
      <formula>E14*F14</formula>
    </cfRule>
    <cfRule type="cellIs" dxfId="40" priority="77" operator="greaterThan">
      <formula>$E$9*$F$9</formula>
    </cfRule>
    <cfRule type="cellIs" dxfId="39" priority="76" operator="equal">
      <formula>$E$9*$F$9</formula>
    </cfRule>
    <cfRule type="cellIs" dxfId="38" priority="75" operator="lessThan">
      <formula>$E$9*$F$9</formula>
    </cfRule>
    <cfRule type="cellIs" dxfId="37" priority="74" operator="greaterThan">
      <formula>120000</formula>
    </cfRule>
    <cfRule type="cellIs" dxfId="36" priority="73" operator="greaterThan">
      <formula>E14*F14</formula>
    </cfRule>
    <cfRule type="cellIs" dxfId="35" priority="71" operator="lessThan">
      <formula>E14*F14</formula>
    </cfRule>
  </conditionalFormatting>
  <conditionalFormatting sqref="I18:I22">
    <cfRule type="cellIs" dxfId="34" priority="56" operator="greaterThan">
      <formula>$E$9*$F$9</formula>
    </cfRule>
    <cfRule type="cellIs" dxfId="33" priority="55" operator="equal">
      <formula>$E$9*$F$9</formula>
    </cfRule>
    <cfRule type="cellIs" dxfId="32" priority="54" operator="lessThan">
      <formula>$E$9*$F$9</formula>
    </cfRule>
    <cfRule type="cellIs" dxfId="31" priority="53" operator="greaterThan">
      <formula>120000</formula>
    </cfRule>
    <cfRule type="cellIs" dxfId="30" priority="52" operator="greaterThan">
      <formula>E18*F18</formula>
    </cfRule>
    <cfRule type="cellIs" dxfId="29" priority="51" operator="equal">
      <formula>E18*F18</formula>
    </cfRule>
    <cfRule type="cellIs" dxfId="28" priority="50" operator="lessThan">
      <formula>E18*F18</formula>
    </cfRule>
  </conditionalFormatting>
  <conditionalFormatting sqref="I24:I27">
    <cfRule type="cellIs" dxfId="27" priority="43" operator="lessThan">
      <formula>E24*F24</formula>
    </cfRule>
    <cfRule type="cellIs" dxfId="26" priority="44" operator="equal">
      <formula>E24*F24</formula>
    </cfRule>
    <cfRule type="cellIs" dxfId="25" priority="45" operator="greaterThan">
      <formula>E24*F24</formula>
    </cfRule>
    <cfRule type="cellIs" dxfId="24" priority="46" operator="greaterThan">
      <formula>120000</formula>
    </cfRule>
    <cfRule type="cellIs" dxfId="23" priority="47" operator="lessThan">
      <formula>$E$9*$F$9</formula>
    </cfRule>
    <cfRule type="cellIs" dxfId="22" priority="48" operator="equal">
      <formula>$E$9*$F$9</formula>
    </cfRule>
    <cfRule type="cellIs" dxfId="21" priority="49" operator="greaterThan">
      <formula>$E$9*$F$9</formula>
    </cfRule>
  </conditionalFormatting>
  <conditionalFormatting sqref="I29:I31">
    <cfRule type="cellIs" dxfId="20" priority="35" operator="greaterThan">
      <formula>$E$9*$F$9</formula>
    </cfRule>
    <cfRule type="cellIs" dxfId="19" priority="34" operator="equal">
      <formula>$E$9*$F$9</formula>
    </cfRule>
    <cfRule type="cellIs" dxfId="18" priority="33" operator="lessThan">
      <formula>$E$9*$F$9</formula>
    </cfRule>
    <cfRule type="cellIs" dxfId="17" priority="32" operator="greaterThan">
      <formula>120000</formula>
    </cfRule>
    <cfRule type="cellIs" dxfId="16" priority="31" operator="greaterThan">
      <formula>E29*F29</formula>
    </cfRule>
    <cfRule type="cellIs" dxfId="15" priority="30" operator="equal">
      <formula>E29*F29</formula>
    </cfRule>
    <cfRule type="cellIs" dxfId="14" priority="29" operator="lessThan">
      <formula>E29*F29</formula>
    </cfRule>
  </conditionalFormatting>
  <conditionalFormatting sqref="I33:I35">
    <cfRule type="cellIs" dxfId="13" priority="21" operator="greaterThan">
      <formula>$E$9*$F$9</formula>
    </cfRule>
    <cfRule type="cellIs" dxfId="12" priority="19" operator="lessThan">
      <formula>$E$9*$F$9</formula>
    </cfRule>
    <cfRule type="cellIs" dxfId="11" priority="18" operator="greaterThan">
      <formula>120000</formula>
    </cfRule>
    <cfRule type="cellIs" dxfId="10" priority="17" operator="greaterThan">
      <formula>E33*F33</formula>
    </cfRule>
    <cfRule type="cellIs" dxfId="9" priority="16" operator="equal">
      <formula>E33*F33</formula>
    </cfRule>
    <cfRule type="cellIs" dxfId="8" priority="15" operator="lessThan">
      <formula>E33*F33</formula>
    </cfRule>
    <cfRule type="cellIs" dxfId="7" priority="20" operator="equal">
      <formula>$E$9*$F$9</formula>
    </cfRule>
  </conditionalFormatting>
  <conditionalFormatting sqref="I37:I39">
    <cfRule type="cellIs" dxfId="6" priority="7" operator="greaterThan">
      <formula>$E$9*$F$9</formula>
    </cfRule>
    <cfRule type="cellIs" dxfId="5" priority="1" operator="lessThan">
      <formula>E37*F37</formula>
    </cfRule>
    <cfRule type="cellIs" dxfId="4" priority="6" operator="equal">
      <formula>$E$9*$F$9</formula>
    </cfRule>
    <cfRule type="cellIs" dxfId="3" priority="5" operator="lessThan">
      <formula>$E$9*$F$9</formula>
    </cfRule>
    <cfRule type="cellIs" dxfId="2" priority="4" operator="greaterThan">
      <formula>120000</formula>
    </cfRule>
    <cfRule type="cellIs" dxfId="1" priority="3" operator="greaterThan">
      <formula>E37*F37</formula>
    </cfRule>
    <cfRule type="cellIs" dxfId="0" priority="2" operator="equal">
      <formula>E37*F37</formula>
    </cfRule>
  </conditionalFormatting>
  <pageMargins left="0.7" right="0.7" top="0.75" bottom="0.75" header="0.3" footer="0.3"/>
  <pageSetup paperSize="9" scale="69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16" ma:contentTypeDescription="Create a new document." ma:contentTypeScope="" ma:versionID="8e208f8018b2d1677b4cbe2f0288a8c0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01aa9d84b408adbd5be80fa80a72ce98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1028E-80F8-4F4A-BC82-5EE97DBB7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E8783C-4373-44E9-8025-99A59E43AAA3}">
  <ds:schemaRefs>
    <ds:schemaRef ds:uri="http://purl.org/dc/dcmitype/"/>
    <ds:schemaRef ds:uri="http://schemas.microsoft.com/office/infopath/2007/PartnerControls"/>
    <ds:schemaRef ds:uri="ae584d97-971f-4a2a-a6c4-93f334d67b63"/>
    <ds:schemaRef ds:uri="http://schemas.microsoft.com/office/2006/metadata/properties"/>
    <ds:schemaRef ds:uri="http://schemas.microsoft.com/office/2006/documentManagement/types"/>
    <ds:schemaRef ds:uri="2a268eb0-f7e3-4e97-9a88-eb6273e8d17d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B4BB58-3E68-4856-8369-12B3DD9C0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2025-06-17T09:36:09Z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  <property fmtid="{D5CDD505-2E9C-101B-9397-08002B2CF9AE}" pid="3" name="MediaServiceImageTags">
    <vt:lpwstr/>
  </property>
</Properties>
</file>