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66925"/>
  <mc:AlternateContent xmlns:mc="http://schemas.openxmlformats.org/markup-compatibility/2006">
    <mc:Choice Requires="x15">
      <x15ac:absPath xmlns:x15ac="http://schemas.microsoft.com/office/spreadsheetml/2010/11/ac" url="https://d.docs.live.net/a189373c848af87f/Santa darbas/Projektai/NVI/Linijinis greitintuvas/"/>
    </mc:Choice>
  </mc:AlternateContent>
  <xr:revisionPtr revIDLastSave="4354" documentId="13_ncr:1_{EFD4ADDD-2AD3-4ACA-AD0F-221B4F09A00C}" xr6:coauthVersionLast="47" xr6:coauthVersionMax="47" xr10:uidLastSave="{103F9728-0DCE-6F4E-BC5A-49D084574541}"/>
  <bookViews>
    <workbookView xWindow="34480" yWindow="660" windowWidth="34160" windowHeight="26280" activeTab="5"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8" l="1"/>
  <c r="D11" i="18"/>
  <c r="B11" i="18"/>
  <c r="H14" i="13"/>
  <c r="H13" i="13"/>
  <c r="C36" i="1"/>
  <c r="C37" i="1"/>
  <c r="C38" i="1"/>
  <c r="C35" i="1"/>
  <c r="D10" i="18"/>
  <c r="D9" i="18"/>
  <c r="D8" i="18"/>
  <c r="D3" i="18"/>
  <c r="C10" i="18"/>
  <c r="C9" i="18"/>
  <c r="C8" i="18"/>
  <c r="B10" i="18"/>
  <c r="B9" i="18"/>
  <c r="B8" i="18"/>
  <c r="D4" i="17"/>
  <c r="D5" i="17"/>
  <c r="D4" i="18" s="1"/>
  <c r="C3" i="18"/>
  <c r="B3" i="18"/>
  <c r="C4" i="17"/>
  <c r="C5" i="17" s="1"/>
  <c r="C4" i="18" s="1"/>
  <c r="B4" i="17"/>
  <c r="B5" i="17" s="1"/>
  <c r="B4" i="18" s="1"/>
  <c r="G30" i="1"/>
  <c r="H30" i="1" s="1"/>
  <c r="C5" i="18" l="1"/>
  <c r="C7" i="18"/>
  <c r="C6" i="18"/>
  <c r="B6" i="18"/>
  <c r="D6" i="18"/>
  <c r="D5" i="18"/>
  <c r="B5" i="18"/>
  <c r="D7" i="18"/>
  <c r="D12" i="18" s="1"/>
  <c r="B7" i="18"/>
  <c r="C12" i="18" l="1"/>
  <c r="C13" i="18" s="1"/>
  <c r="B12" i="18"/>
  <c r="B13" i="18" s="1"/>
  <c r="D13" i="18"/>
</calcChain>
</file>

<file path=xl/sharedStrings.xml><?xml version="1.0" encoding="utf-8"?>
<sst xmlns="http://schemas.openxmlformats.org/spreadsheetml/2006/main" count="427" uniqueCount="388">
  <si>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</si>
  <si>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</si>
  <si>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</si>
  <si>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</si>
  <si>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</si>
  <si>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</si>
  <si>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</si>
  <si>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</si>
  <si>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</si>
  <si>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</si>
  <si>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</si>
  <si>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</si>
  <si>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</si>
  <si>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</si>
  <si>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</si>
  <si>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</si>
  <si>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</si>
  <si>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</si>
  <si>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</si>
  <si>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</si>
  <si>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</si>
  <si>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</si>
  <si>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</si>
  <si>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</si>
  <si>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</si>
  <si>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</si>
  <si>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</si>
  <si>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</si>
  <si>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</si>
  <si>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</si>
  <si>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</si>
  <si>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</si>
  <si>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</si>
  <si>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</si>
  <si>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</si>
  <si>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</si>
  <si>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</si>
  <si>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</si>
  <si>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</si>
  <si>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</si>
  <si>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</si>
  <si>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</si>
  <si>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</si>
  <si>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</si>
  <si>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</si>
  <si>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</si>
  <si>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</si>
  <si>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</si>
  <si>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</si>
  <si>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</si>
  <si>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Būtina</t>
  </si>
  <si>
    <t>2.</t>
  </si>
  <si>
    <t>3.</t>
  </si>
  <si>
    <t>4.</t>
  </si>
  <si>
    <t>5.</t>
  </si>
  <si>
    <t>6.</t>
  </si>
  <si>
    <t>7.</t>
  </si>
  <si>
    <t>Garantinis laikotarpis</t>
  </si>
  <si>
    <t>Kartu su įranga pateikiama dokumentacija</t>
  </si>
  <si>
    <t>2. Serviso dokumentacija lietuvių arba anglų kalba.</t>
  </si>
  <si>
    <t>Kiti reikalavimai</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</si>
  <si>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</si>
  <si>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</si>
  <si>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</si>
  <si>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</si>
  <si>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</si>
  <si>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</si>
  <si>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</si>
  <si>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</si>
  <si>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</si>
  <si>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</si>
  <si>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</si>
  <si>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</si>
  <si>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</si>
  <si>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</si>
  <si>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</si>
  <si>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</si>
  <si>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</si>
  <si>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</si>
  <si>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</si>
  <si>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</si>
  <si>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</si>
  <si>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</si>
  <si>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</si>
  <si>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2.1</t>
  </si>
  <si>
    <t>Personalo mokymai (po apmokymų pateikti apmokymų aktą / sertifikatą arba kitą mokymų faktą įrodantį dokumentą):</t>
  </si>
  <si>
    <t xml:space="preserve">Paskirtis </t>
  </si>
  <si>
    <t>Atitikimas Lietuvos higienos normoje HN 31:2021 “Radiacinės saugos reikalavimai medicininėje rentgeno diagnostikoje” nurodytiems reikalavimams</t>
  </si>
  <si>
    <t>Atitikimas Lietuvos higienos normoje HN 73:2018 „Pagrindinės radiacinės saugos normos“ nurodytiems reikalavimams</t>
  </si>
  <si>
    <t>3.1</t>
  </si>
  <si>
    <t>3.2</t>
  </si>
  <si>
    <t>3.3</t>
  </si>
  <si>
    <t>3.4</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</si>
  <si>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</si>
  <si>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</si>
  <si>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</si>
  <si>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</si>
  <si>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</si>
  <si>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</si>
  <si>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</si>
  <si>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</si>
  <si>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</si>
  <si>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</si>
  <si>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</si>
  <si>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</si>
  <si>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</si>
  <si>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</si>
  <si>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</si>
  <si>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</si>
  <si>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</si>
  <si>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</si>
  <si>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</si>
  <si>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</si>
  <si>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</si>
  <si>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</si>
  <si>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</si>
  <si>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</si>
  <si>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</si>
  <si>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</si>
  <si>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</si>
  <si>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</si>
  <si>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</si>
  <si>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</si>
  <si>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</si>
  <si>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</si>
  <si>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Atlieka garantijos sąlygas atitinkančių gedimų (jei jie nutiko naudojant įrangą pagal paskirtį, laikantis pateiktų instrukcijų bei nurodytų eksploatavimo sąlygų) šalinimą. Atlieka techninės būklės patikrinimus pagal gamintojo reikalavimus/rekomendacijas. Gedimo atveju atvyksta remontuoti ne vėliau kaip per 48 (keturiasdešimt aštuonias) valandas nuo pranešimo apie prekės gedimą gavimo Reikalavimai netaikomi garantijos sąlygų neatitinkančių gedimų atvejams, kai įranga sugenda dėl vartotojo kaltės.</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</si>
  <si>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</si>
  <si>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</si>
  <si>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</si>
  <si>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</si>
  <si>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</si>
  <si>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</si>
  <si>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</si>
  <si>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</si>
  <si>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</si>
  <si>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</si>
  <si>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</si>
  <si>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</si>
  <si>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</si>
  <si>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</si>
  <si>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</si>
  <si>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</si>
  <si>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</si>
  <si>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</si>
  <si>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</si>
  <si>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</si>
  <si>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</si>
  <si>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</si>
  <si>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</si>
  <si>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</si>
  <si>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</si>
  <si>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2.2</t>
  </si>
  <si>
    <t>1. Mokymai ≥ 11 radiologijos technologams,</t>
  </si>
  <si>
    <t>4. Kiekvieno specialisto mokymų trukmė: 2 dienos. Dienos trukmė: 8 akademinės valandos.</t>
  </si>
  <si>
    <t>Įrangos tiekėjas (arba gamintojo atstovai), sumontavę ir suderinę įrangą, privalo atlikti arba organizuoti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</si>
  <si>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5.1</t>
  </si>
  <si>
    <t>5.2</t>
  </si>
  <si>
    <t>5.3</t>
  </si>
  <si>
    <t>3. Kadangi siūlomo objekto techniniai pranašumai įvertinami dviem skirtingais vertinimo būdais, todėl parametrų įvertinimas apskaičiuojamas skirtingais metodais:</t>
  </si>
  <si>
    <t>3</t>
  </si>
  <si>
    <t>8</t>
  </si>
  <si>
    <t>6</t>
  </si>
  <si>
    <t>5</t>
  </si>
  <si>
    <t>7</t>
  </si>
  <si>
    <t>7.1</t>
  </si>
  <si>
    <t>7.2</t>
  </si>
  <si>
    <t>7.3</t>
  </si>
  <si>
    <t>7.4</t>
  </si>
  <si>
    <t>7.5</t>
  </si>
  <si>
    <t>8.5</t>
  </si>
  <si>
    <t>8.4</t>
  </si>
  <si>
    <t>8.3</t>
  </si>
  <si>
    <t>8.2</t>
  </si>
  <si>
    <t>8.1</t>
  </si>
  <si>
    <t>6.4</t>
  </si>
  <si>
    <t>6.3</t>
  </si>
  <si>
    <t>6.2</t>
  </si>
  <si>
    <t>6.1</t>
  </si>
  <si>
    <t>4.7</t>
  </si>
  <si>
    <t>4.6</t>
  </si>
  <si>
    <t>4.5</t>
  </si>
  <si>
    <t>4.4</t>
  </si>
  <si>
    <t>4.3</t>
  </si>
  <si>
    <t>4.2</t>
  </si>
  <si>
    <t>4.1</t>
  </si>
  <si>
    <t>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</si>
  <si>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</si>
  <si>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siūlomos medicinos priemonės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</si>
  <si>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siūlomos medicinos priemonės garantinis laikotarpis (metais). Minimalus garantinis laikorpis yra 2 m., tačiau kiekvienas Tiekėjas gali duoti papildomą garantiją už kurią gaus ekonominį pranašumą, t.y. už kiekvienus papildomus metus Tiekėjui bus minusuojami 6% nuo pasiūlymo kainos.</t>
    </r>
  </si>
  <si>
    <r>
      <t>Įrašyti parametro vertę:</t>
    </r>
    <r>
      <rPr>
        <b/>
        <sz val="12"/>
        <rFont val="Times New Roman"/>
        <family val="1"/>
      </rPr>
      <t xml:space="preserve"> yra / nėra</t>
    </r>
  </si>
  <si>
    <t>2. Mokymai ≥ 15 gydytojams radiologams,</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</si>
  <si>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</si>
  <si>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t xml:space="preserve">Tiekėjas turi būti siūlomos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</si>
  <si>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3. Mokymai ≥ 2 medicinos fizikams, (jei gamintojas/įranga turi integruotą kokybės kontrolės modulį (Quality control mode arba lygiavertį), apmokyti juo naudotis ir suteikti prieigą ≥ 2 medicinos fizikams). Kartu su sistema Pateikti fantomus reikalingus kasdienių/savaitinių/mėnesinių testų atlikimui.</t>
  </si>
  <si>
    <t>4. Valymo - dezinfekavimo instrukcija, kurioje aprašoma valymo-dezinfekavimo procedūra ir periodiškumas, detalus naudojamų medžiagų ir priemonių sąrašas.</t>
  </si>
  <si>
    <t xml:space="preserve">Kartu su įranga turės būti pateikiami šie priedai: </t>
  </si>
  <si>
    <t>9.</t>
  </si>
  <si>
    <t>19</t>
  </si>
  <si>
    <t>19.1</t>
  </si>
  <si>
    <t>19.2</t>
  </si>
  <si>
    <t>19.3</t>
  </si>
  <si>
    <t>19.4</t>
  </si>
  <si>
    <t xml:space="preserve">Viešoji įstaiga Vilniaus universiteto ligoninė Santaros klinikų filialas Nacionalinis vėžio centras </t>
  </si>
  <si>
    <t>Linijinis greitintuvas</t>
  </si>
  <si>
    <t>Statinis</t>
  </si>
  <si>
    <t>Siūlomas linijinio greitintuvo garantinis laikotarpis*</t>
  </si>
  <si>
    <t>1. Įvadinė elektros spinta, sukomplektuota apsauginiais el. įtampos ribotuvais (įskaitant spintos sumontavimą sistemos instaliavimo metu),</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</si>
  <si>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t>
    </r>
  </si>
  <si>
    <t>Tiekėjas 1</t>
  </si>
  <si>
    <t>Tiekėjas 2</t>
  </si>
  <si>
    <t>Tiekėjas 3</t>
  </si>
  <si>
    <t>1 pirkimo objekto dalis. Linijinis greitintuvas</t>
  </si>
  <si>
    <t>Įranga skirta adaptaciniam piktybinių navikų gydymui</t>
  </si>
  <si>
    <t>Galimi procedūrų tipai ir naudojami darbo režimai</t>
  </si>
  <si>
    <t>1</t>
  </si>
  <si>
    <t>2</t>
  </si>
  <si>
    <t>1. Moduliuoto intensyvumo spindulinė terapija (angl. IMRT (intensity modulated radio therapy)),</t>
  </si>
  <si>
    <t>2. Vaizdais valdoma spindulinė terapija (angl. IGRT (image guided radio therapy)),</t>
  </si>
  <si>
    <t>3. Rotacinė tūrinė moduliuoto intensyvumo spindulinė terapija (angl. VMAT (volumetric modulated arc therapy)),</t>
  </si>
  <si>
    <r>
      <t xml:space="preserve">4. Stereotaksinė spindulinė terapija ir radiochirurgija (angl. SRS (sterotactic radiosurgery), SRT (stereotactic radiation </t>
    </r>
    <r>
      <rPr>
        <i/>
        <sz val="12"/>
        <color theme="1"/>
        <rFont val="Times New Roman"/>
        <family val="1"/>
      </rPr>
      <t>therapy)</t>
    </r>
    <r>
      <rPr>
        <sz val="12"/>
        <color theme="1"/>
        <rFont val="Times New Roman"/>
        <family val="1"/>
      </rPr>
      <t>),</t>
    </r>
  </si>
  <si>
    <t>5. Adaptyvinė „on-line“ spindulinės terapija (Adaptive online Radiotherapy) (vaizdinimas atliekamas integruota CBCT sistema, CBCT sistemos gaunami vaizdai yra tinkami tiesioginiam dozimetrinio plano skaičiavimui (tikslus HU)).</t>
  </si>
  <si>
    <t>Reikalavimai adaptyvaus gydymo procedūrai</t>
  </si>
  <si>
    <t>2. Visi adaptacinio proceso veiksmai (vaizdų įkėlimas, kontūravimas, planavimas, optimizavimas, kokybės kontrolė ir gydymo paleidimas) turi būti atliekami vieningoje aplinkoje, automatizuotai,</t>
  </si>
  <si>
    <t>1. Sistema turi užtikrinti galimybę vykdyti adaptacinį spindulinį gydymą vienoje darbo stotyje, be būtinybės siųsti paciento duomenų į kitas darbo stotis,</t>
  </si>
  <si>
    <t>3. Klinikinis personalas turi galėti įvertinti ir patvirtinti rezultatą pagal klinikinius tikslus vienoje sistemoje,</t>
  </si>
  <si>
    <t>4. Sprendimas turi būti tinkamas adaptaciniam gydymui visose kūno srityse.</t>
  </si>
  <si>
    <t>Aukštos spinduliuotės galios fotonų spindulio energija matuojant pagal BJR 11 metodiką</t>
  </si>
  <si>
    <t>6 MV +/- 5 proc</t>
  </si>
  <si>
    <t>Ne mažiau kaip 800 MU/min</t>
  </si>
  <si>
    <r>
      <t xml:space="preserve">Didžiausia dozės galia fotonų spinduliuotei, </t>
    </r>
    <r>
      <rPr>
        <sz val="12"/>
        <color theme="1"/>
        <rFont val="Times New Roman"/>
        <family val="1"/>
      </rPr>
      <t>10 cm x 10 cm, @Dmax,100 cm SSD</t>
    </r>
  </si>
  <si>
    <t>Reikalavimai linijiniam greitintuvui</t>
  </si>
  <si>
    <t>2.3</t>
  </si>
  <si>
    <t>2.4</t>
  </si>
  <si>
    <t>Daugialapė diafragma tinkama moduliuoto intensyvumo radioterapijos procedūroms atlikti</t>
  </si>
  <si>
    <t>Ne mažesnis kaip 25 cm x 25 cm</t>
  </si>
  <si>
    <t>Daugialapės diafragmos izocentre projektuojamas lapelių storis</t>
  </si>
  <si>
    <t xml:space="preserve">Ne daugiau kaip 0,5 cm </t>
  </si>
  <si>
    <t>Ne daugiau nei +/- 0,1 cm</t>
  </si>
  <si>
    <t>Reikalavimai spindulio formavimo parametrams</t>
  </si>
  <si>
    <t xml:space="preserve">Greitintuvo stovo sukimosi greitis </t>
  </si>
  <si>
    <t>Reikalavimai judesio parametrams</t>
  </si>
  <si>
    <t>Anglies pluošto stalviršis</t>
  </si>
  <si>
    <t>Tinkamas moduliuoto intensyvumo radioterapijos procedūroms atlikti</t>
  </si>
  <si>
    <t>Stalo judėjimo krypčių skaičius</t>
  </si>
  <si>
    <t>Ne mažiau kaip 3</t>
  </si>
  <si>
    <t>Motorizuotas paciento stalo judėjimas</t>
  </si>
  <si>
    <t>Galimybė koreguoti paciento stalo padėtį iš pultinės</t>
  </si>
  <si>
    <t>Stalo keliamoji galia (didžiausias leistinas paciento svoris)</t>
  </si>
  <si>
    <t>Ne mažiau kaip 200 kg</t>
  </si>
  <si>
    <t>Paciento stalo plotis</t>
  </si>
  <si>
    <t>Paciento stalo ilgis</t>
  </si>
  <si>
    <t>Paciento stalo pozicionavimo tikslumas</t>
  </si>
  <si>
    <t>Paciento stalo išilginio judėjimo diapazonas</t>
  </si>
  <si>
    <t>Paciento stalo šoninio judėjimo diapazonas</t>
  </si>
  <si>
    <t>Įpjovos stale įmobilizavimo priemonėm įtvirtinti</t>
  </si>
  <si>
    <t>Reikalavimai spindulinės terapijos paciento stalui</t>
  </si>
  <si>
    <t>5.4</t>
  </si>
  <si>
    <t>5.5</t>
  </si>
  <si>
    <t>5.6</t>
  </si>
  <si>
    <t>5.7</t>
  </si>
  <si>
    <t>5.8</t>
  </si>
  <si>
    <t>5.9</t>
  </si>
  <si>
    <t>5.10</t>
  </si>
  <si>
    <t>5.11</t>
  </si>
  <si>
    <t>5.12</t>
  </si>
  <si>
    <t>5.13</t>
  </si>
  <si>
    <t>Galimybė valdyti kilovoltinės vaizdavimo sistemos judėjimą iš pultinės</t>
  </si>
  <si>
    <t>Vaizdo kokybė tinkama spindulinio gydymo planavimui (adaptavyvinė spindulinė terapija)</t>
  </si>
  <si>
    <t>CBCT sistemos gaunami vaizdai yra tinkami tiesioginiam dozimetrinio plano skaičiavimui (tikslus HU))</t>
  </si>
  <si>
    <t>Vaizdinimo sinchronizavimas su paciento kvėpavimu</t>
  </si>
  <si>
    <t>Maksimalus vaizdinimo skersmuo</t>
  </si>
  <si>
    <t>Ne mažiau nei 50 cm</t>
  </si>
  <si>
    <t>Maksimalus rekonstrukcijos vaizdo skersmuo</t>
  </si>
  <si>
    <t>Ne mažiau nei 70 cm</t>
  </si>
  <si>
    <t>kV CBCT pjūvio storis</t>
  </si>
  <si>
    <t>Ne daugiau nei 0,2</t>
  </si>
  <si>
    <t>Vaizdinimo ir gydymo centro sutapimas</t>
  </si>
  <si>
    <t>Ne blogiau nei ≤ 0.1</t>
  </si>
  <si>
    <t>Vaizdo tolygumas vaizdinant galvą</t>
  </si>
  <si>
    <t>Ne daugiau nei ±10 HU</t>
  </si>
  <si>
    <t>Vaizdo tolygumas vaizdinant kūną</t>
  </si>
  <si>
    <t>Ne daugiau nei ±20 HU</t>
  </si>
  <si>
    <t>kV vaizdinimo sistemos diapazonas</t>
  </si>
  <si>
    <t>Automatinio sutapatinimo tikslumas (kaulams)</t>
  </si>
  <si>
    <t>Ne daugiau nei 0.1 cm</t>
  </si>
  <si>
    <t xml:space="preserve">CBCT vaizdo rekonstrukcijos metodai </t>
  </si>
  <si>
    <t>1. Iteratyvi CBCT,</t>
  </si>
  <si>
    <t>2. Iteratyvi CBCT su metalo artefaktų šalinimu.</t>
  </si>
  <si>
    <t>Vaizdinimo programos</t>
  </si>
  <si>
    <t>Maksimalus rekonstruotas vaizdas apjungus du vaizdų rinkinius (du CBCT skenavimus)</t>
  </si>
  <si>
    <t>Ne mažiau nei 40 cm</t>
  </si>
  <si>
    <t>Aktyvi vaizdavimo ir terapijos sinchronizacija pagal paciento kvėpavimo ritmą</t>
  </si>
  <si>
    <t>Aktyvi optinė spindulinio gydymo valdymo sistema (OSMS)</t>
  </si>
  <si>
    <t>OSMS tinkama stereotaksinės spindulinės radiochirurgijos procedūroms</t>
  </si>
  <si>
    <t>Pozicionavimo tikslumas ne blogesnis kaip 1 mm.</t>
  </si>
  <si>
    <t>OSMS spinduliuotės valdymas (automatizuotas spinduliuotės stabdymas pagal padėtį ar kvėpavimo kreivę)</t>
  </si>
  <si>
    <t>Linijinio greitintuvo spinduliuotės pluošto dozimetrinių parametrų patikros sistema</t>
  </si>
  <si>
    <t>Būtina integruota realaus laiko dozės monitoravimo sistema, taip pat absoliučios bei santykinės dozimetrijos įranga, tinkanti linijinio greitintuvo kokybės kontrolei bei gydymo planų verifikacijai</t>
  </si>
  <si>
    <t>Realizuotos gydymo dozės registravimo sistema (in vivo dozimetrinė sistema, vertinanti dozės pasiskirstymo pokyčius gydymo metu naudojant CBCT, EPID ir MLC judėjimo duomenis)</t>
  </si>
  <si>
    <t>Būtina, turi būti integruojama į įstaigoje naudojamą kokybės kontrolės sistemą (SUN NUCLEAR).</t>
  </si>
  <si>
    <t>Megavoltinė elektroninių portalinių vaizdų verifikacijos sistema</t>
  </si>
  <si>
    <t>Megavoltinės elektroninių portalinių vaizdų verifikacijos sistemos detektorius</t>
  </si>
  <si>
    <t>Plokščias, skaitmeninis, puslaidininkinis</t>
  </si>
  <si>
    <t>Tinkama portalinei dozimetrijai</t>
  </si>
  <si>
    <r>
      <t>Tūrinis (3D) v</t>
    </r>
    <r>
      <rPr>
        <sz val="12"/>
        <color rgb="FF000000"/>
        <rFont val="Times New Roman"/>
        <family val="1"/>
      </rPr>
      <t>aizdavimo režimas</t>
    </r>
  </si>
  <si>
    <r>
      <t xml:space="preserve">Ne mažiau nei nuo 80 iki 140 </t>
    </r>
    <r>
      <rPr>
        <sz val="12"/>
        <color rgb="FF000000"/>
        <rFont val="Times New Roman"/>
        <family val="1"/>
      </rPr>
      <t>kVp</t>
    </r>
  </si>
  <si>
    <t>Reikalavimai kilovoltinei vaizdinimo sistemai</t>
  </si>
  <si>
    <t>1. Mažos dozės (atskiros  galvai ir kūnui),</t>
  </si>
  <si>
    <t>3. Krūtų vaizdinimui (standartinis ir mažos dozės),</t>
  </si>
  <si>
    <t>2. Standartinė galvos vaizdinimui,</t>
  </si>
  <si>
    <t>4. Krūtinės ląstos,</t>
  </si>
  <si>
    <t>5. Dubens,</t>
  </si>
  <si>
    <t>6. Galimybė susikurti individualias vaizdinimo programas.</t>
  </si>
  <si>
    <t>Reikalavimai verifikavimo sistemai</t>
  </si>
  <si>
    <t>6.5</t>
  </si>
  <si>
    <t>6.6</t>
  </si>
  <si>
    <t>6.7</t>
  </si>
  <si>
    <t>6.8</t>
  </si>
  <si>
    <t>6.9</t>
  </si>
  <si>
    <t>6.10</t>
  </si>
  <si>
    <t>6.11</t>
  </si>
  <si>
    <t>6.12</t>
  </si>
  <si>
    <t>6.13</t>
  </si>
  <si>
    <t>6.14</t>
  </si>
  <si>
    <t>6.15</t>
  </si>
  <si>
    <t>6.16</t>
  </si>
  <si>
    <t>6.17</t>
  </si>
  <si>
    <t>6.18</t>
  </si>
  <si>
    <t>6.19</t>
  </si>
  <si>
    <t>6.20</t>
  </si>
  <si>
    <t>Kompiuterizuotos darbo vietos ir programinė įranga</t>
  </si>
  <si>
    <t>Kompiuterizuota medicinos fiziko darbo vieta spindulinio gydymo siūlomu linijiniu greitintuvu planavimui</t>
  </si>
  <si>
    <t>Ne mažiau nei 4 kompl.</t>
  </si>
  <si>
    <t>Programinės įrangos paketai</t>
  </si>
  <si>
    <t>Kompiuterizuota gydytojo radioterapeuto darbo vieta spindulinio gydymo siūlomu linijiniu greitintuvu planavimui</t>
  </si>
  <si>
    <t>Spindulinio gydymo plano sudarymas naudojant GPU ir integracija į įstaigoje turimą gydymo planavimo, verifikavimo (Eclipse) ir informacinę radioterapijos sistemą (Aria)</t>
  </si>
  <si>
    <t>1. 2D, 3D, 4D planavimui,</t>
  </si>
  <si>
    <t>2. Konforminiam optimizavimui,</t>
  </si>
  <si>
    <t>3. Moduliuoto intensyvumo gydymo planavimui,</t>
  </si>
  <si>
    <t>4. Rotacinio tūrinio moduliuoto intensyvumo gydymo planavimui,</t>
  </si>
  <si>
    <t>5. Radiochirurginio gydymo planavimui,</t>
  </si>
  <si>
    <t>6. Adaptyvios spindulinės terapijos planavimui.</t>
  </si>
  <si>
    <t>Visi instaliavimo, montavimo, įskaitant projekto radiacinei saugai paruošimą bei jo ekspertizę ir patalpų paruošimo  eksploatacijai kaštai turi būti įtraukti į galutinę pasiūlymo kainą. Kaštai turi apimti ir darbus, kurie bus numatyti radiacinės saugos projekte.</t>
  </si>
  <si>
    <t>Į pasiūlymo kainą turi būti įskaičiuota:</t>
  </si>
  <si>
    <t>1. Įrangos pristatymas į Viešoji įstaiga Vilniaus universiteto ligoninės Santaros klinikų filialas Nacionalinis vėžio centras sandėlį, pervežimas iš sandėlio į instaliavimo vietą, instaliavimas (sumontuoti pristatytą techninę įrangą kaip to reikalauja įrangos gamintojas, įdiegti sisteminę programinę įrangą, operacinę sistemą, specializuotą),</t>
  </si>
  <si>
    <t>2. Projekto radiacinei saugai paruošimas bei jo ekspertizė ir paruošimas eksploatacijai pagal HN 95:2015 „Radiacinė sauga ir kokybės laidavimas taikant spindulinę terapiją“ VIII skirsnio reikalavimus,</t>
  </si>
  <si>
    <t>3. Po instaliavimo likusių įpakavimo medžiagų išvežimas (utilizavimas),</t>
  </si>
  <si>
    <t>4. Personalo apmokymas gamintojo akredituotuose mokymo centruose pagal gamintojo patvirtintas mokymo programas, atitinkančias perkamą įrangą ir jos priedus,</t>
  </si>
  <si>
    <t>5. Turimo linijinio greitintuvo išmontavimas ir radioaktyvių atliekų sutvarkymas,</t>
  </si>
  <si>
    <t>1. Naudojimo instrukcija lietuvių ir anglų kalba,</t>
  </si>
  <si>
    <t>Siūlomos sistemos instaliavimas, montavimas, įskaitant projekto radiacinei saugai paruošimą bei jo ekspertizę ir paruošimas eksploatacijai pagal Lietuvos higienos normos HN 95:2015 „Radiacinė sauga ir kokybės laidavimas taikant spindulinę terapiją“ VIII skirsnio reikalavimus ir Medicinos priemonių (prietaisų) naudojimo tvarkos aprašo, patvirtinto Lietuvos Respublikos sveikatos apsaugos ministro 2010 m. gegužės 3 d. įsakymu Nr. V-383 „Dėl Medicinos priemonių (prietaisų) naudojimo tvarkos aprašo patvirtinimo“, nustatyta tvarka.</t>
  </si>
  <si>
    <t>3.1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</si>
  <si>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 T2 = L2 =  0, T3 = L3 = 0, T4 = L4 = 0. Jei siūlomas objektas neturi nurodyto pranašumo gauna 0 balų: T1 = L1 = 0, T2 = L2 = 0, T3 = L3 = 0, T4 = L4 = 0.</t>
  </si>
  <si>
    <r>
      <t xml:space="preserve">1. Perkančiosios organizacijos neatmesti pasiūlymai vertinami taikant ekonomiškai naudingiausio pasiūlymo vertinimo kriterijus, kai vertinama </t>
    </r>
    <r>
      <rPr>
        <b/>
        <sz val="12"/>
        <color theme="1"/>
        <rFont val="Times New Roman"/>
        <family val="1"/>
      </rPr>
      <t>kaina ir kokybė.</t>
    </r>
  </si>
  <si>
    <t>Pasirinkti (Yra / Nėra)</t>
  </si>
  <si>
    <t>Ne prasčiau nei 0,1 cm</t>
  </si>
  <si>
    <t>Ne mažiau nei 200 cm</t>
  </si>
  <si>
    <t>Ne mažiau 53 cm</t>
  </si>
  <si>
    <t>Ne mažiau kaip +/- 20 cm</t>
  </si>
  <si>
    <t>Paciento stalo maksimalus įlinkio dydis veikiant didžiausiam leistinam paciento svoriui ar kitoms jėgoms (Deflection)</t>
  </si>
  <si>
    <t>≤ 0,5 cm</t>
  </si>
  <si>
    <t>Ne daugiau nei  ± 0,5°</t>
  </si>
  <si>
    <t>Ne mažiau nei ± 180°</t>
  </si>
  <si>
    <t>Ne mažiau nei  ± 90°</t>
  </si>
  <si>
    <t>Ne mažiau nei ± 0,5°</t>
  </si>
  <si>
    <t>Ne mažiau nei 2 rpm</t>
  </si>
  <si>
    <t xml:space="preserve">Maksimalus kolimatoriaus sukimosi greitis </t>
  </si>
  <si>
    <t>Kolimatoriaus sukimosi tikslumas</t>
  </si>
  <si>
    <t>Kolimatoriaus sukimosi diapazonas</t>
  </si>
  <si>
    <t>Greitintuvo stovo (angl. gantry) sukimosi tislumas</t>
  </si>
  <si>
    <t>Greitintuvo stovo (angl. gantry) sukimosi diapazonas</t>
  </si>
  <si>
    <t>Daugialapės diafragmos lapelių pozicionavimo tikslumas</t>
  </si>
  <si>
    <t>Daugialapės diafragmos didžiausias moduliuojamas laukas</t>
  </si>
  <si>
    <t>1. Kontūravimui MRT, KT, konusinio spindulio KT (angl. CBCT), PET radiologiniuose vaizduose,</t>
  </si>
  <si>
    <t>2. MRT, KT, konusinio spindulio KT, PET radiologinių vaizdų koregistravimui,</t>
  </si>
  <si>
    <t>3. Plano tinkamumo įvertinimui,</t>
  </si>
  <si>
    <t xml:space="preserve">4. Automatizuotam anatominių struktūrų segmentavimui. </t>
  </si>
  <si>
    <t>7. Tiekėjas, įsipareigoja atnaujinti įstaigoje turimą gydymo planavimo, verifikavimo ir informacinę radioterapijos sistemą neapribojant jos funkcinių galimybių, turimus linijinius greitintuvus susieti su šia sistema ir paruošti  sistemą naujo linijinio greitintuvo integracijai,</t>
  </si>
  <si>
    <t>6. Patalpos pritaikymas (radiacinės saugos reikalavimams bei saugaus įrangos eksploatavimo reikalingų sąlygų (ventiliacija, kanalizacija, vėsinimas, apšvietimas, audiovizualinė stebėjimo) užtikrinimas) - esamų patalpų planas pateikiamas 2 priede,</t>
  </si>
  <si>
    <t>3. atlieka techninės būklės patikrinimus pagal gamintojo periodiškumą / reikalavimus / rekomendacijas;</t>
  </si>
  <si>
    <t>Ne mažiau 4 RPM</t>
  </si>
  <si>
    <t>Ne mažiau nei 150 cm</t>
  </si>
  <si>
    <t>1. Skenavimas ne daugiau nei 10 sek,</t>
  </si>
  <si>
    <t>2. Apdorojimas ne daugiau nei 30 sek.</t>
  </si>
  <si>
    <t>Vaizdo gavimo laikas</t>
  </si>
  <si>
    <r>
      <t>Būtina, įskaičiuota į galutinę pasiūlymo kainą (</t>
    </r>
    <r>
      <rPr>
        <i/>
        <sz val="12"/>
        <rFont val="Times New Roman"/>
        <family val="1"/>
      </rPr>
      <t>būtinas tiekėjo patvirtinimas, kad įrangos tiekėjas (arba gamintojo atstovai), sumontavę ir suderinę įrangą, atliks rentgeno aparato kokybės kontrolės priėmimo bandymus pagal Lietuvoje galiojančius teisės aktus (HN 78:2009), Medicinos priemonių (prietaisų) naudojimo tvarkos aprašo, patvirtinto sveikatos apsaugos ministro 2010 m. gegužės 3 d. įsakymu Nr. V-383 „Dėl Medicinos priemonių (prietaisų) naudojimo tvarkos aprašo patvirtinimo“, nustatyta tvarka ir pateiks bandymų protokolus ir kad visi aukščiau išvardinti darbai yra įskaičiuoti į galutinę pasiūlymo kainą</t>
    </r>
    <r>
      <rPr>
        <sz val="12"/>
        <rFont val="Times New Roman"/>
        <family val="1"/>
      </rPr>
      <t>)</t>
    </r>
  </si>
  <si>
    <r>
      <t>Būtina (</t>
    </r>
    <r>
      <rPr>
        <i/>
        <sz val="12"/>
        <rFont val="Times New Roman"/>
        <family val="1"/>
      </rPr>
      <t>būtinas tiekėjo patvirtinimas, kad siūloma įranga bei kartu su ja pateikiama dokumentacija atitiks Lietuvos higienos normoje HN 31:2021 “Radiacinės saugos reikalavimai medicininėje rentgeno diagnostikoje” nurodytus reikalavimus rentgeno diagnostikos įrangai  bei kartu su įranga pateikiamiems dokumentams</t>
    </r>
    <r>
      <rPr>
        <sz val="12"/>
        <rFont val="Times New Roman"/>
        <family val="1"/>
      </rPr>
      <t>)</t>
    </r>
  </si>
  <si>
    <r>
      <t>Būtina (</t>
    </r>
    <r>
      <rPr>
        <i/>
        <sz val="12"/>
        <rFont val="Times New Roman"/>
        <family val="1"/>
      </rPr>
      <t>būtinas tiekėjo patvirtinimas, kad siūloma įranga bei kartu su ja pateikiama dokumentacija atitiks Lietuvos higienos normoje HN 73:2018 “Pagrindinės radiacinės saugos normos” nurodytus reikalavimus medicininės radiologijos įrangai bei kartu su įranga pateikiamiems dokumentams</t>
    </r>
    <r>
      <rPr>
        <sz val="12"/>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</si>
</sst>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b/>
      <sz val="12"/>
      <color rgb="FF000000"/>
      <name val="Times New Roman"/>
      <family val="1"/>
    </font>
    <font>
      <vertAlign val="subscript"/>
      <sz val="12"/>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11"/>
      <color rgb="FFFF0000"/>
      <name val="Calibri"/>
      <family val="2"/>
      <scheme val="minor"/>
    </font>
    <font>
      <sz val="8"/>
      <name val="Calibri"/>
      <family val="2"/>
      <scheme val="minor"/>
    </font>
    <font>
      <b/>
      <i/>
      <sz val="14"/>
      <name val="Times New Roman"/>
      <family val="1"/>
    </font>
    <font>
      <sz val="12"/>
      <color rgb="FF00B050"/>
      <name val="Times New Roman"/>
      <family val="1"/>
    </font>
    <font>
      <sz val="11"/>
      <color rgb="FF00B050"/>
      <name val="Times New Roman"/>
      <family val="1"/>
    </font>
    <font>
      <sz val="11"/>
      <name val="Times New Roman"/>
      <family val="1"/>
    </font>
    <font>
      <sz val="12"/>
      <color rgb="FF000000"/>
      <name val="Times New Roman"/>
      <family val="1"/>
    </font>
    <font>
      <i/>
      <sz val="12"/>
      <color theme="1"/>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1">
    <xf numFmtId="0" fontId="0" fillId="0" borderId="0"/>
  </cellStyleXfs>
  <cellXfs count="26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justify" vertical="top" wrapText="1"/>
    </xf>
    <xf numFmtId="0" fontId="14" fillId="5" borderId="1" xfId="0" applyFont="1" applyFill="1" applyBorder="1" applyAlignment="1">
      <alignment horizontal="left" vertical="top"/>
    </xf>
    <xf numFmtId="0" fontId="14" fillId="5" borderId="0" xfId="0" applyFont="1" applyFill="1" applyAlignment="1">
      <alignment vertical="top"/>
    </xf>
    <xf numFmtId="0" fontId="1" fillId="5" borderId="0" xfId="0" applyFont="1" applyFill="1" applyAlignment="1">
      <alignment vertical="center" wrapText="1"/>
    </xf>
    <xf numFmtId="49" fontId="13" fillId="5" borderId="1" xfId="0" applyNumberFormat="1" applyFont="1" applyFill="1" applyBorder="1" applyAlignment="1">
      <alignment horizontal="center" vertical="top"/>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0" xfId="0" applyFont="1" applyFill="1" applyAlignment="1">
      <alignment vertical="center" wrapText="1"/>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0" xfId="0" applyFont="1" applyFill="1"/>
    <xf numFmtId="0" fontId="2" fillId="4" borderId="0" xfId="0" applyFont="1" applyFill="1"/>
    <xf numFmtId="0" fontId="15" fillId="4" borderId="0" xfId="0" applyFont="1" applyFill="1"/>
    <xf numFmtId="0" fontId="1" fillId="4" borderId="0" xfId="0" applyFont="1" applyFill="1" applyAlignment="1">
      <alignment vertical="top" wrapText="1"/>
    </xf>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0" xfId="0" applyFont="1" applyFill="1" applyAlignment="1">
      <alignment horizontal="center" vertical="center"/>
    </xf>
    <xf numFmtId="0" fontId="19"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0"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35" xfId="0" applyFont="1" applyBorder="1" applyAlignment="1">
      <alignment horizontal="center" vertical="center"/>
    </xf>
    <xf numFmtId="0" fontId="19" fillId="0" borderId="0" xfId="0" applyFont="1" applyAlignment="1">
      <alignment horizontal="left"/>
    </xf>
    <xf numFmtId="0" fontId="24"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14" fontId="25" fillId="3" borderId="1" xfId="0" applyNumberFormat="1" applyFont="1" applyFill="1" applyBorder="1" applyAlignment="1" applyProtection="1">
      <alignment horizontal="left" vertical="top" wrapText="1"/>
      <protection locked="0"/>
    </xf>
    <xf numFmtId="0" fontId="17"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0" fontId="17" fillId="4" borderId="0" xfId="0" applyFont="1" applyFill="1" applyAlignment="1">
      <alignment vertical="center"/>
    </xf>
    <xf numFmtId="0" fontId="27" fillId="4" borderId="0" xfId="0" applyFont="1" applyFill="1" applyAlignment="1">
      <alignment horizontal="center" vertical="center"/>
    </xf>
    <xf numFmtId="49" fontId="5" fillId="5" borderId="1" xfId="0" applyNumberFormat="1" applyFont="1" applyFill="1" applyBorder="1" applyAlignment="1">
      <alignment horizontal="center" vertical="top" wrapText="1"/>
    </xf>
    <xf numFmtId="49" fontId="11" fillId="5" borderId="26" xfId="0" applyNumberFormat="1" applyFont="1" applyFill="1" applyBorder="1" applyAlignment="1">
      <alignment horizontal="center" vertical="top" wrapText="1"/>
    </xf>
    <xf numFmtId="0" fontId="5" fillId="4" borderId="0" xfId="0" applyFont="1" applyFill="1" applyAlignment="1">
      <alignment horizontal="center" vertical="center" wrapText="1"/>
    </xf>
    <xf numFmtId="0" fontId="29" fillId="4" borderId="0" xfId="0" applyFont="1" applyFill="1" applyAlignment="1">
      <alignment vertical="center" wrapText="1"/>
    </xf>
    <xf numFmtId="2" fontId="29" fillId="4" borderId="0" xfId="0" applyNumberFormat="1" applyFont="1" applyFill="1" applyAlignment="1">
      <alignment horizontal="center" vertical="center" wrapText="1"/>
    </xf>
    <xf numFmtId="0" fontId="28" fillId="4" borderId="0" xfId="0" applyFont="1" applyFill="1" applyAlignment="1">
      <alignment horizontal="justify" vertical="top" wrapText="1"/>
    </xf>
    <xf numFmtId="0" fontId="28" fillId="4" borderId="0" xfId="0" applyFont="1" applyFill="1" applyAlignment="1">
      <alignment horizontal="center" vertical="center" wrapText="1"/>
    </xf>
    <xf numFmtId="0" fontId="30" fillId="4" borderId="35" xfId="0" applyFont="1" applyFill="1" applyBorder="1" applyAlignment="1">
      <alignment vertical="center" wrapText="1"/>
    </xf>
    <xf numFmtId="2" fontId="30" fillId="4" borderId="35" xfId="0" applyNumberFormat="1" applyFont="1" applyFill="1" applyBorder="1" applyAlignment="1">
      <alignment horizontal="center" vertical="center" wrapText="1"/>
    </xf>
    <xf numFmtId="0" fontId="5" fillId="5" borderId="30" xfId="0" applyFont="1" applyFill="1" applyBorder="1" applyAlignment="1">
      <alignment horizontal="justify" vertical="top" wrapText="1"/>
    </xf>
    <xf numFmtId="0" fontId="5" fillId="5" borderId="35" xfId="0" applyFont="1" applyFill="1" applyBorder="1" applyAlignment="1">
      <alignment horizontal="center" vertical="center" wrapText="1"/>
    </xf>
    <xf numFmtId="0" fontId="5" fillId="5" borderId="33" xfId="0" applyFont="1" applyFill="1" applyBorder="1" applyAlignment="1">
      <alignment horizontal="justify" vertical="center" wrapText="1"/>
    </xf>
    <xf numFmtId="0" fontId="5" fillId="5" borderId="33" xfId="0" applyFont="1" applyFill="1" applyBorder="1" applyAlignment="1">
      <alignment horizontal="justify" vertical="top" wrapText="1"/>
    </xf>
    <xf numFmtId="0" fontId="8" fillId="5" borderId="0" xfId="0" applyFont="1" applyFill="1"/>
    <xf numFmtId="0" fontId="5" fillId="5" borderId="33" xfId="0" applyFont="1" applyFill="1" applyBorder="1" applyAlignment="1">
      <alignment horizontal="center" vertical="center" wrapText="1"/>
    </xf>
    <xf numFmtId="49" fontId="5" fillId="5" borderId="27" xfId="0" applyNumberFormat="1" applyFont="1" applyFill="1" applyBorder="1" applyAlignment="1">
      <alignment horizontal="center" vertical="top"/>
    </xf>
    <xf numFmtId="2" fontId="5" fillId="4" borderId="27" xfId="0" applyNumberFormat="1" applyFont="1" applyFill="1" applyBorder="1" applyAlignment="1">
      <alignment horizontal="center" vertical="center"/>
    </xf>
    <xf numFmtId="0" fontId="20" fillId="4" borderId="35" xfId="0" applyFont="1" applyFill="1" applyBorder="1" applyAlignment="1">
      <alignment horizontal="center" vertical="center"/>
    </xf>
    <xf numFmtId="2" fontId="5" fillId="6" borderId="35" xfId="0" applyNumberFormat="1" applyFont="1" applyFill="1" applyBorder="1" applyAlignment="1">
      <alignment horizontal="center" vertical="center"/>
    </xf>
    <xf numFmtId="0" fontId="1" fillId="0" borderId="0" xfId="0" applyFont="1" applyAlignment="1">
      <alignment horizontal="right" indent="3"/>
    </xf>
    <xf numFmtId="0" fontId="5" fillId="0" borderId="0" xfId="0" applyFont="1" applyAlignment="1">
      <alignment horizontal="right" indent="3"/>
    </xf>
    <xf numFmtId="0" fontId="1" fillId="0" borderId="0" xfId="0" applyFont="1" applyAlignment="1">
      <alignment horizontal="right" vertical="center" wrapText="1" indent="3"/>
    </xf>
    <xf numFmtId="0" fontId="5" fillId="0" borderId="0" xfId="0" applyFont="1" applyAlignment="1">
      <alignment horizontal="right" vertical="center" wrapText="1" indent="3"/>
    </xf>
    <xf numFmtId="49" fontId="5" fillId="0" borderId="1" xfId="0" applyNumberFormat="1" applyFont="1" applyBorder="1" applyAlignment="1" applyProtection="1">
      <alignment horizontal="justify" vertical="center" wrapText="1"/>
      <protection locked="0"/>
    </xf>
    <xf numFmtId="49" fontId="5" fillId="5" borderId="26" xfId="0" applyNumberFormat="1" applyFont="1" applyFill="1" applyBorder="1" applyAlignment="1">
      <alignment horizontal="justify" vertical="top" wrapText="1"/>
    </xf>
    <xf numFmtId="0" fontId="5" fillId="5" borderId="1" xfId="0" applyFont="1" applyFill="1" applyBorder="1" applyAlignment="1">
      <alignment horizontal="justify" vertical="center" wrapText="1"/>
    </xf>
    <xf numFmtId="0" fontId="11" fillId="5" borderId="0" xfId="0" applyFont="1" applyFill="1" applyAlignment="1">
      <alignment horizontal="center" vertical="center" wrapText="1"/>
    </xf>
    <xf numFmtId="49" fontId="5" fillId="0" borderId="1" xfId="0" applyNumberFormat="1" applyFont="1" applyBorder="1" applyAlignment="1" applyProtection="1">
      <alignment horizontal="justify" vertical="top" wrapText="1"/>
      <protection locked="0"/>
    </xf>
    <xf numFmtId="0" fontId="5" fillId="4" borderId="41" xfId="0" applyFont="1" applyFill="1" applyBorder="1" applyAlignment="1">
      <alignment horizontal="center" vertical="center"/>
    </xf>
    <xf numFmtId="0" fontId="5" fillId="4" borderId="17" xfId="0" applyFont="1" applyFill="1" applyBorder="1" applyAlignment="1">
      <alignment horizontal="center" vertical="center" wrapText="1"/>
    </xf>
    <xf numFmtId="49" fontId="11" fillId="5" borderId="18" xfId="0" applyNumberFormat="1" applyFont="1" applyFill="1" applyBorder="1" applyAlignment="1">
      <alignment horizontal="center" vertical="top" wrapText="1"/>
    </xf>
    <xf numFmtId="49" fontId="5" fillId="5" borderId="18" xfId="0" applyNumberFormat="1" applyFont="1" applyFill="1" applyBorder="1" applyAlignment="1">
      <alignment horizontal="center" vertical="top" wrapText="1"/>
    </xf>
    <xf numFmtId="49" fontId="5" fillId="0" borderId="17" xfId="0" applyNumberFormat="1" applyFont="1" applyBorder="1" applyAlignment="1">
      <alignment horizontal="justify" vertical="top" wrapText="1"/>
    </xf>
    <xf numFmtId="49" fontId="5" fillId="0" borderId="17" xfId="0" applyNumberFormat="1" applyFont="1" applyBorder="1" applyAlignment="1" applyProtection="1">
      <alignment horizontal="justify" vertical="center" wrapText="1"/>
      <protection locked="0"/>
    </xf>
    <xf numFmtId="49" fontId="5" fillId="5" borderId="26" xfId="0" applyNumberFormat="1" applyFont="1" applyFill="1" applyBorder="1" applyAlignment="1">
      <alignment horizontal="justify" vertical="center" wrapText="1"/>
    </xf>
    <xf numFmtId="0" fontId="1" fillId="5" borderId="1" xfId="0" applyFont="1" applyFill="1" applyBorder="1" applyAlignment="1">
      <alignment vertical="top" wrapText="1"/>
    </xf>
    <xf numFmtId="0" fontId="1" fillId="5" borderId="1" xfId="0" applyFont="1" applyFill="1" applyBorder="1" applyAlignment="1">
      <alignment horizontal="justify" vertical="top" wrapText="1"/>
    </xf>
    <xf numFmtId="0" fontId="1" fillId="5" borderId="26" xfId="0" applyFont="1" applyFill="1" applyBorder="1" applyAlignment="1">
      <alignment horizontal="justify" vertical="top" wrapText="1"/>
    </xf>
    <xf numFmtId="0" fontId="31" fillId="5" borderId="1" xfId="0" applyFont="1" applyFill="1" applyBorder="1" applyAlignment="1">
      <alignment horizontal="justify" vertical="top" wrapText="1"/>
    </xf>
    <xf numFmtId="0" fontId="31" fillId="5" borderId="26" xfId="0" applyFont="1" applyFill="1" applyBorder="1" applyAlignment="1">
      <alignment horizontal="justify" vertical="top" wrapText="1"/>
    </xf>
    <xf numFmtId="0" fontId="2" fillId="5" borderId="1" xfId="0" applyFont="1" applyFill="1" applyBorder="1" applyAlignment="1">
      <alignment horizontal="justify" vertical="top" wrapText="1"/>
    </xf>
    <xf numFmtId="0" fontId="2" fillId="5" borderId="1" xfId="0" applyFont="1" applyFill="1" applyBorder="1" applyAlignment="1">
      <alignment horizontal="justify" vertical="center" wrapText="1"/>
    </xf>
    <xf numFmtId="49" fontId="11" fillId="5" borderId="26" xfId="0" applyNumberFormat="1" applyFont="1" applyFill="1" applyBorder="1" applyAlignment="1">
      <alignment horizontal="justify" vertical="center" wrapText="1"/>
    </xf>
    <xf numFmtId="0" fontId="1" fillId="5" borderId="26" xfId="0" applyFont="1" applyFill="1" applyBorder="1" applyAlignment="1">
      <alignment horizontal="justify" vertical="center" wrapText="1"/>
    </xf>
    <xf numFmtId="0" fontId="9" fillId="5" borderId="1" xfId="0" applyFont="1" applyFill="1" applyBorder="1" applyAlignment="1">
      <alignment vertical="top" wrapText="1"/>
    </xf>
    <xf numFmtId="49" fontId="5" fillId="0" borderId="17" xfId="0" applyNumberFormat="1" applyFont="1" applyBorder="1" applyAlignment="1" applyProtection="1">
      <alignment horizontal="justify" vertical="top" wrapText="1"/>
      <protection locked="0"/>
    </xf>
    <xf numFmtId="0" fontId="9" fillId="5" borderId="1" xfId="0" applyFont="1" applyFill="1" applyBorder="1" applyAlignment="1">
      <alignment horizontal="justify" vertical="top" wrapText="1"/>
    </xf>
    <xf numFmtId="0" fontId="28" fillId="5" borderId="0" xfId="0" applyFont="1" applyFill="1" applyAlignment="1">
      <alignment vertical="top" wrapText="1"/>
    </xf>
    <xf numFmtId="0" fontId="5" fillId="0" borderId="1" xfId="0" applyFont="1" applyBorder="1" applyAlignment="1">
      <alignment horizontal="justify" vertical="top"/>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9" fillId="4" borderId="30" xfId="0" applyFont="1" applyFill="1" applyBorder="1" applyAlignment="1">
      <alignment vertical="center" wrapText="1"/>
    </xf>
    <xf numFmtId="0" fontId="9" fillId="4" borderId="31" xfId="0" applyFont="1" applyFill="1" applyBorder="1" applyAlignment="1">
      <alignment vertical="center" wrapText="1"/>
    </xf>
    <xf numFmtId="0" fontId="9"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1" fillId="4" borderId="0" xfId="0" applyFont="1" applyFill="1" applyAlignment="1">
      <alignment horizontal="justify" vertical="top"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2" fillId="5" borderId="26"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7" fillId="5" borderId="0" xfId="0" applyFont="1" applyFill="1" applyAlignment="1">
      <alignment horizontal="center"/>
    </xf>
    <xf numFmtId="0" fontId="2" fillId="4" borderId="1" xfId="0" applyFont="1" applyFill="1" applyBorder="1" applyAlignment="1">
      <alignment horizontal="left" vertical="top"/>
    </xf>
    <xf numFmtId="0" fontId="1" fillId="5" borderId="0" xfId="0" applyFont="1" applyFill="1" applyAlignment="1">
      <alignment horizontal="left" vertical="center" wrapText="1"/>
    </xf>
    <xf numFmtId="0" fontId="1" fillId="5" borderId="0" xfId="0" applyFont="1" applyFill="1" applyAlignment="1">
      <alignment horizontal="left"/>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wrapText="1"/>
    </xf>
    <xf numFmtId="0" fontId="8" fillId="5" borderId="0" xfId="0" applyFont="1" applyFill="1" applyAlignment="1">
      <alignment horizontal="left" vertical="top" wrapText="1"/>
    </xf>
    <xf numFmtId="0" fontId="5" fillId="5" borderId="0" xfId="0" applyFont="1" applyFill="1" applyAlignment="1">
      <alignment horizontal="left" vertical="top"/>
    </xf>
    <xf numFmtId="49" fontId="5" fillId="0" borderId="1" xfId="0" applyNumberFormat="1" applyFont="1" applyBorder="1" applyAlignment="1" applyProtection="1">
      <alignment horizontal="justify" vertical="top" wrapText="1"/>
      <protection locked="0"/>
    </xf>
    <xf numFmtId="0" fontId="31" fillId="5" borderId="1" xfId="0" applyFont="1" applyFill="1" applyBorder="1" applyAlignment="1">
      <alignment horizontal="justify" vertical="top" wrapText="1"/>
    </xf>
    <xf numFmtId="0" fontId="1" fillId="5" borderId="1" xfId="0" applyFont="1" applyFill="1" applyBorder="1" applyAlignment="1">
      <alignment horizontal="justify"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13" fillId="5" borderId="0" xfId="0" applyFont="1" applyFill="1" applyAlignment="1">
      <alignment horizontal="left"/>
    </xf>
    <xf numFmtId="0" fontId="31" fillId="5" borderId="1" xfId="0" applyFont="1" applyFill="1" applyBorder="1" applyAlignment="1">
      <alignment vertical="top" wrapText="1"/>
    </xf>
    <xf numFmtId="0" fontId="31" fillId="5" borderId="26" xfId="0" applyFont="1" applyFill="1" applyBorder="1" applyAlignment="1">
      <alignment vertical="top" wrapText="1"/>
    </xf>
    <xf numFmtId="0" fontId="31" fillId="5" borderId="26" xfId="0" applyFont="1" applyFill="1" applyBorder="1" applyAlignment="1">
      <alignment horizontal="justify" vertical="top" wrapText="1"/>
    </xf>
    <xf numFmtId="0" fontId="1" fillId="4" borderId="0" xfId="0" applyFont="1" applyFill="1" applyAlignment="1">
      <alignment horizontal="left"/>
    </xf>
    <xf numFmtId="0" fontId="17" fillId="4" borderId="0" xfId="0" applyFont="1" applyFill="1" applyAlignment="1">
      <alignment horizontal="center" vertical="center"/>
    </xf>
    <xf numFmtId="0" fontId="5" fillId="5" borderId="1" xfId="0" applyFont="1" applyFill="1" applyBorder="1" applyAlignment="1">
      <alignment horizontal="justify" vertical="top" wrapText="1"/>
    </xf>
    <xf numFmtId="49" fontId="5" fillId="5" borderId="1" xfId="0" applyNumberFormat="1" applyFont="1" applyFill="1" applyBorder="1" applyAlignment="1">
      <alignment horizontal="center" vertical="top"/>
    </xf>
    <xf numFmtId="0" fontId="5" fillId="5" borderId="1" xfId="0" applyFont="1" applyFill="1" applyBorder="1" applyAlignment="1">
      <alignment horizontal="justify" vertical="top" wrapText="1"/>
    </xf>
    <xf numFmtId="0" fontId="1" fillId="5" borderId="26" xfId="0" applyFont="1" applyFill="1" applyBorder="1" applyAlignment="1">
      <alignment horizontal="left" vertical="top" wrapText="1"/>
    </xf>
    <xf numFmtId="0" fontId="1" fillId="5" borderId="27" xfId="0" applyFont="1" applyFill="1" applyBorder="1" applyAlignment="1">
      <alignment horizontal="left" vertical="top" wrapText="1"/>
    </xf>
    <xf numFmtId="0" fontId="5" fillId="5" borderId="27" xfId="0" applyFont="1" applyFill="1" applyBorder="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38</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402337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402337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26</xdr:row>
      <xdr:rowOff>67310</xdr:rowOff>
    </xdr:from>
    <xdr:to>
      <xdr:col>3</xdr:col>
      <xdr:colOff>1167765</xdr:colOff>
      <xdr:row>28</xdr:row>
      <xdr:rowOff>38735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025779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E59" sqref="E59"/>
    </sheetView>
  </sheetViews>
  <sheetFormatPr baseColWidth="10" defaultColWidth="9.1640625" defaultRowHeight="16" x14ac:dyDescent="0.2"/>
  <cols>
    <col min="1" max="2" width="9.1640625" style="56"/>
    <col min="3" max="3" width="25.83203125" style="56" customWidth="1"/>
    <col min="4" max="5" width="11" style="56" bestFit="1" customWidth="1"/>
    <col min="6" max="6" width="16.33203125" style="56" customWidth="1"/>
    <col min="7" max="7" width="11" style="56" bestFit="1" customWidth="1"/>
    <col min="8" max="8" width="13.5" style="56" bestFit="1" customWidth="1"/>
    <col min="9" max="12" width="11" style="56" bestFit="1" customWidth="1"/>
    <col min="13" max="13" width="12.1640625" style="56" bestFit="1" customWidth="1"/>
    <col min="14" max="16384" width="9.1640625" style="56"/>
  </cols>
  <sheetData>
    <row r="1" spans="2:8" ht="20" x14ac:dyDescent="0.2">
      <c r="B1" s="153" t="s">
        <v>120</v>
      </c>
      <c r="C1" s="153"/>
      <c r="D1" s="153"/>
      <c r="E1" s="153"/>
      <c r="F1" s="153"/>
      <c r="G1" s="153"/>
      <c r="H1" s="153"/>
    </row>
    <row r="3" spans="2:8" x14ac:dyDescent="0.2">
      <c r="B3" s="147" t="s">
        <v>122</v>
      </c>
      <c r="C3" s="148"/>
      <c r="D3" s="148"/>
      <c r="E3" s="148"/>
      <c r="F3" s="149"/>
      <c r="G3" s="69">
        <v>6</v>
      </c>
      <c r="H3" s="69" t="s">
        <v>123</v>
      </c>
    </row>
    <row r="4" spans="2:8" x14ac:dyDescent="0.2">
      <c r="B4" s="150" t="s">
        <v>121</v>
      </c>
      <c r="C4" s="151"/>
      <c r="D4" s="151"/>
      <c r="E4" s="151"/>
      <c r="F4" s="152"/>
      <c r="G4" s="69">
        <v>2</v>
      </c>
      <c r="H4" s="69" t="s">
        <v>107</v>
      </c>
    </row>
  </sheetData>
  <mergeCells count="3">
    <mergeCell ref="B3:F3"/>
    <mergeCell ref="B4:F4"/>
    <mergeCell ref="B1:H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42</v>
      </c>
    </row>
    <row r="2" spans="1:1" x14ac:dyDescent="0.2">
      <c r="A2" s="2" t="s">
        <v>43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H56"/>
  <sheetViews>
    <sheetView zoomScale="125" zoomScaleNormal="100" workbookViewId="0">
      <selection activeCell="C16" sqref="C16"/>
    </sheetView>
  </sheetViews>
  <sheetFormatPr baseColWidth="10" defaultColWidth="9.1640625" defaultRowHeight="16" x14ac:dyDescent="0.2"/>
  <cols>
    <col min="1" max="1" width="9.1640625" style="56"/>
    <col min="2" max="2" width="5" style="56" customWidth="1"/>
    <col min="3" max="3" width="40.5" style="56" customWidth="1"/>
    <col min="4" max="4" width="17" style="56" customWidth="1"/>
    <col min="5" max="5" width="5.83203125" style="56" customWidth="1"/>
    <col min="6" max="6" width="5.1640625" style="56" customWidth="1"/>
    <col min="7" max="8" width="11.6640625" style="56" customWidth="1"/>
    <col min="9" max="16384" width="9.1640625" style="56"/>
  </cols>
  <sheetData>
    <row r="1" spans="2:8" ht="18" x14ac:dyDescent="0.2">
      <c r="B1" s="57" t="s">
        <v>61</v>
      </c>
      <c r="C1" s="58"/>
      <c r="D1" s="58"/>
      <c r="E1" s="58"/>
      <c r="F1" s="58"/>
    </row>
    <row r="2" spans="2:8" ht="18" x14ac:dyDescent="0.2">
      <c r="B2" s="57"/>
      <c r="C2" s="58"/>
      <c r="D2" s="58"/>
      <c r="E2" s="58"/>
      <c r="F2" s="58"/>
    </row>
    <row r="3" spans="2:8" ht="36" customHeight="1" x14ac:dyDescent="0.2">
      <c r="B3" s="164" t="s">
        <v>353</v>
      </c>
      <c r="C3" s="164"/>
      <c r="D3" s="164"/>
      <c r="E3" s="164"/>
      <c r="F3" s="164"/>
      <c r="G3" s="164"/>
      <c r="H3" s="164"/>
    </row>
    <row r="4" spans="2:8" ht="34.5" customHeight="1" x14ac:dyDescent="0.2">
      <c r="B4" s="164" t="s">
        <v>62</v>
      </c>
      <c r="C4" s="164"/>
      <c r="D4" s="164"/>
      <c r="E4" s="164"/>
      <c r="F4" s="164"/>
      <c r="G4" s="164"/>
      <c r="H4" s="164"/>
    </row>
    <row r="6" spans="2:8" x14ac:dyDescent="0.2">
      <c r="B6" s="56" t="s">
        <v>63</v>
      </c>
    </row>
    <row r="7" spans="2:8" x14ac:dyDescent="0.2">
      <c r="C7" s="59" t="s">
        <v>109</v>
      </c>
      <c r="D7" s="60">
        <v>55</v>
      </c>
    </row>
    <row r="8" spans="2:8" x14ac:dyDescent="0.2">
      <c r="C8" s="59" t="s">
        <v>110</v>
      </c>
      <c r="D8" s="60">
        <v>45</v>
      </c>
    </row>
    <row r="10" spans="2:8" x14ac:dyDescent="0.2">
      <c r="B10" s="56" t="s">
        <v>64</v>
      </c>
    </row>
    <row r="11" spans="2:8" ht="17" thickBot="1" x14ac:dyDescent="0.25"/>
    <row r="12" spans="2:8" ht="49.5" customHeight="1" thickBot="1" x14ac:dyDescent="0.25">
      <c r="B12" s="165" t="s">
        <v>65</v>
      </c>
      <c r="C12" s="162"/>
      <c r="D12" s="162"/>
      <c r="E12" s="162"/>
      <c r="F12" s="163"/>
      <c r="G12" s="165" t="s">
        <v>67</v>
      </c>
      <c r="H12" s="163"/>
    </row>
    <row r="13" spans="2:8" ht="18" thickBot="1" x14ac:dyDescent="0.25">
      <c r="B13" s="166" t="s">
        <v>68</v>
      </c>
      <c r="C13" s="167"/>
      <c r="D13" s="167"/>
      <c r="E13" s="167"/>
      <c r="F13" s="168"/>
      <c r="G13" s="61" t="s">
        <v>111</v>
      </c>
      <c r="H13" s="62">
        <f>D7</f>
        <v>55</v>
      </c>
    </row>
    <row r="14" spans="2:8" ht="18" thickBot="1" x14ac:dyDescent="0.25">
      <c r="B14" s="157" t="s">
        <v>69</v>
      </c>
      <c r="C14" s="158"/>
      <c r="D14" s="158"/>
      <c r="E14" s="158"/>
      <c r="F14" s="159"/>
      <c r="G14" s="61" t="s">
        <v>112</v>
      </c>
      <c r="H14" s="62">
        <f>D8</f>
        <v>45</v>
      </c>
    </row>
    <row r="15" spans="2:8" ht="16.5" customHeight="1" thickBot="1" x14ac:dyDescent="0.25">
      <c r="B15" s="63" t="s">
        <v>14</v>
      </c>
      <c r="C15" s="64" t="s">
        <v>39</v>
      </c>
      <c r="D15" s="64" t="s">
        <v>113</v>
      </c>
      <c r="E15" s="160" t="s">
        <v>66</v>
      </c>
      <c r="F15" s="161"/>
      <c r="G15" s="162"/>
      <c r="H15" s="163"/>
    </row>
    <row r="16" spans="2:8" s="65" customFormat="1" ht="32" customHeight="1" thickBot="1" x14ac:dyDescent="0.25">
      <c r="B16" s="112" t="s">
        <v>70</v>
      </c>
      <c r="C16" s="107"/>
      <c r="D16" s="108" t="s">
        <v>204</v>
      </c>
      <c r="E16" s="105" t="s">
        <v>114</v>
      </c>
      <c r="F16" s="106">
        <v>0</v>
      </c>
      <c r="G16" s="155" t="s">
        <v>189</v>
      </c>
      <c r="H16" s="156"/>
    </row>
    <row r="17" spans="2:8" ht="32" customHeight="1" thickBot="1" x14ac:dyDescent="0.25">
      <c r="B17" s="112" t="s">
        <v>71</v>
      </c>
      <c r="C17" s="109"/>
      <c r="D17" s="108" t="s">
        <v>204</v>
      </c>
      <c r="E17" s="105" t="s">
        <v>115</v>
      </c>
      <c r="F17" s="106">
        <v>0</v>
      </c>
      <c r="G17" s="155" t="s">
        <v>189</v>
      </c>
      <c r="H17" s="156"/>
    </row>
    <row r="18" spans="2:8" ht="32" customHeight="1" thickBot="1" x14ac:dyDescent="0.25">
      <c r="B18" s="112" t="s">
        <v>72</v>
      </c>
      <c r="C18" s="109"/>
      <c r="D18" s="108" t="s">
        <v>204</v>
      </c>
      <c r="E18" s="105" t="s">
        <v>116</v>
      </c>
      <c r="F18" s="106">
        <v>0</v>
      </c>
      <c r="G18" s="155" t="s">
        <v>189</v>
      </c>
      <c r="H18" s="156"/>
    </row>
    <row r="19" spans="2:8" ht="32" customHeight="1" thickBot="1" x14ac:dyDescent="0.25">
      <c r="B19" s="112" t="s">
        <v>73</v>
      </c>
      <c r="C19" s="110"/>
      <c r="D19" s="108" t="s">
        <v>204</v>
      </c>
      <c r="E19" s="105" t="s">
        <v>117</v>
      </c>
      <c r="F19" s="106">
        <v>0</v>
      </c>
      <c r="G19" s="155" t="s">
        <v>189</v>
      </c>
      <c r="H19" s="156"/>
    </row>
    <row r="20" spans="2:8" x14ac:dyDescent="0.2">
      <c r="B20" s="100"/>
      <c r="C20" s="103"/>
      <c r="D20" s="104"/>
      <c r="E20" s="101"/>
      <c r="F20" s="102"/>
      <c r="G20" s="104"/>
      <c r="H20" s="104"/>
    </row>
    <row r="21" spans="2:8" ht="33.75" customHeight="1" x14ac:dyDescent="0.2">
      <c r="B21" s="154" t="s">
        <v>79</v>
      </c>
      <c r="C21" s="154"/>
      <c r="D21" s="154"/>
      <c r="E21" s="154"/>
      <c r="F21" s="154"/>
      <c r="G21" s="154"/>
      <c r="H21" s="154"/>
    </row>
    <row r="23" spans="2:8" ht="31.5" customHeight="1" x14ac:dyDescent="0.2">
      <c r="B23" s="154" t="s">
        <v>118</v>
      </c>
      <c r="C23" s="154"/>
      <c r="D23" s="154"/>
      <c r="E23" s="154"/>
      <c r="F23" s="154"/>
      <c r="G23" s="154"/>
      <c r="H23" s="154"/>
    </row>
    <row r="24" spans="2:8" x14ac:dyDescent="0.2">
      <c r="D24" s="66" t="s">
        <v>119</v>
      </c>
    </row>
    <row r="26" spans="2:8" ht="31.5" customHeight="1" x14ac:dyDescent="0.2">
      <c r="B26" s="154" t="s">
        <v>80</v>
      </c>
      <c r="C26" s="154"/>
      <c r="D26" s="154"/>
      <c r="E26" s="154"/>
      <c r="F26" s="154"/>
      <c r="G26" s="154"/>
      <c r="H26" s="154"/>
    </row>
    <row r="30" spans="2:8" ht="16" customHeight="1" x14ac:dyDescent="0.2">
      <c r="B30" s="169" t="s">
        <v>158</v>
      </c>
      <c r="C30" s="169"/>
      <c r="D30" s="169"/>
      <c r="E30" s="169"/>
      <c r="F30" s="169"/>
      <c r="G30" s="169"/>
      <c r="H30" s="169"/>
    </row>
    <row r="31" spans="2:8" x14ac:dyDescent="0.2">
      <c r="B31" s="169"/>
      <c r="C31" s="169"/>
      <c r="D31" s="169"/>
      <c r="E31" s="169"/>
      <c r="F31" s="169"/>
      <c r="G31" s="169"/>
      <c r="H31" s="169"/>
    </row>
    <row r="32" spans="2:8" ht="30.75" customHeight="1" x14ac:dyDescent="0.2">
      <c r="B32" s="154" t="s">
        <v>351</v>
      </c>
      <c r="C32" s="154"/>
      <c r="D32" s="154"/>
      <c r="E32" s="154"/>
      <c r="F32" s="154"/>
      <c r="G32" s="154"/>
      <c r="H32" s="154"/>
    </row>
    <row r="33" spans="2:8" x14ac:dyDescent="0.2">
      <c r="B33" s="169" t="s">
        <v>352</v>
      </c>
      <c r="C33" s="169"/>
      <c r="D33" s="169"/>
      <c r="E33" s="169"/>
      <c r="F33" s="169"/>
      <c r="G33" s="169"/>
      <c r="H33" s="169"/>
    </row>
    <row r="34" spans="2:8" x14ac:dyDescent="0.2">
      <c r="B34" s="169"/>
      <c r="C34" s="169"/>
      <c r="D34" s="169"/>
      <c r="E34" s="169"/>
      <c r="F34" s="169"/>
      <c r="G34" s="169"/>
      <c r="H34" s="169"/>
    </row>
    <row r="35" spans="2:8" x14ac:dyDescent="0.2">
      <c r="B35" s="169"/>
      <c r="C35" s="169"/>
      <c r="D35" s="169"/>
      <c r="E35" s="169"/>
      <c r="F35" s="169"/>
      <c r="G35" s="169"/>
      <c r="H35" s="169"/>
    </row>
    <row r="36" spans="2:8" x14ac:dyDescent="0.2">
      <c r="B36" s="68"/>
      <c r="C36" s="68"/>
      <c r="D36" s="68"/>
      <c r="E36" s="68"/>
      <c r="F36" s="68"/>
      <c r="G36" s="68"/>
      <c r="H36" s="68"/>
    </row>
    <row r="37" spans="2:8" ht="32.25" customHeight="1" x14ac:dyDescent="0.2">
      <c r="B37" s="154" t="s">
        <v>81</v>
      </c>
      <c r="C37" s="154"/>
      <c r="D37" s="154"/>
      <c r="E37" s="154"/>
      <c r="F37" s="154"/>
      <c r="G37" s="154"/>
      <c r="H37" s="154"/>
    </row>
    <row r="46" spans="2:8" x14ac:dyDescent="0.2">
      <c r="B46" s="67"/>
    </row>
    <row r="47" spans="2:8" ht="15.75" customHeight="1" x14ac:dyDescent="0.2">
      <c r="B47" s="169"/>
      <c r="C47" s="169"/>
      <c r="D47" s="169"/>
      <c r="E47" s="169"/>
      <c r="F47" s="169"/>
      <c r="G47" s="169"/>
      <c r="H47" s="169"/>
    </row>
    <row r="48" spans="2:8" x14ac:dyDescent="0.2">
      <c r="B48" s="169"/>
      <c r="C48" s="169"/>
      <c r="D48" s="169"/>
      <c r="E48" s="169"/>
      <c r="F48" s="169"/>
      <c r="G48" s="169"/>
      <c r="H48" s="169"/>
    </row>
    <row r="49" spans="2:8" x14ac:dyDescent="0.2">
      <c r="B49" s="68"/>
      <c r="C49" s="68"/>
      <c r="D49" s="68"/>
      <c r="E49" s="68"/>
      <c r="F49" s="68"/>
      <c r="G49" s="68"/>
      <c r="H49" s="68"/>
    </row>
    <row r="50" spans="2:8" x14ac:dyDescent="0.2">
      <c r="B50" s="68"/>
      <c r="C50" s="68"/>
      <c r="D50" s="68"/>
      <c r="E50" s="68"/>
      <c r="F50" s="68"/>
      <c r="G50" s="68"/>
      <c r="H50" s="68"/>
    </row>
    <row r="51" spans="2:8" x14ac:dyDescent="0.2">
      <c r="B51" s="68"/>
      <c r="C51" s="68"/>
      <c r="D51" s="68"/>
      <c r="E51" s="68"/>
      <c r="F51" s="68"/>
      <c r="G51" s="68"/>
      <c r="H51" s="68"/>
    </row>
    <row r="52" spans="2:8" x14ac:dyDescent="0.2">
      <c r="B52" s="68"/>
      <c r="C52" s="68"/>
      <c r="D52" s="68"/>
      <c r="E52" s="68"/>
      <c r="F52" s="68"/>
      <c r="G52" s="68"/>
      <c r="H52" s="68"/>
    </row>
    <row r="53" spans="2:8" x14ac:dyDescent="0.2">
      <c r="B53" s="68"/>
      <c r="C53" s="68"/>
      <c r="D53" s="68"/>
      <c r="E53" s="68"/>
      <c r="F53" s="68"/>
      <c r="G53" s="68"/>
      <c r="H53" s="68"/>
    </row>
    <row r="54" spans="2:8" x14ac:dyDescent="0.2">
      <c r="B54" s="68"/>
      <c r="C54" s="68"/>
      <c r="D54" s="68"/>
      <c r="E54" s="68"/>
      <c r="F54" s="68"/>
      <c r="G54" s="68"/>
      <c r="H54" s="68"/>
    </row>
    <row r="55" spans="2:8" x14ac:dyDescent="0.2">
      <c r="B55" s="68"/>
      <c r="C55" s="68"/>
      <c r="D55" s="68"/>
      <c r="E55" s="68"/>
      <c r="F55" s="68"/>
      <c r="G55" s="68"/>
      <c r="H55" s="68"/>
    </row>
    <row r="56" spans="2:8" x14ac:dyDescent="0.2">
      <c r="B56" s="68"/>
      <c r="C56" s="68"/>
      <c r="D56" s="68"/>
      <c r="E56" s="68"/>
      <c r="F56" s="68"/>
      <c r="G56" s="68"/>
      <c r="H56" s="68"/>
    </row>
  </sheetData>
  <mergeCells count="19">
    <mergeCell ref="B47:H48"/>
    <mergeCell ref="B23:H23"/>
    <mergeCell ref="B26:H26"/>
    <mergeCell ref="B32:H32"/>
    <mergeCell ref="B33:H35"/>
    <mergeCell ref="B37:H37"/>
    <mergeCell ref="B30:H31"/>
    <mergeCell ref="B3:H3"/>
    <mergeCell ref="B4:H4"/>
    <mergeCell ref="B12:F12"/>
    <mergeCell ref="G12:H12"/>
    <mergeCell ref="B13:F13"/>
    <mergeCell ref="B21:H21"/>
    <mergeCell ref="G18:H18"/>
    <mergeCell ref="G19:H19"/>
    <mergeCell ref="B14:F14"/>
    <mergeCell ref="E15:H15"/>
    <mergeCell ref="G16:H16"/>
    <mergeCell ref="G17:H17"/>
  </mergeCells>
  <phoneticPr fontId="26" type="noConversion"/>
  <dataValidations count="2">
    <dataValidation allowBlank="1" sqref="C16:C20" xr:uid="{C8B2E398-3A93-424A-A3D9-9CF7342CEA21}"/>
    <dataValidation allowBlank="1" prompt="Pasirinkti parametro vertę: yra / nėra" sqref="G16:H20" xr:uid="{52E8514C-F488-45BA-8FEF-2F1026ABD9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5"/>
  <sheetViews>
    <sheetView topLeftCell="A19" zoomScale="132" zoomScaleNormal="85" workbookViewId="0">
      <selection activeCell="F45" sqref="F45"/>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t="s">
        <v>0</v>
      </c>
      <c r="C2" s="34"/>
      <c r="D2" s="34"/>
      <c r="E2" s="35"/>
      <c r="F2" s="186"/>
      <c r="G2" s="186"/>
      <c r="H2" s="186"/>
      <c r="I2" s="35"/>
    </row>
    <row r="3" spans="2:9" ht="18" x14ac:dyDescent="0.2">
      <c r="B3" s="15"/>
      <c r="C3" s="34"/>
      <c r="D3" s="34"/>
      <c r="E3" s="35"/>
      <c r="F3" s="36"/>
      <c r="G3" s="36"/>
      <c r="H3" s="36"/>
      <c r="I3" s="35"/>
    </row>
    <row r="4" spans="2:9" ht="18" x14ac:dyDescent="0.2">
      <c r="B4" s="37" t="s">
        <v>1</v>
      </c>
      <c r="C4" s="187" t="s">
        <v>202</v>
      </c>
      <c r="D4" s="187"/>
      <c r="E4" s="187"/>
      <c r="F4" s="36"/>
      <c r="G4" s="36"/>
      <c r="H4" s="36"/>
      <c r="I4" s="35"/>
    </row>
    <row r="5" spans="2:9" ht="18" x14ac:dyDescent="0.2">
      <c r="B5" s="13"/>
      <c r="C5" s="16"/>
      <c r="D5" s="34"/>
      <c r="E5" s="35"/>
      <c r="F5" s="36"/>
      <c r="G5" s="36"/>
      <c r="H5" s="36"/>
      <c r="I5" s="35"/>
    </row>
    <row r="6" spans="2:9" ht="18" x14ac:dyDescent="0.2">
      <c r="B6" s="38" t="s">
        <v>2</v>
      </c>
      <c r="C6" s="90"/>
      <c r="D6" s="34"/>
      <c r="E6" s="35"/>
      <c r="F6" s="36"/>
      <c r="G6" s="36"/>
      <c r="H6" s="36"/>
      <c r="I6" s="35"/>
    </row>
    <row r="7" spans="2:9" ht="18" x14ac:dyDescent="0.2">
      <c r="C7" s="34"/>
      <c r="D7" s="34"/>
      <c r="E7" s="35"/>
      <c r="F7" s="36"/>
      <c r="G7" s="36"/>
      <c r="H7" s="36"/>
      <c r="I7" s="35"/>
    </row>
    <row r="8" spans="2:9" ht="15.75" customHeight="1" x14ac:dyDescent="0.2">
      <c r="B8" s="182" t="s">
        <v>33</v>
      </c>
      <c r="C8" s="182"/>
      <c r="D8" s="182"/>
      <c r="E8" s="182"/>
      <c r="F8" s="183"/>
      <c r="G8" s="183"/>
      <c r="H8" s="183"/>
      <c r="I8" s="39"/>
    </row>
    <row r="9" spans="2:9" ht="16.25" customHeight="1" x14ac:dyDescent="0.2">
      <c r="B9" s="184" t="s">
        <v>36</v>
      </c>
      <c r="C9" s="184"/>
      <c r="D9" s="184"/>
      <c r="E9" s="184"/>
      <c r="F9" s="183"/>
      <c r="G9" s="183"/>
      <c r="H9" s="183"/>
      <c r="I9" s="39"/>
    </row>
    <row r="10" spans="2:9" ht="16.25" customHeight="1" x14ac:dyDescent="0.2">
      <c r="B10" s="184" t="s">
        <v>34</v>
      </c>
      <c r="C10" s="184"/>
      <c r="D10" s="184"/>
      <c r="E10" s="184"/>
      <c r="F10" s="183"/>
      <c r="G10" s="183"/>
      <c r="H10" s="183"/>
      <c r="I10" s="39"/>
    </row>
    <row r="11" spans="2:9" ht="16.25" customHeight="1" x14ac:dyDescent="0.2">
      <c r="B11" s="182" t="s">
        <v>35</v>
      </c>
      <c r="C11" s="182"/>
      <c r="D11" s="182"/>
      <c r="E11" s="182"/>
      <c r="F11" s="183"/>
      <c r="G11" s="183"/>
      <c r="H11" s="183"/>
      <c r="I11" s="39"/>
    </row>
    <row r="12" spans="2:9" x14ac:dyDescent="0.2">
      <c r="B12" s="185" t="s">
        <v>3</v>
      </c>
      <c r="C12" s="185"/>
      <c r="D12" s="185"/>
      <c r="E12" s="185"/>
      <c r="F12" s="183"/>
      <c r="G12" s="183"/>
      <c r="H12" s="183"/>
      <c r="I12" s="39"/>
    </row>
    <row r="13" spans="2:9" ht="16.25" customHeight="1" x14ac:dyDescent="0.2">
      <c r="B13" s="182" t="s">
        <v>4</v>
      </c>
      <c r="C13" s="182"/>
      <c r="D13" s="182"/>
      <c r="E13" s="182"/>
      <c r="F13" s="183"/>
      <c r="G13" s="183"/>
      <c r="H13" s="183"/>
      <c r="I13" s="39"/>
    </row>
    <row r="14" spans="2:9" ht="16.25" customHeight="1" x14ac:dyDescent="0.2">
      <c r="B14" s="182" t="s">
        <v>37</v>
      </c>
      <c r="C14" s="182"/>
      <c r="D14" s="182"/>
      <c r="E14" s="182"/>
      <c r="F14" s="183"/>
      <c r="G14" s="183"/>
      <c r="H14" s="183"/>
      <c r="I14" s="39"/>
    </row>
    <row r="15" spans="2:9" x14ac:dyDescent="0.2">
      <c r="B15" s="182" t="s">
        <v>5</v>
      </c>
      <c r="C15" s="182"/>
      <c r="D15" s="182"/>
      <c r="E15" s="182"/>
      <c r="F15" s="183"/>
      <c r="G15" s="183"/>
      <c r="H15" s="183"/>
      <c r="I15" s="39"/>
    </row>
    <row r="16" spans="2:9" x14ac:dyDescent="0.2">
      <c r="B16" s="182" t="s">
        <v>6</v>
      </c>
      <c r="C16" s="182"/>
      <c r="D16" s="182"/>
      <c r="E16" s="182"/>
      <c r="F16" s="183"/>
      <c r="G16" s="183"/>
      <c r="H16" s="183"/>
      <c r="I16" s="39"/>
    </row>
    <row r="17" spans="2:9" ht="18" customHeight="1" x14ac:dyDescent="0.2">
      <c r="C17" s="14"/>
      <c r="D17" s="14"/>
      <c r="E17" s="14"/>
      <c r="F17" s="17"/>
      <c r="G17" s="17"/>
      <c r="H17" s="17"/>
      <c r="I17" s="17"/>
    </row>
    <row r="18" spans="2:9" x14ac:dyDescent="0.2">
      <c r="B18" s="178" t="s">
        <v>7</v>
      </c>
      <c r="C18" s="178"/>
      <c r="D18" s="178"/>
      <c r="E18" s="178"/>
      <c r="F18" s="178"/>
      <c r="G18" s="178"/>
      <c r="H18" s="178"/>
      <c r="I18" s="40"/>
    </row>
    <row r="19" spans="2:9" x14ac:dyDescent="0.2">
      <c r="B19" s="189" t="s">
        <v>8</v>
      </c>
      <c r="C19" s="189"/>
      <c r="D19" s="189"/>
      <c r="E19" s="189"/>
      <c r="F19" s="189"/>
      <c r="G19" s="189"/>
      <c r="H19" s="189"/>
      <c r="I19" s="41"/>
    </row>
    <row r="20" spans="2:9" x14ac:dyDescent="0.2">
      <c r="B20" s="189" t="s">
        <v>93</v>
      </c>
      <c r="C20" s="189"/>
      <c r="D20" s="189"/>
      <c r="E20" s="189"/>
      <c r="F20" s="189"/>
      <c r="G20" s="189"/>
      <c r="H20" s="189"/>
      <c r="I20" s="41"/>
    </row>
    <row r="21" spans="2:9" x14ac:dyDescent="0.2">
      <c r="B21" s="189" t="s">
        <v>9</v>
      </c>
      <c r="C21" s="189"/>
      <c r="D21" s="189"/>
      <c r="E21" s="189"/>
      <c r="F21" s="189"/>
      <c r="G21" s="189"/>
      <c r="H21" s="189"/>
      <c r="I21" s="41"/>
    </row>
    <row r="22" spans="2:9" x14ac:dyDescent="0.2">
      <c r="B22" s="189" t="s">
        <v>10</v>
      </c>
      <c r="C22" s="189"/>
      <c r="D22" s="189"/>
      <c r="E22" s="189"/>
      <c r="F22" s="189"/>
      <c r="G22" s="189"/>
      <c r="H22" s="189"/>
    </row>
    <row r="23" spans="2:9" x14ac:dyDescent="0.2">
      <c r="B23" s="188" t="s">
        <v>11</v>
      </c>
      <c r="C23" s="188"/>
      <c r="D23" s="188"/>
      <c r="E23" s="188"/>
      <c r="F23" s="188"/>
      <c r="G23" s="188"/>
      <c r="H23" s="188"/>
      <c r="I23" s="32"/>
    </row>
    <row r="24" spans="2:9" x14ac:dyDescent="0.2">
      <c r="B24" s="189" t="s">
        <v>12</v>
      </c>
      <c r="C24" s="189"/>
      <c r="D24" s="189"/>
      <c r="E24" s="189"/>
      <c r="F24" s="189"/>
      <c r="G24" s="189"/>
      <c r="H24" s="189"/>
    </row>
    <row r="27" spans="2:9" x14ac:dyDescent="0.2">
      <c r="B27" s="178" t="s">
        <v>94</v>
      </c>
      <c r="C27" s="178"/>
      <c r="D27" s="178"/>
      <c r="E27" s="178"/>
      <c r="F27" s="178"/>
      <c r="G27" s="178"/>
      <c r="H27" s="178"/>
    </row>
    <row r="29" spans="2:9" ht="34" x14ac:dyDescent="0.2">
      <c r="B29" s="42" t="s">
        <v>15</v>
      </c>
      <c r="C29" s="42" t="s">
        <v>95</v>
      </c>
      <c r="D29" s="42" t="s">
        <v>96</v>
      </c>
      <c r="E29" s="43" t="s">
        <v>97</v>
      </c>
      <c r="F29" s="43" t="s">
        <v>98</v>
      </c>
      <c r="G29" s="43" t="s">
        <v>99</v>
      </c>
      <c r="H29" s="43" t="s">
        <v>100</v>
      </c>
    </row>
    <row r="30" spans="2:9" ht="17" x14ac:dyDescent="0.2">
      <c r="B30" s="44" t="s">
        <v>203</v>
      </c>
      <c r="C30" s="89"/>
      <c r="D30" s="89"/>
      <c r="E30" s="45">
        <v>1</v>
      </c>
      <c r="F30" s="49"/>
      <c r="G30" s="46">
        <f>E30*F30</f>
        <v>0</v>
      </c>
      <c r="H30" s="46">
        <f>G30*1.21</f>
        <v>0</v>
      </c>
    </row>
    <row r="32" spans="2:9" x14ac:dyDescent="0.2">
      <c r="B32" s="178" t="s">
        <v>101</v>
      </c>
      <c r="C32" s="178"/>
      <c r="D32" s="178"/>
      <c r="E32" s="178"/>
    </row>
    <row r="34" spans="2:10" ht="17" x14ac:dyDescent="0.2">
      <c r="B34" s="43" t="s">
        <v>14</v>
      </c>
      <c r="C34" s="181" t="s">
        <v>102</v>
      </c>
      <c r="D34" s="179"/>
      <c r="E34" s="47" t="s">
        <v>354</v>
      </c>
    </row>
    <row r="35" spans="2:10" ht="17" x14ac:dyDescent="0.2">
      <c r="B35" s="48" t="s">
        <v>70</v>
      </c>
      <c r="C35" s="176">
        <f>'Vertinimo tvarka'!C16</f>
        <v>0</v>
      </c>
      <c r="D35" s="177"/>
      <c r="E35" s="49"/>
      <c r="F35" s="50"/>
    </row>
    <row r="36" spans="2:10" ht="17" x14ac:dyDescent="0.2">
      <c r="B36" s="51" t="s">
        <v>71</v>
      </c>
      <c r="C36" s="176">
        <f>'Vertinimo tvarka'!C17</f>
        <v>0</v>
      </c>
      <c r="D36" s="177"/>
      <c r="E36" s="49"/>
      <c r="F36" s="50"/>
    </row>
    <row r="37" spans="2:10" ht="17" x14ac:dyDescent="0.2">
      <c r="B37" s="51" t="s">
        <v>72</v>
      </c>
      <c r="C37" s="176">
        <f>'Vertinimo tvarka'!C18</f>
        <v>0</v>
      </c>
      <c r="D37" s="177"/>
      <c r="E37" s="49"/>
      <c r="F37" s="50"/>
    </row>
    <row r="38" spans="2:10" ht="17" x14ac:dyDescent="0.2">
      <c r="B38" s="51" t="s">
        <v>73</v>
      </c>
      <c r="C38" s="176">
        <f>'Vertinimo tvarka'!C19</f>
        <v>0</v>
      </c>
      <c r="D38" s="177"/>
      <c r="E38" s="49"/>
      <c r="F38" s="50"/>
    </row>
    <row r="40" spans="2:10" x14ac:dyDescent="0.2">
      <c r="B40" s="178" t="s">
        <v>103</v>
      </c>
      <c r="C40" s="178"/>
      <c r="D40" s="178"/>
    </row>
    <row r="41" spans="2:10" x14ac:dyDescent="0.2">
      <c r="C41" s="14"/>
      <c r="D41" s="14"/>
      <c r="E41" s="14"/>
      <c r="F41" s="14"/>
      <c r="G41" s="14"/>
      <c r="H41" s="14"/>
      <c r="I41" s="14"/>
      <c r="J41" s="14"/>
    </row>
    <row r="42" spans="2:10" ht="17" x14ac:dyDescent="0.2">
      <c r="B42" s="179" t="s">
        <v>104</v>
      </c>
      <c r="C42" s="179"/>
      <c r="D42" s="47" t="s">
        <v>105</v>
      </c>
      <c r="E42" s="43" t="s">
        <v>106</v>
      </c>
      <c r="F42" s="14"/>
      <c r="G42" s="14"/>
      <c r="H42" s="14"/>
      <c r="I42" s="14"/>
      <c r="J42" s="14"/>
    </row>
    <row r="43" spans="2:10" ht="17" x14ac:dyDescent="0.2">
      <c r="B43" s="180" t="s">
        <v>205</v>
      </c>
      <c r="C43" s="180"/>
      <c r="D43" s="52"/>
      <c r="E43" s="53" t="s">
        <v>107</v>
      </c>
      <c r="F43" s="14"/>
      <c r="G43" s="14"/>
      <c r="H43" s="14"/>
      <c r="I43" s="14"/>
      <c r="J43" s="14"/>
    </row>
    <row r="44" spans="2:10" x14ac:dyDescent="0.2">
      <c r="B44" s="174" t="s">
        <v>108</v>
      </c>
      <c r="C44" s="175"/>
      <c r="D44" s="14"/>
      <c r="E44" s="14"/>
      <c r="F44" s="14"/>
      <c r="G44" s="14"/>
      <c r="H44" s="14"/>
      <c r="I44" s="14"/>
      <c r="J44" s="14"/>
    </row>
    <row r="45" spans="2:10" x14ac:dyDescent="0.2">
      <c r="B45" s="170" t="s">
        <v>74</v>
      </c>
      <c r="C45" s="171"/>
      <c r="D45" s="54"/>
    </row>
    <row r="46" spans="2:10" x14ac:dyDescent="0.2">
      <c r="B46" s="170"/>
      <c r="C46" s="171"/>
      <c r="D46" s="54"/>
    </row>
    <row r="47" spans="2:10" ht="15.75" customHeight="1" x14ac:dyDescent="0.2">
      <c r="B47" s="170" t="s">
        <v>75</v>
      </c>
      <c r="C47" s="171"/>
    </row>
    <row r="48" spans="2:10" x14ac:dyDescent="0.2">
      <c r="B48" s="170"/>
      <c r="C48" s="171"/>
    </row>
    <row r="49" spans="2:3" ht="15.75" customHeight="1" x14ac:dyDescent="0.2">
      <c r="B49" s="170" t="s">
        <v>379</v>
      </c>
      <c r="C49" s="171"/>
    </row>
    <row r="50" spans="2:3" ht="15.75" customHeight="1" x14ac:dyDescent="0.2">
      <c r="B50" s="170"/>
      <c r="C50" s="171"/>
    </row>
    <row r="51" spans="2:3" x14ac:dyDescent="0.2">
      <c r="B51" s="170" t="s">
        <v>76</v>
      </c>
      <c r="C51" s="171"/>
    </row>
    <row r="52" spans="2:3" x14ac:dyDescent="0.2">
      <c r="B52" s="170" t="s">
        <v>77</v>
      </c>
      <c r="C52" s="171"/>
    </row>
    <row r="53" spans="2:3" ht="15.75" customHeight="1" x14ac:dyDescent="0.2">
      <c r="B53" s="170" t="s">
        <v>78</v>
      </c>
      <c r="C53" s="171"/>
    </row>
    <row r="54" spans="2:3" x14ac:dyDescent="0.2">
      <c r="B54" s="172"/>
      <c r="C54" s="173"/>
    </row>
    <row r="55" spans="2:3" x14ac:dyDescent="0.2">
      <c r="B55" s="55"/>
      <c r="C55" s="55"/>
    </row>
  </sheetData>
  <mergeCells count="44">
    <mergeCell ref="B23:H23"/>
    <mergeCell ref="B24:H24"/>
    <mergeCell ref="B16:E16"/>
    <mergeCell ref="F16:H16"/>
    <mergeCell ref="B18:H18"/>
    <mergeCell ref="B19:H19"/>
    <mergeCell ref="B20:H20"/>
    <mergeCell ref="B21:H21"/>
    <mergeCell ref="B22:H22"/>
    <mergeCell ref="F2:H2"/>
    <mergeCell ref="B8:E8"/>
    <mergeCell ref="F8:H8"/>
    <mergeCell ref="B9:E9"/>
    <mergeCell ref="F9:H9"/>
    <mergeCell ref="C4:E4"/>
    <mergeCell ref="B10:E10"/>
    <mergeCell ref="F10:H10"/>
    <mergeCell ref="B11:E11"/>
    <mergeCell ref="F11:H11"/>
    <mergeCell ref="B12:E12"/>
    <mergeCell ref="F12:H12"/>
    <mergeCell ref="B13:E13"/>
    <mergeCell ref="F13:H13"/>
    <mergeCell ref="B14:E14"/>
    <mergeCell ref="F14:H14"/>
    <mergeCell ref="B15:E15"/>
    <mergeCell ref="F15:H15"/>
    <mergeCell ref="B27:H27"/>
    <mergeCell ref="B32:E32"/>
    <mergeCell ref="C34:D34"/>
    <mergeCell ref="C35:D35"/>
    <mergeCell ref="C36:D36"/>
    <mergeCell ref="C37:D37"/>
    <mergeCell ref="C38:D38"/>
    <mergeCell ref="B40:D40"/>
    <mergeCell ref="B42:C42"/>
    <mergeCell ref="B43:C43"/>
    <mergeCell ref="B51:C51"/>
    <mergeCell ref="B52:C52"/>
    <mergeCell ref="B53:C54"/>
    <mergeCell ref="B44:C44"/>
    <mergeCell ref="B47:C48"/>
    <mergeCell ref="B45:C46"/>
    <mergeCell ref="B49:C50"/>
  </mergeCells>
  <phoneticPr fontId="26" type="noConversion"/>
  <dataValidations count="4">
    <dataValidation type="list" allowBlank="1" showInputMessage="1" showErrorMessage="1" prompt="Pasirinkti parametro vertę: yra / nėra" sqref="E35:E38" xr:uid="{BC22B66D-08B9-4E8A-B4AB-88296C6D243F}">
      <formula1>"Yra, Nėra"</formula1>
    </dataValidation>
    <dataValidation allowBlank="1" sqref="B43:C43 C35:C38" xr:uid="{A50A1BA4-CC4D-40FC-AC9D-32CA624405C2}"/>
    <dataValidation allowBlank="1" prompt="Pasirinkti parametro vertę: yra / nėra" sqref="F35:F38" xr:uid="{6EA713A4-A52D-4D57-B2D4-5F8922D78134}"/>
    <dataValidation type="list" allowBlank="1" showInputMessage="1" prompt="Pasirinkti garantinio laikotarpio reikšmę" sqref="D43" xr:uid="{C69DECDC-4BD5-4A44-BD96-0520E1B05B44}">
      <formula1>"2,3,4,5,"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9" workbookViewId="0">
      <selection activeCell="L57" sqref="L57"/>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92"/>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230" t="s">
        <v>16</v>
      </c>
      <c r="B2" s="230"/>
      <c r="C2" s="230"/>
      <c r="D2" s="230"/>
      <c r="E2" s="230"/>
      <c r="F2" s="230"/>
      <c r="G2" s="230"/>
      <c r="H2" s="230"/>
      <c r="I2" s="230"/>
      <c r="J2" s="230"/>
      <c r="K2" s="231"/>
      <c r="L2" s="1"/>
      <c r="M2" s="1"/>
      <c r="N2" s="1"/>
      <c r="O2" s="1"/>
      <c r="P2" s="1"/>
      <c r="Q2" s="1"/>
      <c r="R2" s="1"/>
      <c r="S2" s="1"/>
      <c r="T2" s="3"/>
      <c r="U2" s="3"/>
      <c r="V2" s="3"/>
      <c r="W2" s="3"/>
      <c r="X2" s="3"/>
      <c r="Y2" s="3"/>
      <c r="Z2" s="3"/>
      <c r="AA2" s="3"/>
    </row>
    <row r="3" spans="1:27" ht="16" x14ac:dyDescent="0.2">
      <c r="A3" s="230"/>
      <c r="B3" s="230"/>
      <c r="C3" s="230"/>
      <c r="D3" s="230"/>
      <c r="E3" s="230"/>
      <c r="F3" s="230"/>
      <c r="G3" s="230"/>
      <c r="H3" s="230"/>
      <c r="I3" s="230"/>
      <c r="J3" s="230"/>
      <c r="K3" s="231"/>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232" t="s">
        <v>17</v>
      </c>
      <c r="B5" s="233"/>
      <c r="C5" s="233" t="s">
        <v>18</v>
      </c>
      <c r="D5" s="233"/>
      <c r="E5" s="233"/>
      <c r="F5" s="233" t="s">
        <v>19</v>
      </c>
      <c r="G5" s="233"/>
      <c r="H5" s="233"/>
      <c r="I5" s="233" t="s">
        <v>20</v>
      </c>
      <c r="J5" s="226"/>
      <c r="K5" s="93" t="s">
        <v>21</v>
      </c>
      <c r="L5" s="1"/>
      <c r="M5" s="1"/>
      <c r="N5" s="1"/>
      <c r="O5" s="1"/>
      <c r="P5" s="1"/>
      <c r="Q5" s="1"/>
      <c r="R5" s="1"/>
      <c r="S5" s="1"/>
      <c r="T5" s="3"/>
      <c r="U5" s="3"/>
      <c r="V5" s="3"/>
      <c r="W5" s="3"/>
      <c r="X5" s="3"/>
      <c r="Y5" s="3"/>
      <c r="Z5" s="3"/>
      <c r="AA5" s="3"/>
    </row>
    <row r="6" spans="1:27" ht="16" x14ac:dyDescent="0.2">
      <c r="A6" s="227"/>
      <c r="B6" s="228"/>
      <c r="C6" s="229"/>
      <c r="D6" s="228"/>
      <c r="E6" s="228"/>
      <c r="F6" s="229"/>
      <c r="G6" s="228"/>
      <c r="H6" s="228"/>
      <c r="I6" s="229"/>
      <c r="J6" s="228"/>
      <c r="K6" s="5"/>
      <c r="L6" s="1"/>
      <c r="M6" s="1"/>
      <c r="N6" s="1"/>
      <c r="O6" s="1"/>
      <c r="P6" s="1"/>
      <c r="Q6" s="1"/>
      <c r="R6" s="1"/>
      <c r="S6" s="1"/>
      <c r="T6" s="3"/>
      <c r="U6" s="3"/>
      <c r="V6" s="3"/>
      <c r="W6" s="3"/>
      <c r="X6" s="3"/>
      <c r="Y6" s="3"/>
      <c r="Z6" s="3"/>
      <c r="AA6" s="3"/>
    </row>
    <row r="7" spans="1:27" ht="16" x14ac:dyDescent="0.2">
      <c r="A7" s="227"/>
      <c r="B7" s="228"/>
      <c r="C7" s="229"/>
      <c r="D7" s="228"/>
      <c r="E7" s="228"/>
      <c r="F7" s="229"/>
      <c r="G7" s="228"/>
      <c r="H7" s="228"/>
      <c r="I7" s="229"/>
      <c r="J7" s="228"/>
      <c r="K7" s="5"/>
      <c r="L7" s="1"/>
      <c r="M7" s="1"/>
      <c r="N7" s="1"/>
      <c r="O7" s="1"/>
      <c r="P7" s="1"/>
      <c r="Q7" s="1"/>
      <c r="R7" s="1"/>
      <c r="S7" s="1"/>
      <c r="T7" s="3"/>
      <c r="U7" s="3"/>
      <c r="V7" s="3"/>
      <c r="W7" s="3"/>
      <c r="X7" s="3"/>
      <c r="Y7" s="3"/>
      <c r="Z7" s="3"/>
      <c r="AA7" s="3"/>
    </row>
    <row r="8" spans="1:27" ht="16" x14ac:dyDescent="0.2">
      <c r="A8" s="227"/>
      <c r="B8" s="228"/>
      <c r="C8" s="229"/>
      <c r="D8" s="228"/>
      <c r="E8" s="228"/>
      <c r="F8" s="229"/>
      <c r="G8" s="228"/>
      <c r="H8" s="228"/>
      <c r="I8" s="229"/>
      <c r="J8" s="228"/>
      <c r="K8" s="5"/>
      <c r="L8" s="1"/>
      <c r="M8" s="1"/>
      <c r="N8" s="1"/>
      <c r="O8" s="1"/>
      <c r="P8" s="1"/>
      <c r="Q8" s="1"/>
      <c r="R8" s="1"/>
      <c r="S8" s="1"/>
      <c r="T8" s="3"/>
      <c r="U8" s="3"/>
      <c r="V8" s="3"/>
      <c r="W8" s="3"/>
      <c r="X8" s="3"/>
      <c r="Y8" s="3"/>
      <c r="Z8" s="3"/>
      <c r="AA8" s="3"/>
    </row>
    <row r="9" spans="1:27" ht="16" x14ac:dyDescent="0.2">
      <c r="A9" s="227"/>
      <c r="B9" s="228"/>
      <c r="C9" s="229"/>
      <c r="D9" s="228"/>
      <c r="E9" s="228"/>
      <c r="F9" s="229"/>
      <c r="G9" s="228"/>
      <c r="H9" s="228"/>
      <c r="I9" s="229"/>
      <c r="J9" s="228"/>
      <c r="K9" s="5"/>
      <c r="L9" s="1"/>
      <c r="M9" s="1"/>
      <c r="N9" s="1"/>
      <c r="O9" s="1"/>
      <c r="P9" s="1"/>
      <c r="Q9" s="1"/>
      <c r="R9" s="1"/>
      <c r="S9" s="1"/>
      <c r="T9" s="3"/>
      <c r="U9" s="3"/>
      <c r="V9" s="3"/>
      <c r="W9" s="3"/>
      <c r="X9" s="3"/>
      <c r="Y9" s="3"/>
      <c r="Z9" s="3"/>
      <c r="AA9" s="3"/>
    </row>
    <row r="10" spans="1:27" ht="16" x14ac:dyDescent="0.2">
      <c r="A10" s="227"/>
      <c r="B10" s="228"/>
      <c r="C10" s="229"/>
      <c r="D10" s="228"/>
      <c r="E10" s="228"/>
      <c r="F10" s="229"/>
      <c r="G10" s="228"/>
      <c r="H10" s="228"/>
      <c r="I10" s="229"/>
      <c r="J10" s="228"/>
      <c r="K10" s="5"/>
      <c r="L10" s="1"/>
      <c r="M10" s="1"/>
      <c r="N10" s="1"/>
      <c r="O10" s="1"/>
      <c r="P10" s="1"/>
      <c r="Q10" s="1"/>
      <c r="R10" s="1"/>
      <c r="S10" s="1"/>
      <c r="T10" s="3"/>
      <c r="U10" s="3"/>
      <c r="V10" s="3"/>
      <c r="W10" s="3"/>
      <c r="X10" s="3"/>
      <c r="Y10" s="3"/>
      <c r="Z10" s="3"/>
      <c r="AA10" s="3"/>
    </row>
    <row r="11" spans="1:27" ht="16" x14ac:dyDescent="0.2">
      <c r="A11" s="227"/>
      <c r="B11" s="228"/>
      <c r="C11" s="229"/>
      <c r="D11" s="228"/>
      <c r="E11" s="228"/>
      <c r="F11" s="229"/>
      <c r="G11" s="228"/>
      <c r="H11" s="228"/>
      <c r="I11" s="229"/>
      <c r="J11" s="228"/>
      <c r="K11" s="5"/>
      <c r="L11" s="1"/>
      <c r="M11" s="1"/>
      <c r="N11" s="1"/>
      <c r="O11" s="1"/>
      <c r="P11" s="1"/>
      <c r="Q11" s="1"/>
      <c r="R11" s="1"/>
      <c r="S11" s="1"/>
      <c r="T11" s="3"/>
      <c r="U11" s="3"/>
      <c r="V11" s="3"/>
      <c r="W11" s="3"/>
      <c r="X11" s="3"/>
      <c r="Y11" s="3"/>
      <c r="Z11" s="3"/>
      <c r="AA11" s="3"/>
    </row>
    <row r="12" spans="1:27" ht="16" x14ac:dyDescent="0.2">
      <c r="A12" s="227"/>
      <c r="B12" s="228"/>
      <c r="C12" s="229"/>
      <c r="D12" s="228"/>
      <c r="E12" s="228"/>
      <c r="F12" s="229"/>
      <c r="G12" s="228"/>
      <c r="H12" s="228"/>
      <c r="I12" s="229"/>
      <c r="J12" s="228"/>
      <c r="K12" s="5"/>
      <c r="L12" s="1"/>
      <c r="M12" s="1"/>
      <c r="N12" s="1"/>
      <c r="O12" s="1"/>
      <c r="P12" s="1"/>
      <c r="Q12" s="1"/>
      <c r="R12" s="1"/>
      <c r="S12" s="1"/>
      <c r="T12" s="3"/>
      <c r="U12" s="3"/>
      <c r="V12" s="3"/>
      <c r="W12" s="3"/>
      <c r="X12" s="3"/>
      <c r="Y12" s="3"/>
      <c r="Z12" s="3"/>
      <c r="AA12" s="3"/>
    </row>
    <row r="13" spans="1:27" ht="16" x14ac:dyDescent="0.2">
      <c r="A13" s="227"/>
      <c r="B13" s="228"/>
      <c r="C13" s="229"/>
      <c r="D13" s="228"/>
      <c r="E13" s="228"/>
      <c r="F13" s="229"/>
      <c r="G13" s="228"/>
      <c r="H13" s="228"/>
      <c r="I13" s="229"/>
      <c r="J13" s="228"/>
      <c r="K13" s="5"/>
      <c r="L13" s="1"/>
      <c r="M13" s="1"/>
      <c r="N13" s="1"/>
      <c r="O13" s="1"/>
      <c r="P13" s="1"/>
      <c r="Q13" s="1"/>
      <c r="R13" s="1"/>
      <c r="S13" s="1"/>
      <c r="T13" s="3"/>
      <c r="U13" s="3"/>
      <c r="V13" s="3"/>
      <c r="W13" s="3"/>
      <c r="X13" s="3"/>
      <c r="Y13" s="3"/>
      <c r="Z13" s="3"/>
      <c r="AA13" s="3"/>
    </row>
    <row r="14" spans="1:27" ht="16" x14ac:dyDescent="0.2">
      <c r="A14" s="227"/>
      <c r="B14" s="228"/>
      <c r="C14" s="229"/>
      <c r="D14" s="228"/>
      <c r="E14" s="228"/>
      <c r="F14" s="229"/>
      <c r="G14" s="228"/>
      <c r="H14" s="228"/>
      <c r="I14" s="229"/>
      <c r="J14" s="228"/>
      <c r="K14" s="5"/>
      <c r="L14" s="1"/>
      <c r="M14" s="1"/>
      <c r="N14" s="1"/>
      <c r="O14" s="1"/>
      <c r="P14" s="1"/>
      <c r="Q14" s="1"/>
      <c r="R14" s="1"/>
      <c r="S14" s="1"/>
      <c r="T14" s="3"/>
      <c r="U14" s="3"/>
      <c r="V14" s="3"/>
      <c r="W14" s="3"/>
      <c r="X14" s="3"/>
      <c r="Y14" s="3"/>
      <c r="Z14" s="3"/>
      <c r="AA14" s="3"/>
    </row>
    <row r="15" spans="1:27" ht="17" thickBot="1" x14ac:dyDescent="0.25">
      <c r="A15" s="221"/>
      <c r="B15" s="222"/>
      <c r="C15" s="223"/>
      <c r="D15" s="222"/>
      <c r="E15" s="222"/>
      <c r="F15" s="223"/>
      <c r="G15" s="222"/>
      <c r="H15" s="222"/>
      <c r="I15" s="223"/>
      <c r="J15" s="222"/>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224" t="s">
        <v>22</v>
      </c>
      <c r="B17" s="224"/>
      <c r="C17" s="224"/>
      <c r="D17" s="224"/>
      <c r="E17" s="224"/>
      <c r="F17" s="224"/>
      <c r="G17" s="224"/>
      <c r="H17" s="224"/>
      <c r="I17" s="224"/>
      <c r="J17" s="224"/>
      <c r="K17" s="224"/>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225" t="s">
        <v>15</v>
      </c>
      <c r="B19" s="217"/>
      <c r="C19" s="226" t="s">
        <v>18</v>
      </c>
      <c r="D19" s="216"/>
      <c r="E19" s="217"/>
      <c r="F19" s="226" t="s">
        <v>23</v>
      </c>
      <c r="G19" s="216"/>
      <c r="H19" s="217"/>
      <c r="I19" s="226" t="s">
        <v>20</v>
      </c>
      <c r="J19" s="218"/>
      <c r="K19" s="8"/>
      <c r="L19" s="1"/>
      <c r="M19" s="1"/>
      <c r="N19" s="1"/>
      <c r="O19" s="1"/>
      <c r="P19" s="1"/>
      <c r="Q19" s="1"/>
      <c r="R19" s="1"/>
      <c r="S19" s="1"/>
      <c r="T19" s="3"/>
      <c r="U19" s="3"/>
      <c r="V19" s="3"/>
      <c r="W19" s="3"/>
      <c r="X19" s="3"/>
      <c r="Y19" s="3"/>
      <c r="Z19" s="3"/>
      <c r="AA19" s="3"/>
    </row>
    <row r="20" spans="1:27" ht="16" x14ac:dyDescent="0.2">
      <c r="A20" s="219"/>
      <c r="B20" s="220"/>
      <c r="C20" s="213"/>
      <c r="D20" s="205"/>
      <c r="E20" s="220"/>
      <c r="F20" s="213"/>
      <c r="G20" s="205"/>
      <c r="H20" s="220"/>
      <c r="I20" s="213"/>
      <c r="J20" s="206"/>
      <c r="K20" s="8"/>
      <c r="L20" s="1"/>
      <c r="M20" s="1"/>
      <c r="N20" s="1"/>
      <c r="O20" s="1"/>
      <c r="P20" s="1"/>
      <c r="Q20" s="1"/>
      <c r="R20" s="1"/>
      <c r="S20" s="1"/>
      <c r="T20" s="3"/>
      <c r="U20" s="3"/>
      <c r="V20" s="3"/>
      <c r="W20" s="3"/>
      <c r="X20" s="3"/>
      <c r="Y20" s="3"/>
      <c r="Z20" s="3"/>
      <c r="AA20" s="3"/>
    </row>
    <row r="21" spans="1:27" ht="16" x14ac:dyDescent="0.2">
      <c r="A21" s="219"/>
      <c r="B21" s="220"/>
      <c r="C21" s="213"/>
      <c r="D21" s="205"/>
      <c r="E21" s="220"/>
      <c r="F21" s="213"/>
      <c r="G21" s="205"/>
      <c r="H21" s="220"/>
      <c r="I21" s="213"/>
      <c r="J21" s="206"/>
      <c r="K21" s="8"/>
      <c r="L21" s="1"/>
      <c r="M21" s="1"/>
      <c r="N21" s="1"/>
      <c r="O21" s="1"/>
      <c r="P21" s="1"/>
      <c r="Q21" s="1"/>
      <c r="R21" s="1"/>
      <c r="S21" s="1"/>
      <c r="T21" s="3"/>
      <c r="U21" s="3"/>
      <c r="V21" s="3"/>
      <c r="W21" s="3"/>
      <c r="X21" s="3"/>
      <c r="Y21" s="3"/>
      <c r="Z21" s="3"/>
      <c r="AA21" s="3"/>
    </row>
    <row r="22" spans="1:27" ht="16" x14ac:dyDescent="0.2">
      <c r="A22" s="219"/>
      <c r="B22" s="220"/>
      <c r="C22" s="213"/>
      <c r="D22" s="205"/>
      <c r="E22" s="220"/>
      <c r="F22" s="213"/>
      <c r="G22" s="205"/>
      <c r="H22" s="220"/>
      <c r="I22" s="213"/>
      <c r="J22" s="206"/>
      <c r="K22" s="8"/>
      <c r="L22" s="1"/>
      <c r="M22" s="1"/>
      <c r="N22" s="1"/>
      <c r="O22" s="1"/>
      <c r="P22" s="1"/>
      <c r="Q22" s="1"/>
      <c r="R22" s="1"/>
      <c r="S22" s="1"/>
      <c r="T22" s="3"/>
      <c r="U22" s="3"/>
      <c r="V22" s="3"/>
      <c r="W22" s="3"/>
      <c r="X22" s="3"/>
      <c r="Y22" s="3"/>
      <c r="Z22" s="3"/>
      <c r="AA22" s="3"/>
    </row>
    <row r="23" spans="1:27" ht="16" x14ac:dyDescent="0.2">
      <c r="A23" s="219"/>
      <c r="B23" s="220"/>
      <c r="C23" s="213"/>
      <c r="D23" s="205"/>
      <c r="E23" s="220"/>
      <c r="F23" s="213"/>
      <c r="G23" s="205"/>
      <c r="H23" s="220"/>
      <c r="I23" s="213"/>
      <c r="J23" s="206"/>
      <c r="K23" s="8"/>
      <c r="L23" s="1"/>
      <c r="M23" s="1"/>
      <c r="N23" s="1"/>
      <c r="O23" s="1"/>
      <c r="P23" s="1"/>
      <c r="Q23" s="1"/>
      <c r="R23" s="1"/>
      <c r="S23" s="1"/>
      <c r="T23" s="3"/>
      <c r="U23" s="3"/>
      <c r="V23" s="3"/>
      <c r="W23" s="3"/>
      <c r="X23" s="3"/>
      <c r="Y23" s="3"/>
      <c r="Z23" s="3"/>
      <c r="AA23" s="3"/>
    </row>
    <row r="24" spans="1:27" ht="16" x14ac:dyDescent="0.2">
      <c r="A24" s="219"/>
      <c r="B24" s="220"/>
      <c r="C24" s="213"/>
      <c r="D24" s="205"/>
      <c r="E24" s="220"/>
      <c r="F24" s="213"/>
      <c r="G24" s="205"/>
      <c r="H24" s="220"/>
      <c r="I24" s="213"/>
      <c r="J24" s="206"/>
      <c r="K24" s="8"/>
      <c r="L24" s="1"/>
      <c r="M24" s="1"/>
      <c r="N24" s="1"/>
      <c r="O24" s="1"/>
      <c r="P24" s="1"/>
      <c r="Q24" s="1"/>
      <c r="R24" s="1"/>
      <c r="S24" s="1"/>
      <c r="T24" s="3"/>
      <c r="U24" s="3"/>
      <c r="V24" s="3"/>
      <c r="W24" s="3"/>
      <c r="X24" s="3"/>
      <c r="Y24" s="3"/>
      <c r="Z24" s="3"/>
      <c r="AA24" s="3"/>
    </row>
    <row r="25" spans="1:27" ht="16" x14ac:dyDescent="0.2">
      <c r="A25" s="219"/>
      <c r="B25" s="220"/>
      <c r="C25" s="213"/>
      <c r="D25" s="205"/>
      <c r="E25" s="220"/>
      <c r="F25" s="213"/>
      <c r="G25" s="205"/>
      <c r="H25" s="220"/>
      <c r="I25" s="213"/>
      <c r="J25" s="206"/>
      <c r="K25" s="8"/>
      <c r="L25" s="1"/>
      <c r="M25" s="1"/>
      <c r="N25" s="1"/>
      <c r="O25" s="1"/>
      <c r="P25" s="1"/>
      <c r="Q25" s="1"/>
      <c r="R25" s="1"/>
      <c r="S25" s="1"/>
      <c r="T25" s="3"/>
      <c r="U25" s="3"/>
      <c r="V25" s="3"/>
      <c r="W25" s="3"/>
      <c r="X25" s="3"/>
      <c r="Y25" s="3"/>
      <c r="Z25" s="3"/>
      <c r="AA25" s="3"/>
    </row>
    <row r="26" spans="1:27" ht="16" x14ac:dyDescent="0.2">
      <c r="A26" s="219"/>
      <c r="B26" s="220"/>
      <c r="C26" s="213"/>
      <c r="D26" s="205"/>
      <c r="E26" s="220"/>
      <c r="F26" s="213"/>
      <c r="G26" s="205"/>
      <c r="H26" s="220"/>
      <c r="I26" s="213"/>
      <c r="J26" s="206"/>
      <c r="K26" s="8"/>
      <c r="L26" s="1"/>
      <c r="M26" s="1"/>
      <c r="N26" s="1"/>
      <c r="O26" s="1"/>
      <c r="P26" s="1"/>
      <c r="Q26" s="1"/>
      <c r="R26" s="1"/>
      <c r="S26" s="1"/>
      <c r="T26" s="3"/>
      <c r="U26" s="3"/>
      <c r="V26" s="3"/>
      <c r="W26" s="3"/>
      <c r="X26" s="3"/>
      <c r="Y26" s="3"/>
      <c r="Z26" s="3"/>
      <c r="AA26" s="3"/>
    </row>
    <row r="27" spans="1:27" ht="16" x14ac:dyDescent="0.2">
      <c r="A27" s="219"/>
      <c r="B27" s="220"/>
      <c r="C27" s="213"/>
      <c r="D27" s="205"/>
      <c r="E27" s="220"/>
      <c r="F27" s="213"/>
      <c r="G27" s="205"/>
      <c r="H27" s="220"/>
      <c r="I27" s="213"/>
      <c r="J27" s="206"/>
      <c r="K27" s="8"/>
      <c r="L27" s="1"/>
      <c r="M27" s="1"/>
      <c r="N27" s="1"/>
      <c r="O27" s="1"/>
      <c r="P27" s="1"/>
      <c r="Q27" s="1"/>
      <c r="R27" s="1"/>
      <c r="S27" s="1"/>
      <c r="T27" s="3"/>
      <c r="U27" s="3"/>
      <c r="V27" s="3"/>
      <c r="W27" s="3"/>
      <c r="X27" s="3"/>
      <c r="Y27" s="3"/>
      <c r="Z27" s="3"/>
      <c r="AA27" s="3"/>
    </row>
    <row r="28" spans="1:27" ht="16" x14ac:dyDescent="0.2">
      <c r="A28" s="219"/>
      <c r="B28" s="220"/>
      <c r="C28" s="213"/>
      <c r="D28" s="205"/>
      <c r="E28" s="220"/>
      <c r="F28" s="213"/>
      <c r="G28" s="205"/>
      <c r="H28" s="220"/>
      <c r="I28" s="213"/>
      <c r="J28" s="206"/>
      <c r="K28" s="8"/>
      <c r="L28" s="1"/>
      <c r="M28" s="1"/>
      <c r="N28" s="1"/>
      <c r="O28" s="1"/>
      <c r="P28" s="1"/>
      <c r="Q28" s="1"/>
      <c r="R28" s="1"/>
      <c r="S28" s="1"/>
      <c r="T28" s="3"/>
      <c r="U28" s="3"/>
      <c r="V28" s="3"/>
      <c r="W28" s="3"/>
      <c r="X28" s="3"/>
      <c r="Y28" s="3"/>
      <c r="Z28" s="3"/>
      <c r="AA28" s="3"/>
    </row>
    <row r="29" spans="1:27" ht="16" x14ac:dyDescent="0.2">
      <c r="A29" s="219"/>
      <c r="B29" s="220"/>
      <c r="C29" s="213"/>
      <c r="D29" s="205"/>
      <c r="E29" s="220"/>
      <c r="F29" s="213"/>
      <c r="G29" s="205"/>
      <c r="H29" s="220"/>
      <c r="I29" s="213"/>
      <c r="J29" s="206"/>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215"/>
      <c r="B31" s="215"/>
      <c r="C31" s="215"/>
      <c r="D31" s="215"/>
      <c r="E31" s="215"/>
      <c r="F31" s="215"/>
      <c r="G31" s="215"/>
      <c r="H31" s="215"/>
      <c r="I31" s="215"/>
      <c r="J31" s="215"/>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2" t="s">
        <v>48</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14</v>
      </c>
      <c r="B35" s="216" t="s">
        <v>24</v>
      </c>
      <c r="C35" s="216"/>
      <c r="D35" s="216"/>
      <c r="E35" s="216"/>
      <c r="F35" s="216"/>
      <c r="G35" s="217"/>
      <c r="H35" s="216" t="s">
        <v>49</v>
      </c>
      <c r="I35" s="216"/>
      <c r="J35" s="218"/>
      <c r="K35" s="1"/>
      <c r="L35" s="1"/>
      <c r="M35" s="1"/>
      <c r="N35" s="1"/>
      <c r="O35" s="1"/>
      <c r="P35" s="1"/>
      <c r="Q35" s="1"/>
      <c r="R35" s="1"/>
      <c r="S35" s="1"/>
      <c r="T35" s="3"/>
      <c r="U35" s="3"/>
      <c r="V35" s="3"/>
      <c r="W35" s="3"/>
      <c r="X35" s="3"/>
      <c r="Y35" s="3"/>
      <c r="Z35" s="3"/>
      <c r="AA35" s="3"/>
    </row>
    <row r="36" spans="1:27" ht="16" x14ac:dyDescent="0.2">
      <c r="A36" s="19">
        <v>1</v>
      </c>
      <c r="B36" s="210" t="s">
        <v>25</v>
      </c>
      <c r="C36" s="211"/>
      <c r="D36" s="211"/>
      <c r="E36" s="211"/>
      <c r="F36" s="211"/>
      <c r="G36" s="212"/>
      <c r="H36" s="204"/>
      <c r="I36" s="205"/>
      <c r="J36" s="206"/>
      <c r="K36" s="1"/>
      <c r="L36" s="1"/>
      <c r="M36" s="1"/>
      <c r="N36" s="1"/>
      <c r="O36" s="1"/>
      <c r="P36" s="1"/>
      <c r="Q36" s="1"/>
      <c r="R36" s="1"/>
      <c r="S36" s="1"/>
      <c r="T36" s="3"/>
      <c r="U36" s="3"/>
      <c r="V36" s="3"/>
      <c r="W36" s="3"/>
      <c r="X36" s="3"/>
      <c r="Y36" s="3"/>
      <c r="Z36" s="3"/>
      <c r="AA36" s="3"/>
    </row>
    <row r="37" spans="1:27" ht="16" x14ac:dyDescent="0.2">
      <c r="A37" s="19">
        <v>2</v>
      </c>
      <c r="B37" s="210" t="s">
        <v>26</v>
      </c>
      <c r="C37" s="211"/>
      <c r="D37" s="211"/>
      <c r="E37" s="211"/>
      <c r="F37" s="211"/>
      <c r="G37" s="212"/>
      <c r="H37" s="204"/>
      <c r="I37" s="205"/>
      <c r="J37" s="206"/>
      <c r="K37" s="1"/>
      <c r="L37" s="1"/>
      <c r="M37" s="1"/>
      <c r="N37" s="1"/>
      <c r="O37" s="1"/>
      <c r="P37" s="1"/>
      <c r="Q37" s="1"/>
      <c r="R37" s="1"/>
      <c r="S37" s="1"/>
      <c r="T37" s="3"/>
      <c r="U37" s="3"/>
      <c r="V37" s="3"/>
      <c r="W37" s="3"/>
      <c r="X37" s="3"/>
      <c r="Y37" s="3"/>
      <c r="Z37" s="3"/>
      <c r="AA37" s="3"/>
    </row>
    <row r="38" spans="1:27" ht="51.75" customHeight="1" x14ac:dyDescent="0.2">
      <c r="A38" s="19">
        <v>3</v>
      </c>
      <c r="B38" s="210" t="s">
        <v>27</v>
      </c>
      <c r="C38" s="211"/>
      <c r="D38" s="211"/>
      <c r="E38" s="211"/>
      <c r="F38" s="211"/>
      <c r="G38" s="212"/>
      <c r="H38" s="213"/>
      <c r="I38" s="204"/>
      <c r="J38" s="214"/>
      <c r="K38" s="1"/>
      <c r="L38" s="1"/>
      <c r="M38" s="1"/>
      <c r="N38" s="1"/>
      <c r="O38" s="1"/>
      <c r="P38" s="1"/>
      <c r="Q38" s="1"/>
      <c r="R38" s="1"/>
      <c r="S38" s="1"/>
      <c r="T38" s="3"/>
      <c r="U38" s="3"/>
      <c r="V38" s="3"/>
      <c r="W38" s="3"/>
      <c r="X38" s="3"/>
      <c r="Y38" s="3"/>
      <c r="Z38" s="3"/>
      <c r="AA38" s="3"/>
    </row>
    <row r="39" spans="1:27" ht="32.25" customHeight="1" x14ac:dyDescent="0.2">
      <c r="A39" s="19">
        <v>4</v>
      </c>
      <c r="B39" s="210" t="s">
        <v>28</v>
      </c>
      <c r="C39" s="211"/>
      <c r="D39" s="211"/>
      <c r="E39" s="211"/>
      <c r="F39" s="211"/>
      <c r="G39" s="212"/>
      <c r="H39" s="204"/>
      <c r="I39" s="205"/>
      <c r="J39" s="206"/>
      <c r="K39" s="1"/>
      <c r="L39" s="1"/>
      <c r="M39" s="1"/>
      <c r="N39" s="1"/>
      <c r="O39" s="1"/>
      <c r="P39" s="1"/>
      <c r="Q39" s="1"/>
      <c r="R39" s="1"/>
      <c r="S39" s="1"/>
      <c r="T39" s="3"/>
      <c r="U39" s="3"/>
      <c r="V39" s="3"/>
      <c r="W39" s="3"/>
      <c r="X39" s="3"/>
      <c r="Y39" s="3"/>
      <c r="Z39" s="3"/>
      <c r="AA39" s="3"/>
    </row>
    <row r="40" spans="1:27" ht="16" x14ac:dyDescent="0.2">
      <c r="A40" s="20">
        <v>5</v>
      </c>
      <c r="B40" s="207" t="s">
        <v>32</v>
      </c>
      <c r="C40" s="208"/>
      <c r="D40" s="208"/>
      <c r="E40" s="208"/>
      <c r="F40" s="208"/>
      <c r="G40" s="209"/>
      <c r="H40" s="204"/>
      <c r="I40" s="205"/>
      <c r="J40" s="206"/>
      <c r="K40" s="1"/>
      <c r="L40" s="1"/>
      <c r="M40" s="1"/>
      <c r="N40" s="1"/>
      <c r="O40" s="1"/>
      <c r="P40" s="1"/>
      <c r="Q40" s="1"/>
      <c r="R40" s="1"/>
      <c r="S40" s="1"/>
      <c r="T40" s="3"/>
      <c r="U40" s="3"/>
      <c r="V40" s="3"/>
      <c r="W40" s="3"/>
      <c r="X40" s="3"/>
      <c r="Y40" s="3"/>
      <c r="Z40" s="3"/>
      <c r="AA40" s="3"/>
    </row>
    <row r="41" spans="1:27" ht="16" x14ac:dyDescent="0.2">
      <c r="A41" s="10"/>
      <c r="B41" s="201"/>
      <c r="C41" s="202"/>
      <c r="D41" s="202"/>
      <c r="E41" s="202"/>
      <c r="F41" s="202"/>
      <c r="G41" s="203"/>
      <c r="H41" s="204"/>
      <c r="I41" s="205"/>
      <c r="J41" s="206"/>
      <c r="K41" s="1"/>
      <c r="L41" s="1"/>
      <c r="M41" s="1"/>
      <c r="N41" s="1"/>
      <c r="O41" s="1"/>
      <c r="P41" s="1"/>
      <c r="Q41" s="1"/>
      <c r="R41" s="1"/>
      <c r="S41" s="1"/>
      <c r="T41" s="3"/>
      <c r="U41" s="3"/>
      <c r="V41" s="3"/>
      <c r="W41" s="3"/>
      <c r="X41" s="3"/>
      <c r="Y41" s="3"/>
      <c r="Z41" s="3"/>
      <c r="AA41" s="3"/>
    </row>
    <row r="42" spans="1:27" ht="16" x14ac:dyDescent="0.2">
      <c r="A42" s="10"/>
      <c r="B42" s="201"/>
      <c r="C42" s="202"/>
      <c r="D42" s="202"/>
      <c r="E42" s="202"/>
      <c r="F42" s="202"/>
      <c r="G42" s="203"/>
      <c r="H42" s="204"/>
      <c r="I42" s="205"/>
      <c r="J42" s="206"/>
      <c r="K42" s="1"/>
      <c r="L42" s="1"/>
      <c r="M42" s="1"/>
      <c r="N42" s="1"/>
      <c r="O42" s="1"/>
      <c r="P42" s="1"/>
      <c r="Q42" s="1"/>
      <c r="R42" s="1"/>
      <c r="S42" s="1"/>
      <c r="T42" s="3"/>
      <c r="U42" s="3"/>
      <c r="V42" s="3"/>
      <c r="W42" s="3"/>
      <c r="X42" s="3"/>
      <c r="Y42" s="3"/>
      <c r="Z42" s="3"/>
      <c r="AA42" s="3"/>
    </row>
    <row r="43" spans="1:27" ht="16" x14ac:dyDescent="0.2">
      <c r="A43" s="10"/>
      <c r="B43" s="201"/>
      <c r="C43" s="202"/>
      <c r="D43" s="202"/>
      <c r="E43" s="202"/>
      <c r="F43" s="202"/>
      <c r="G43" s="203"/>
      <c r="H43" s="204"/>
      <c r="I43" s="205"/>
      <c r="J43" s="206"/>
      <c r="K43" s="1"/>
      <c r="L43" s="1"/>
      <c r="M43" s="1"/>
      <c r="N43" s="1"/>
      <c r="O43" s="1"/>
      <c r="P43" s="1"/>
      <c r="Q43" s="1"/>
      <c r="R43" s="1"/>
      <c r="S43" s="1"/>
      <c r="T43" s="3"/>
      <c r="U43" s="3"/>
      <c r="V43" s="3"/>
      <c r="W43" s="3"/>
      <c r="X43" s="3"/>
      <c r="Y43" s="3"/>
      <c r="Z43" s="3"/>
      <c r="AA43" s="3"/>
    </row>
    <row r="44" spans="1:27" ht="16" x14ac:dyDescent="0.2">
      <c r="A44" s="10"/>
      <c r="B44" s="201"/>
      <c r="C44" s="202"/>
      <c r="D44" s="202"/>
      <c r="E44" s="202"/>
      <c r="F44" s="202"/>
      <c r="G44" s="203"/>
      <c r="H44" s="204"/>
      <c r="I44" s="205"/>
      <c r="J44" s="206"/>
      <c r="K44" s="1"/>
      <c r="L44" s="1"/>
      <c r="M44" s="1"/>
      <c r="N44" s="1"/>
      <c r="O44" s="1"/>
      <c r="P44" s="1"/>
      <c r="Q44" s="1"/>
      <c r="R44" s="1"/>
      <c r="S44" s="1"/>
      <c r="T44" s="3"/>
      <c r="U44" s="3"/>
      <c r="V44" s="3"/>
      <c r="W44" s="3"/>
      <c r="X44" s="3"/>
      <c r="Y44" s="3"/>
      <c r="Z44" s="3"/>
      <c r="AA44" s="3"/>
    </row>
    <row r="45" spans="1:27" ht="16" x14ac:dyDescent="0.2">
      <c r="A45" s="10"/>
      <c r="B45" s="201"/>
      <c r="C45" s="202"/>
      <c r="D45" s="202"/>
      <c r="E45" s="202"/>
      <c r="F45" s="202"/>
      <c r="G45" s="203"/>
      <c r="H45" s="204"/>
      <c r="I45" s="205"/>
      <c r="J45" s="206"/>
      <c r="K45" s="1"/>
      <c r="L45" s="1"/>
      <c r="M45" s="1"/>
      <c r="N45" s="1"/>
      <c r="O45" s="1"/>
      <c r="P45" s="1"/>
      <c r="Q45" s="1"/>
      <c r="R45" s="1"/>
      <c r="S45" s="1"/>
      <c r="T45" s="3"/>
      <c r="U45" s="3"/>
      <c r="V45" s="3"/>
      <c r="W45" s="3"/>
      <c r="X45" s="3"/>
      <c r="Y45" s="3"/>
      <c r="Z45" s="3"/>
      <c r="AA45" s="3"/>
    </row>
    <row r="46" spans="1:27" ht="17" thickBot="1" x14ac:dyDescent="0.25">
      <c r="A46" s="11"/>
      <c r="B46" s="190"/>
      <c r="C46" s="191"/>
      <c r="D46" s="191"/>
      <c r="E46" s="191"/>
      <c r="F46" s="191"/>
      <c r="G46" s="192"/>
      <c r="H46" s="193"/>
      <c r="I46" s="194"/>
      <c r="J46" s="195"/>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96" t="s">
        <v>29</v>
      </c>
      <c r="B48" s="196"/>
      <c r="C48" s="196"/>
      <c r="D48" s="196"/>
      <c r="E48" s="196"/>
      <c r="F48" s="196"/>
      <c r="G48" s="196"/>
      <c r="H48" s="196"/>
      <c r="I48" s="196"/>
      <c r="J48" s="196"/>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97" t="s">
        <v>30</v>
      </c>
      <c r="B51" s="197"/>
      <c r="C51" s="197"/>
      <c r="D51" s="197"/>
      <c r="E51" s="198"/>
      <c r="F51" s="199"/>
      <c r="G51" s="199"/>
      <c r="H51" s="199"/>
      <c r="I51" s="199"/>
      <c r="J51" s="199"/>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200" t="s">
        <v>31</v>
      </c>
      <c r="B53" s="200"/>
      <c r="C53" s="200"/>
      <c r="D53" s="200"/>
      <c r="E53" s="198"/>
      <c r="F53" s="199"/>
      <c r="G53" s="199"/>
      <c r="H53" s="199"/>
      <c r="I53" s="199"/>
      <c r="J53" s="199"/>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43"/>
  <sheetViews>
    <sheetView topLeftCell="A17" zoomScale="198" workbookViewId="0">
      <selection activeCell="C45" sqref="C45"/>
    </sheetView>
  </sheetViews>
  <sheetFormatPr baseColWidth="10" defaultColWidth="9.1640625" defaultRowHeight="16" x14ac:dyDescent="0.2"/>
  <cols>
    <col min="1" max="1" width="3.33203125" style="12" customWidth="1"/>
    <col min="2" max="16384" width="9.1640625" style="12"/>
  </cols>
  <sheetData>
    <row r="1" spans="1:15" ht="18" x14ac:dyDescent="0.2">
      <c r="A1" s="238" t="s">
        <v>44</v>
      </c>
      <c r="B1" s="238"/>
      <c r="C1" s="238"/>
      <c r="D1" s="238"/>
      <c r="E1" s="238"/>
      <c r="F1" s="238"/>
      <c r="G1" s="238"/>
      <c r="H1" s="238"/>
      <c r="I1" s="238"/>
      <c r="J1" s="238"/>
      <c r="K1" s="238"/>
      <c r="L1" s="238"/>
      <c r="M1" s="238"/>
      <c r="N1" s="238"/>
      <c r="O1" s="238"/>
    </row>
    <row r="2" spans="1:15" ht="127.5" customHeight="1" x14ac:dyDescent="0.2">
      <c r="A2" s="23" t="s">
        <v>47</v>
      </c>
      <c r="B2" s="236" t="s">
        <v>45</v>
      </c>
      <c r="C2" s="236"/>
      <c r="D2" s="236"/>
      <c r="E2" s="236"/>
      <c r="F2" s="236"/>
      <c r="G2" s="236"/>
      <c r="H2" s="236"/>
      <c r="I2" s="236"/>
      <c r="J2" s="236"/>
      <c r="K2" s="236"/>
      <c r="L2" s="236"/>
      <c r="M2" s="236"/>
      <c r="N2" s="236"/>
      <c r="O2" s="236"/>
    </row>
    <row r="3" spans="1:15" ht="36" customHeight="1" x14ac:dyDescent="0.2">
      <c r="A3" s="23" t="s">
        <v>51</v>
      </c>
      <c r="B3" s="236" t="s">
        <v>186</v>
      </c>
      <c r="C3" s="236"/>
      <c r="D3" s="236"/>
      <c r="E3" s="236"/>
      <c r="F3" s="236"/>
      <c r="G3" s="236"/>
      <c r="H3" s="236"/>
      <c r="I3" s="236"/>
      <c r="J3" s="236"/>
      <c r="K3" s="236"/>
      <c r="L3" s="236"/>
      <c r="M3" s="236"/>
      <c r="N3" s="236"/>
      <c r="O3" s="236"/>
    </row>
    <row r="4" spans="1:15" ht="50.25" customHeight="1" x14ac:dyDescent="0.2">
      <c r="A4" s="23" t="s">
        <v>52</v>
      </c>
      <c r="B4" s="236" t="s">
        <v>46</v>
      </c>
      <c r="C4" s="236"/>
      <c r="D4" s="236"/>
      <c r="E4" s="236"/>
      <c r="F4" s="236"/>
      <c r="G4" s="236"/>
      <c r="H4" s="236"/>
      <c r="I4" s="236"/>
      <c r="J4" s="236"/>
      <c r="K4" s="236"/>
      <c r="L4" s="236"/>
      <c r="M4" s="236"/>
      <c r="N4" s="236"/>
      <c r="O4" s="236"/>
    </row>
    <row r="5" spans="1:15" ht="133" customHeight="1" x14ac:dyDescent="0.2">
      <c r="A5" s="23" t="s">
        <v>53</v>
      </c>
      <c r="B5" s="236" t="s">
        <v>192</v>
      </c>
      <c r="C5" s="236"/>
      <c r="D5" s="236"/>
      <c r="E5" s="236"/>
      <c r="F5" s="236"/>
      <c r="G5" s="236"/>
      <c r="H5" s="236"/>
      <c r="I5" s="236"/>
      <c r="J5" s="236"/>
      <c r="K5" s="236"/>
      <c r="L5" s="236"/>
      <c r="M5" s="236"/>
      <c r="N5" s="236"/>
      <c r="O5" s="236"/>
    </row>
    <row r="6" spans="1:15" ht="16" customHeight="1" x14ac:dyDescent="0.2">
      <c r="A6" s="23" t="s">
        <v>54</v>
      </c>
      <c r="B6" s="235" t="s">
        <v>343</v>
      </c>
      <c r="C6" s="235"/>
      <c r="D6" s="235"/>
      <c r="E6" s="235"/>
      <c r="F6" s="235"/>
      <c r="G6" s="235"/>
      <c r="H6" s="235"/>
      <c r="I6" s="235"/>
      <c r="J6" s="235"/>
      <c r="K6" s="235"/>
      <c r="L6" s="235"/>
      <c r="M6" s="235"/>
      <c r="N6" s="235"/>
      <c r="O6" s="235"/>
    </row>
    <row r="7" spans="1:15" ht="16" customHeight="1" x14ac:dyDescent="0.2">
      <c r="A7" s="23"/>
      <c r="B7" s="234" t="s">
        <v>344</v>
      </c>
      <c r="C7" s="234"/>
      <c r="D7" s="234"/>
      <c r="E7" s="234"/>
      <c r="F7" s="234"/>
      <c r="G7" s="234"/>
      <c r="H7" s="234"/>
      <c r="I7" s="234"/>
      <c r="J7" s="234"/>
      <c r="K7" s="234"/>
      <c r="L7" s="234"/>
      <c r="M7" s="234"/>
      <c r="N7" s="234"/>
      <c r="O7" s="234"/>
    </row>
    <row r="8" spans="1:15" x14ac:dyDescent="0.2">
      <c r="A8" s="23"/>
      <c r="B8" s="234"/>
      <c r="C8" s="234"/>
      <c r="D8" s="234"/>
      <c r="E8" s="234"/>
      <c r="F8" s="234"/>
      <c r="G8" s="234"/>
      <c r="H8" s="234"/>
      <c r="I8" s="234"/>
      <c r="J8" s="234"/>
      <c r="K8" s="234"/>
      <c r="L8" s="234"/>
      <c r="M8" s="234"/>
      <c r="N8" s="234"/>
      <c r="O8" s="234"/>
    </row>
    <row r="9" spans="1:15" x14ac:dyDescent="0.2">
      <c r="A9" s="23"/>
      <c r="B9" s="234"/>
      <c r="C9" s="234"/>
      <c r="D9" s="234"/>
      <c r="E9" s="234"/>
      <c r="F9" s="234"/>
      <c r="G9" s="234"/>
      <c r="H9" s="234"/>
      <c r="I9" s="234"/>
      <c r="J9" s="234"/>
      <c r="K9" s="234"/>
      <c r="L9" s="234"/>
      <c r="M9" s="234"/>
      <c r="N9" s="234"/>
      <c r="O9" s="234"/>
    </row>
    <row r="10" spans="1:15" ht="16" customHeight="1" x14ac:dyDescent="0.2">
      <c r="A10" s="23"/>
      <c r="B10" s="234" t="s">
        <v>345</v>
      </c>
      <c r="C10" s="234"/>
      <c r="D10" s="234"/>
      <c r="E10" s="234"/>
      <c r="F10" s="234"/>
      <c r="G10" s="234"/>
      <c r="H10" s="234"/>
      <c r="I10" s="234"/>
      <c r="J10" s="234"/>
      <c r="K10" s="234"/>
      <c r="L10" s="234"/>
      <c r="M10" s="234"/>
      <c r="N10" s="234"/>
      <c r="O10" s="234"/>
    </row>
    <row r="11" spans="1:15" x14ac:dyDescent="0.2">
      <c r="A11" s="23"/>
      <c r="B11" s="234"/>
      <c r="C11" s="234"/>
      <c r="D11" s="234"/>
      <c r="E11" s="234"/>
      <c r="F11" s="234"/>
      <c r="G11" s="234"/>
      <c r="H11" s="234"/>
      <c r="I11" s="234"/>
      <c r="J11" s="234"/>
      <c r="K11" s="234"/>
      <c r="L11" s="234"/>
      <c r="M11" s="234"/>
      <c r="N11" s="234"/>
      <c r="O11" s="234"/>
    </row>
    <row r="12" spans="1:15" x14ac:dyDescent="0.2">
      <c r="A12" s="23"/>
      <c r="B12" s="234" t="s">
        <v>346</v>
      </c>
      <c r="C12" s="234"/>
      <c r="D12" s="234"/>
      <c r="E12" s="234"/>
      <c r="F12" s="234"/>
      <c r="G12" s="234"/>
      <c r="H12" s="234"/>
      <c r="I12" s="234"/>
      <c r="J12" s="234"/>
      <c r="K12" s="234"/>
      <c r="L12" s="234"/>
      <c r="M12" s="234"/>
      <c r="N12" s="234"/>
      <c r="O12" s="234"/>
    </row>
    <row r="13" spans="1:15" ht="16" customHeight="1" x14ac:dyDescent="0.2">
      <c r="A13" s="23"/>
      <c r="B13" s="234" t="s">
        <v>347</v>
      </c>
      <c r="C13" s="234"/>
      <c r="D13" s="234"/>
      <c r="E13" s="234"/>
      <c r="F13" s="234"/>
      <c r="G13" s="234"/>
      <c r="H13" s="234"/>
      <c r="I13" s="234"/>
      <c r="J13" s="234"/>
      <c r="K13" s="234"/>
      <c r="L13" s="234"/>
      <c r="M13" s="234"/>
      <c r="N13" s="234"/>
      <c r="O13" s="234"/>
    </row>
    <row r="14" spans="1:15" x14ac:dyDescent="0.2">
      <c r="A14" s="23"/>
      <c r="B14" s="234"/>
      <c r="C14" s="234"/>
      <c r="D14" s="234"/>
      <c r="E14" s="234"/>
      <c r="F14" s="234"/>
      <c r="G14" s="234"/>
      <c r="H14" s="234"/>
      <c r="I14" s="234"/>
      <c r="J14" s="234"/>
      <c r="K14" s="234"/>
      <c r="L14" s="234"/>
      <c r="M14" s="234"/>
      <c r="N14" s="234"/>
      <c r="O14" s="234"/>
    </row>
    <row r="15" spans="1:15" x14ac:dyDescent="0.2">
      <c r="A15" s="23"/>
      <c r="B15" s="234" t="s">
        <v>348</v>
      </c>
      <c r="C15" s="234"/>
      <c r="D15" s="234"/>
      <c r="E15" s="234"/>
      <c r="F15" s="234"/>
      <c r="G15" s="234"/>
      <c r="H15" s="234"/>
      <c r="I15" s="234"/>
      <c r="J15" s="234"/>
      <c r="K15" s="234"/>
      <c r="L15" s="234"/>
      <c r="M15" s="234"/>
      <c r="N15" s="234"/>
      <c r="O15" s="234"/>
    </row>
    <row r="16" spans="1:15" ht="16" customHeight="1" x14ac:dyDescent="0.2">
      <c r="A16" s="23"/>
      <c r="B16" s="234" t="s">
        <v>378</v>
      </c>
      <c r="C16" s="234"/>
      <c r="D16" s="234"/>
      <c r="E16" s="234"/>
      <c r="F16" s="234"/>
      <c r="G16" s="234"/>
      <c r="H16" s="234"/>
      <c r="I16" s="234"/>
      <c r="J16" s="234"/>
      <c r="K16" s="234"/>
      <c r="L16" s="234"/>
      <c r="M16" s="234"/>
      <c r="N16" s="234"/>
      <c r="O16" s="234"/>
    </row>
    <row r="17" spans="1:15" x14ac:dyDescent="0.2">
      <c r="A17" s="23"/>
      <c r="B17" s="234"/>
      <c r="C17" s="234"/>
      <c r="D17" s="234"/>
      <c r="E17" s="234"/>
      <c r="F17" s="234"/>
      <c r="G17" s="234"/>
      <c r="H17" s="234"/>
      <c r="I17" s="234"/>
      <c r="J17" s="234"/>
      <c r="K17" s="234"/>
      <c r="L17" s="234"/>
      <c r="M17" s="234"/>
      <c r="N17" s="234"/>
      <c r="O17" s="234"/>
    </row>
    <row r="18" spans="1:15" x14ac:dyDescent="0.2">
      <c r="A18" s="23"/>
      <c r="B18" s="234" t="s">
        <v>377</v>
      </c>
      <c r="C18" s="234"/>
      <c r="D18" s="234"/>
      <c r="E18" s="234"/>
      <c r="F18" s="234"/>
      <c r="G18" s="234"/>
      <c r="H18" s="234"/>
      <c r="I18" s="234"/>
      <c r="J18" s="234"/>
      <c r="K18" s="234"/>
      <c r="L18" s="234"/>
      <c r="M18" s="234"/>
      <c r="N18" s="234"/>
      <c r="O18" s="234"/>
    </row>
    <row r="19" spans="1:15" x14ac:dyDescent="0.2">
      <c r="A19" s="23"/>
      <c r="B19" s="234"/>
      <c r="C19" s="234"/>
      <c r="D19" s="234"/>
      <c r="E19" s="234"/>
      <c r="F19" s="234"/>
      <c r="G19" s="234"/>
      <c r="H19" s="234"/>
      <c r="I19" s="234"/>
      <c r="J19" s="234"/>
      <c r="K19" s="234"/>
      <c r="L19" s="234"/>
      <c r="M19" s="234"/>
      <c r="N19" s="234"/>
      <c r="O19" s="234"/>
    </row>
    <row r="20" spans="1:15" x14ac:dyDescent="0.2">
      <c r="A20" s="23" t="s">
        <v>55</v>
      </c>
      <c r="B20" s="236" t="s">
        <v>57</v>
      </c>
      <c r="C20" s="236"/>
      <c r="D20" s="236"/>
      <c r="E20" s="236"/>
      <c r="F20" s="236"/>
      <c r="G20" s="236"/>
      <c r="H20" s="236"/>
      <c r="I20" s="236"/>
      <c r="J20" s="236"/>
      <c r="K20" s="236"/>
      <c r="L20" s="236"/>
      <c r="M20" s="236"/>
      <c r="N20" s="236"/>
      <c r="O20" s="236"/>
    </row>
    <row r="21" spans="1:15" x14ac:dyDescent="0.2">
      <c r="A21" s="23"/>
      <c r="B21" s="237" t="s">
        <v>83</v>
      </c>
      <c r="C21" s="237"/>
      <c r="D21" s="237"/>
      <c r="E21" s="237"/>
      <c r="F21" s="237"/>
      <c r="G21" s="237"/>
      <c r="H21" s="237"/>
      <c r="I21" s="237"/>
      <c r="J21" s="237"/>
      <c r="K21" s="237"/>
      <c r="L21" s="237"/>
      <c r="M21" s="237"/>
      <c r="N21" s="237"/>
      <c r="O21" s="237"/>
    </row>
    <row r="22" spans="1:15" x14ac:dyDescent="0.2">
      <c r="A22" s="23"/>
      <c r="B22" s="236" t="s">
        <v>125</v>
      </c>
      <c r="C22" s="236"/>
      <c r="D22" s="236"/>
      <c r="E22" s="236"/>
      <c r="F22" s="236"/>
      <c r="G22" s="236"/>
      <c r="H22" s="236"/>
      <c r="I22" s="236"/>
      <c r="J22" s="236"/>
      <c r="K22" s="236"/>
      <c r="L22" s="236"/>
      <c r="M22" s="236"/>
      <c r="N22" s="236"/>
      <c r="O22" s="236"/>
    </row>
    <row r="23" spans="1:15" x14ac:dyDescent="0.2">
      <c r="A23" s="23"/>
      <c r="B23" s="236"/>
      <c r="C23" s="236"/>
      <c r="D23" s="236"/>
      <c r="E23" s="236"/>
      <c r="F23" s="236"/>
      <c r="G23" s="236"/>
      <c r="H23" s="236"/>
      <c r="I23" s="236"/>
      <c r="J23" s="236"/>
      <c r="K23" s="236"/>
      <c r="L23" s="236"/>
      <c r="M23" s="236"/>
      <c r="N23" s="236"/>
      <c r="O23" s="236"/>
    </row>
    <row r="24" spans="1:15" x14ac:dyDescent="0.2">
      <c r="A24" s="23"/>
      <c r="B24" s="236"/>
      <c r="C24" s="236"/>
      <c r="D24" s="236"/>
      <c r="E24" s="236"/>
      <c r="F24" s="236"/>
      <c r="G24" s="236"/>
      <c r="H24" s="236"/>
      <c r="I24" s="236"/>
      <c r="J24" s="236"/>
      <c r="K24" s="236"/>
      <c r="L24" s="236"/>
      <c r="M24" s="236"/>
      <c r="N24" s="236"/>
      <c r="O24" s="236"/>
    </row>
    <row r="25" spans="1:15" x14ac:dyDescent="0.2">
      <c r="A25" s="23"/>
      <c r="B25" s="236"/>
      <c r="C25" s="236"/>
      <c r="D25" s="236"/>
      <c r="E25" s="236"/>
      <c r="F25" s="236"/>
      <c r="G25" s="236"/>
      <c r="H25" s="236"/>
      <c r="I25" s="236"/>
      <c r="J25" s="236"/>
      <c r="K25" s="236"/>
      <c r="L25" s="236"/>
      <c r="M25" s="236"/>
      <c r="N25" s="236"/>
      <c r="O25" s="236"/>
    </row>
    <row r="26" spans="1:15" x14ac:dyDescent="0.2">
      <c r="A26" s="23"/>
      <c r="B26" s="236"/>
      <c r="C26" s="236"/>
      <c r="D26" s="236"/>
      <c r="E26" s="236"/>
      <c r="F26" s="236"/>
      <c r="G26" s="236"/>
      <c r="H26" s="236"/>
      <c r="I26" s="236"/>
      <c r="J26" s="236"/>
      <c r="K26" s="236"/>
      <c r="L26" s="236"/>
      <c r="M26" s="236"/>
      <c r="N26" s="236"/>
      <c r="O26" s="236"/>
    </row>
    <row r="27" spans="1:15" x14ac:dyDescent="0.2">
      <c r="A27" s="23"/>
      <c r="B27" s="236"/>
      <c r="C27" s="236"/>
      <c r="D27" s="236"/>
      <c r="E27" s="236"/>
      <c r="F27" s="236"/>
      <c r="G27" s="236"/>
      <c r="H27" s="236"/>
      <c r="I27" s="236"/>
      <c r="J27" s="236"/>
      <c r="K27" s="236"/>
      <c r="L27" s="236"/>
      <c r="M27" s="236"/>
      <c r="N27" s="236"/>
      <c r="O27" s="236"/>
    </row>
    <row r="28" spans="1:15" x14ac:dyDescent="0.2">
      <c r="A28" s="23" t="s">
        <v>56</v>
      </c>
      <c r="B28" s="236" t="s">
        <v>58</v>
      </c>
      <c r="C28" s="236"/>
      <c r="D28" s="236"/>
      <c r="E28" s="236"/>
      <c r="F28" s="236"/>
      <c r="G28" s="236"/>
      <c r="H28" s="236"/>
      <c r="I28" s="236"/>
      <c r="J28" s="236"/>
      <c r="K28" s="236"/>
      <c r="L28" s="236"/>
      <c r="M28" s="236"/>
      <c r="N28" s="236"/>
      <c r="O28" s="236"/>
    </row>
    <row r="29" spans="1:15" x14ac:dyDescent="0.2">
      <c r="A29" s="23"/>
      <c r="B29" s="236" t="s">
        <v>349</v>
      </c>
      <c r="C29" s="236"/>
      <c r="D29" s="236"/>
      <c r="E29" s="236"/>
      <c r="F29" s="236"/>
      <c r="G29" s="236"/>
      <c r="H29" s="236"/>
      <c r="I29" s="236"/>
      <c r="J29" s="236"/>
      <c r="K29" s="236"/>
      <c r="L29" s="236"/>
      <c r="M29" s="236"/>
      <c r="N29" s="236"/>
      <c r="O29" s="236"/>
    </row>
    <row r="30" spans="1:15" x14ac:dyDescent="0.2">
      <c r="A30" s="23"/>
      <c r="B30" s="236" t="s">
        <v>59</v>
      </c>
      <c r="C30" s="236"/>
      <c r="D30" s="236"/>
      <c r="E30" s="236"/>
      <c r="F30" s="236"/>
      <c r="G30" s="236"/>
      <c r="H30" s="236"/>
      <c r="I30" s="236"/>
      <c r="J30" s="236"/>
      <c r="K30" s="236"/>
      <c r="L30" s="236"/>
      <c r="M30" s="236"/>
      <c r="N30" s="236"/>
      <c r="O30" s="236"/>
    </row>
    <row r="31" spans="1:15" x14ac:dyDescent="0.2">
      <c r="A31" s="23"/>
      <c r="B31" s="236" t="s">
        <v>82</v>
      </c>
      <c r="C31" s="236"/>
      <c r="D31" s="236"/>
      <c r="E31" s="236"/>
      <c r="F31" s="236"/>
      <c r="G31" s="236"/>
      <c r="H31" s="236"/>
      <c r="I31" s="236"/>
      <c r="J31" s="236"/>
      <c r="K31" s="236"/>
      <c r="L31" s="236"/>
      <c r="M31" s="236"/>
      <c r="N31" s="236"/>
      <c r="O31" s="236"/>
    </row>
    <row r="32" spans="1:15" x14ac:dyDescent="0.2">
      <c r="A32" s="23"/>
      <c r="B32" s="236"/>
      <c r="C32" s="236"/>
      <c r="D32" s="236"/>
      <c r="E32" s="236"/>
      <c r="F32" s="236"/>
      <c r="G32" s="236"/>
      <c r="H32" s="236"/>
      <c r="I32" s="236"/>
      <c r="J32" s="236"/>
      <c r="K32" s="236"/>
      <c r="L32" s="236"/>
      <c r="M32" s="236"/>
      <c r="N32" s="236"/>
      <c r="O32" s="236"/>
    </row>
    <row r="33" spans="1:16" x14ac:dyDescent="0.2">
      <c r="A33" s="23"/>
      <c r="B33" s="236"/>
      <c r="C33" s="236"/>
      <c r="D33" s="236"/>
      <c r="E33" s="236"/>
      <c r="F33" s="236"/>
      <c r="G33" s="236"/>
      <c r="H33" s="236"/>
      <c r="I33" s="236"/>
      <c r="J33" s="236"/>
      <c r="K33" s="236"/>
      <c r="L33" s="236"/>
      <c r="M33" s="236"/>
      <c r="N33" s="236"/>
      <c r="O33" s="236"/>
    </row>
    <row r="34" spans="1:16" x14ac:dyDescent="0.2">
      <c r="A34" s="23"/>
      <c r="B34" s="236" t="s">
        <v>194</v>
      </c>
      <c r="C34" s="236"/>
      <c r="D34" s="236"/>
      <c r="E34" s="236"/>
      <c r="F34" s="236"/>
      <c r="G34" s="236"/>
      <c r="H34" s="236"/>
      <c r="I34" s="236"/>
      <c r="J34" s="236"/>
      <c r="K34" s="236"/>
      <c r="L34" s="236"/>
      <c r="M34" s="236"/>
      <c r="N34" s="236"/>
      <c r="O34" s="236"/>
    </row>
    <row r="35" spans="1:16" x14ac:dyDescent="0.2">
      <c r="A35" s="23"/>
      <c r="B35" s="236"/>
      <c r="C35" s="236"/>
      <c r="D35" s="236"/>
      <c r="E35" s="236"/>
      <c r="F35" s="236"/>
      <c r="G35" s="236"/>
      <c r="H35" s="236"/>
      <c r="I35" s="236"/>
      <c r="J35" s="236"/>
      <c r="K35" s="236"/>
      <c r="L35" s="236"/>
      <c r="M35" s="236"/>
      <c r="N35" s="236"/>
      <c r="O35" s="236"/>
    </row>
    <row r="36" spans="1:16" x14ac:dyDescent="0.2">
      <c r="A36" s="23" t="s">
        <v>185</v>
      </c>
      <c r="B36" s="241" t="s">
        <v>85</v>
      </c>
      <c r="C36" s="241"/>
      <c r="D36" s="241"/>
      <c r="E36" s="241"/>
      <c r="F36" s="241"/>
      <c r="G36" s="241"/>
      <c r="H36" s="241"/>
      <c r="I36" s="241"/>
      <c r="J36" s="241"/>
      <c r="K36" s="241"/>
      <c r="L36" s="241"/>
      <c r="M36" s="241"/>
      <c r="N36" s="241"/>
      <c r="O36" s="241"/>
    </row>
    <row r="37" spans="1:16" x14ac:dyDescent="0.2">
      <c r="A37" s="23"/>
      <c r="B37" s="234" t="s">
        <v>152</v>
      </c>
      <c r="C37" s="234"/>
      <c r="D37" s="234"/>
      <c r="E37" s="234"/>
      <c r="F37" s="234"/>
      <c r="G37" s="234"/>
      <c r="H37" s="234"/>
      <c r="I37" s="234"/>
      <c r="J37" s="234"/>
      <c r="K37" s="234"/>
      <c r="L37" s="234"/>
      <c r="M37" s="234"/>
      <c r="N37" s="234"/>
      <c r="O37" s="234"/>
    </row>
    <row r="38" spans="1:16" x14ac:dyDescent="0.2">
      <c r="A38" s="23"/>
      <c r="B38" s="234" t="s">
        <v>190</v>
      </c>
      <c r="C38" s="234"/>
      <c r="D38" s="234"/>
      <c r="E38" s="234"/>
      <c r="F38" s="234"/>
      <c r="G38" s="234"/>
      <c r="H38" s="234"/>
      <c r="I38" s="234"/>
      <c r="J38" s="234"/>
      <c r="K38" s="234"/>
      <c r="L38" s="234"/>
      <c r="M38" s="234"/>
      <c r="N38" s="234"/>
      <c r="O38" s="234"/>
      <c r="P38" s="111"/>
    </row>
    <row r="39" spans="1:16" ht="16" customHeight="1" x14ac:dyDescent="0.2">
      <c r="A39" s="23"/>
      <c r="B39" s="234" t="s">
        <v>193</v>
      </c>
      <c r="C39" s="234"/>
      <c r="D39" s="234"/>
      <c r="E39" s="234"/>
      <c r="F39" s="234"/>
      <c r="G39" s="234"/>
      <c r="H39" s="234"/>
      <c r="I39" s="234"/>
      <c r="J39" s="234"/>
      <c r="K39" s="234"/>
      <c r="L39" s="234"/>
      <c r="M39" s="234"/>
      <c r="N39" s="234"/>
      <c r="O39" s="234"/>
      <c r="P39" s="111"/>
    </row>
    <row r="40" spans="1:16" x14ac:dyDescent="0.2">
      <c r="A40" s="23"/>
      <c r="B40" s="234"/>
      <c r="C40" s="234"/>
      <c r="D40" s="234"/>
      <c r="E40" s="234"/>
      <c r="F40" s="234"/>
      <c r="G40" s="234"/>
      <c r="H40" s="234"/>
      <c r="I40" s="234"/>
      <c r="J40" s="234"/>
      <c r="K40" s="234"/>
      <c r="L40" s="234"/>
      <c r="M40" s="234"/>
      <c r="N40" s="234"/>
      <c r="O40" s="234"/>
      <c r="P40" s="111"/>
    </row>
    <row r="41" spans="1:16" x14ac:dyDescent="0.2">
      <c r="A41" s="23"/>
      <c r="B41" s="240" t="s">
        <v>153</v>
      </c>
      <c r="C41" s="240"/>
      <c r="D41" s="240"/>
      <c r="E41" s="240"/>
      <c r="F41" s="240"/>
      <c r="G41" s="240"/>
      <c r="H41" s="240"/>
      <c r="I41" s="240"/>
      <c r="J41" s="240"/>
      <c r="K41" s="240"/>
      <c r="L41" s="240"/>
      <c r="M41" s="240"/>
      <c r="N41" s="240"/>
      <c r="O41" s="240"/>
    </row>
    <row r="42" spans="1:16" x14ac:dyDescent="0.2">
      <c r="A42" s="18" t="s">
        <v>196</v>
      </c>
      <c r="B42" s="239" t="s">
        <v>195</v>
      </c>
      <c r="C42" s="239"/>
      <c r="D42" s="239"/>
      <c r="E42" s="239"/>
      <c r="F42" s="239"/>
      <c r="G42" s="239"/>
      <c r="H42" s="239"/>
      <c r="I42" s="239"/>
      <c r="J42" s="239"/>
      <c r="K42" s="239"/>
      <c r="L42" s="239"/>
      <c r="M42" s="239"/>
      <c r="N42" s="239"/>
      <c r="O42" s="239"/>
    </row>
    <row r="43" spans="1:16" x14ac:dyDescent="0.2">
      <c r="B43" s="239" t="s">
        <v>206</v>
      </c>
      <c r="C43" s="239"/>
      <c r="D43" s="239"/>
      <c r="E43" s="239"/>
      <c r="F43" s="239"/>
      <c r="G43" s="239"/>
      <c r="H43" s="239"/>
      <c r="I43" s="239"/>
      <c r="J43" s="239"/>
      <c r="K43" s="239"/>
      <c r="L43" s="239"/>
      <c r="M43" s="239"/>
      <c r="N43" s="239"/>
      <c r="O43" s="239"/>
    </row>
  </sheetData>
  <mergeCells count="28">
    <mergeCell ref="B30:O30"/>
    <mergeCell ref="B22:O27"/>
    <mergeCell ref="B42:O42"/>
    <mergeCell ref="B43:O43"/>
    <mergeCell ref="B41:O41"/>
    <mergeCell ref="B36:O36"/>
    <mergeCell ref="B37:O37"/>
    <mergeCell ref="B38:O38"/>
    <mergeCell ref="B39:O40"/>
    <mergeCell ref="B31:O33"/>
    <mergeCell ref="B34:O35"/>
    <mergeCell ref="A1:O1"/>
    <mergeCell ref="B2:O2"/>
    <mergeCell ref="B3:O3"/>
    <mergeCell ref="B4:O4"/>
    <mergeCell ref="B5:O5"/>
    <mergeCell ref="B29:O29"/>
    <mergeCell ref="B7:O9"/>
    <mergeCell ref="B10:O11"/>
    <mergeCell ref="B12:O12"/>
    <mergeCell ref="B13:O14"/>
    <mergeCell ref="B15:O15"/>
    <mergeCell ref="B16:O17"/>
    <mergeCell ref="B18:O19"/>
    <mergeCell ref="B6:O6"/>
    <mergeCell ref="B20:O20"/>
    <mergeCell ref="B21:O21"/>
    <mergeCell ref="B28:O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08"/>
  <sheetViews>
    <sheetView tabSelected="1" zoomScale="172" zoomScaleNormal="120" workbookViewId="0">
      <selection activeCell="D10" sqref="D10"/>
    </sheetView>
  </sheetViews>
  <sheetFormatPr baseColWidth="10" defaultColWidth="9.1640625" defaultRowHeight="16" x14ac:dyDescent="0.2"/>
  <cols>
    <col min="1" max="1" width="10" style="26" customWidth="1"/>
    <col min="2" max="2" width="49.6640625" style="26" customWidth="1"/>
    <col min="3" max="3" width="50.6640625" style="26" customWidth="1"/>
    <col min="4" max="4" width="40.83203125" style="26" customWidth="1"/>
    <col min="5" max="16384" width="9.1640625" style="26"/>
  </cols>
  <sheetData>
    <row r="1" spans="1:4" x14ac:dyDescent="0.2">
      <c r="B1" s="87"/>
    </row>
    <row r="2" spans="1:4" x14ac:dyDescent="0.2">
      <c r="A2" s="248" t="s">
        <v>211</v>
      </c>
      <c r="B2" s="248"/>
      <c r="C2" s="248"/>
      <c r="D2" s="248"/>
    </row>
    <row r="3" spans="1:4" x14ac:dyDescent="0.2">
      <c r="A3" s="31"/>
      <c r="B3" s="25"/>
      <c r="C3" s="25"/>
    </row>
    <row r="4" spans="1:4" x14ac:dyDescent="0.2">
      <c r="A4" s="24" t="s">
        <v>13</v>
      </c>
      <c r="B4" s="25"/>
      <c r="C4" s="25"/>
      <c r="D4" s="124"/>
    </row>
    <row r="5" spans="1:4" s="88" customFormat="1" ht="102" x14ac:dyDescent="0.2">
      <c r="A5" s="27" t="s">
        <v>38</v>
      </c>
      <c r="B5" s="27" t="s">
        <v>39</v>
      </c>
      <c r="C5" s="27" t="s">
        <v>40</v>
      </c>
      <c r="D5" s="28" t="s">
        <v>41</v>
      </c>
    </row>
    <row r="6" spans="1:4" s="88" customFormat="1" ht="17" x14ac:dyDescent="0.2">
      <c r="A6" s="98" t="s">
        <v>214</v>
      </c>
      <c r="B6" s="132" t="s">
        <v>86</v>
      </c>
      <c r="C6" s="122" t="s">
        <v>212</v>
      </c>
      <c r="D6" s="121"/>
    </row>
    <row r="7" spans="1:4" s="88" customFormat="1" ht="17" x14ac:dyDescent="0.2">
      <c r="A7" s="99" t="s">
        <v>215</v>
      </c>
      <c r="B7" s="140" t="s">
        <v>230</v>
      </c>
      <c r="C7" s="122"/>
      <c r="D7" s="131"/>
    </row>
    <row r="8" spans="1:4" s="88" customFormat="1" ht="34" x14ac:dyDescent="0.2">
      <c r="A8" s="245" t="s">
        <v>84</v>
      </c>
      <c r="B8" s="249" t="s">
        <v>213</v>
      </c>
      <c r="C8" s="134" t="s">
        <v>216</v>
      </c>
      <c r="D8" s="130"/>
    </row>
    <row r="9" spans="1:4" s="88" customFormat="1" ht="34" x14ac:dyDescent="0.2">
      <c r="A9" s="246"/>
      <c r="B9" s="249"/>
      <c r="C9" s="134" t="s">
        <v>217</v>
      </c>
      <c r="D9" s="131"/>
    </row>
    <row r="10" spans="1:4" s="88" customFormat="1" ht="34" x14ac:dyDescent="0.2">
      <c r="A10" s="246"/>
      <c r="B10" s="249"/>
      <c r="C10" s="134" t="s">
        <v>218</v>
      </c>
      <c r="D10" s="131"/>
    </row>
    <row r="11" spans="1:4" s="88" customFormat="1" ht="51" x14ac:dyDescent="0.2">
      <c r="A11" s="246"/>
      <c r="B11" s="249"/>
      <c r="C11" s="134" t="s">
        <v>219</v>
      </c>
      <c r="D11" s="131"/>
    </row>
    <row r="12" spans="1:4" s="88" customFormat="1" ht="68" x14ac:dyDescent="0.2">
      <c r="A12" s="246"/>
      <c r="B12" s="250"/>
      <c r="C12" s="135" t="s">
        <v>220</v>
      </c>
      <c r="D12" s="131"/>
    </row>
    <row r="13" spans="1:4" s="88" customFormat="1" ht="51" x14ac:dyDescent="0.2">
      <c r="A13" s="245" t="s">
        <v>151</v>
      </c>
      <c r="B13" s="243" t="s">
        <v>221</v>
      </c>
      <c r="C13" s="134" t="s">
        <v>223</v>
      </c>
      <c r="D13" s="131"/>
    </row>
    <row r="14" spans="1:4" s="88" customFormat="1" ht="68" x14ac:dyDescent="0.2">
      <c r="A14" s="246"/>
      <c r="B14" s="243"/>
      <c r="C14" s="134" t="s">
        <v>222</v>
      </c>
      <c r="D14" s="131"/>
    </row>
    <row r="15" spans="1:4" s="88" customFormat="1" ht="34" x14ac:dyDescent="0.2">
      <c r="A15" s="246"/>
      <c r="B15" s="243"/>
      <c r="C15" s="134" t="s">
        <v>224</v>
      </c>
      <c r="D15" s="130"/>
    </row>
    <row r="16" spans="1:4" s="88" customFormat="1" ht="34" x14ac:dyDescent="0.2">
      <c r="A16" s="247"/>
      <c r="B16" s="251"/>
      <c r="C16" s="135" t="s">
        <v>225</v>
      </c>
      <c r="D16" s="130"/>
    </row>
    <row r="17" spans="1:4" s="88" customFormat="1" ht="34" x14ac:dyDescent="0.2">
      <c r="A17" s="129" t="s">
        <v>231</v>
      </c>
      <c r="B17" s="136" t="s">
        <v>226</v>
      </c>
      <c r="C17" s="134" t="s">
        <v>227</v>
      </c>
      <c r="D17" s="130"/>
    </row>
    <row r="18" spans="1:4" s="88" customFormat="1" ht="34" x14ac:dyDescent="0.2">
      <c r="A18" s="129" t="s">
        <v>232</v>
      </c>
      <c r="B18" s="137" t="s">
        <v>229</v>
      </c>
      <c r="C18" s="135" t="s">
        <v>228</v>
      </c>
      <c r="D18" s="130"/>
    </row>
    <row r="19" spans="1:4" s="88" customFormat="1" ht="17" x14ac:dyDescent="0.2">
      <c r="A19" s="128" t="s">
        <v>159</v>
      </c>
      <c r="B19" s="138" t="s">
        <v>238</v>
      </c>
      <c r="C19" s="134"/>
      <c r="D19" s="130"/>
    </row>
    <row r="20" spans="1:4" s="88" customFormat="1" ht="34" x14ac:dyDescent="0.2">
      <c r="A20" s="129" t="s">
        <v>89</v>
      </c>
      <c r="B20" s="136" t="s">
        <v>233</v>
      </c>
      <c r="C20" s="134" t="s">
        <v>50</v>
      </c>
      <c r="D20" s="130"/>
    </row>
    <row r="21" spans="1:4" s="88" customFormat="1" ht="17" x14ac:dyDescent="0.2">
      <c r="A21" s="129" t="s">
        <v>90</v>
      </c>
      <c r="B21" s="134" t="s">
        <v>372</v>
      </c>
      <c r="C21" s="134" t="s">
        <v>234</v>
      </c>
      <c r="D21" s="130"/>
    </row>
    <row r="22" spans="1:4" s="88" customFormat="1" ht="34" x14ac:dyDescent="0.2">
      <c r="A22" s="129" t="s">
        <v>91</v>
      </c>
      <c r="B22" s="136" t="s">
        <v>235</v>
      </c>
      <c r="C22" s="134" t="s">
        <v>236</v>
      </c>
      <c r="D22" s="130"/>
    </row>
    <row r="23" spans="1:4" s="88" customFormat="1" ht="17" x14ac:dyDescent="0.2">
      <c r="A23" s="129" t="s">
        <v>92</v>
      </c>
      <c r="B23" s="137" t="s">
        <v>371</v>
      </c>
      <c r="C23" s="135" t="s">
        <v>237</v>
      </c>
      <c r="D23" s="130"/>
    </row>
    <row r="24" spans="1:4" s="88" customFormat="1" ht="17" x14ac:dyDescent="0.2">
      <c r="A24" s="128" t="s">
        <v>184</v>
      </c>
      <c r="B24" s="139" t="s">
        <v>240</v>
      </c>
      <c r="C24" s="44"/>
      <c r="D24" s="130"/>
    </row>
    <row r="25" spans="1:4" s="88" customFormat="1" ht="17" x14ac:dyDescent="0.2">
      <c r="A25" s="129" t="s">
        <v>183</v>
      </c>
      <c r="B25" s="44" t="s">
        <v>370</v>
      </c>
      <c r="C25" s="44" t="s">
        <v>362</v>
      </c>
      <c r="D25" s="130"/>
    </row>
    <row r="26" spans="1:4" s="88" customFormat="1" ht="17" x14ac:dyDescent="0.2">
      <c r="A26" s="129" t="s">
        <v>182</v>
      </c>
      <c r="B26" s="44" t="s">
        <v>369</v>
      </c>
      <c r="C26" s="44" t="s">
        <v>361</v>
      </c>
      <c r="D26" s="130"/>
    </row>
    <row r="27" spans="1:4" s="88" customFormat="1" ht="17" x14ac:dyDescent="0.2">
      <c r="A27" s="129" t="s">
        <v>181</v>
      </c>
      <c r="B27" s="44" t="s">
        <v>239</v>
      </c>
      <c r="C27" s="123" t="s">
        <v>380</v>
      </c>
      <c r="D27" s="130"/>
    </row>
    <row r="28" spans="1:4" s="88" customFormat="1" ht="17" x14ac:dyDescent="0.2">
      <c r="A28" s="129" t="s">
        <v>180</v>
      </c>
      <c r="B28" s="44" t="s">
        <v>368</v>
      </c>
      <c r="C28" s="44" t="s">
        <v>363</v>
      </c>
      <c r="D28" s="130"/>
    </row>
    <row r="29" spans="1:4" s="88" customFormat="1" ht="17" x14ac:dyDescent="0.2">
      <c r="A29" s="129" t="s">
        <v>179</v>
      </c>
      <c r="B29" s="44" t="s">
        <v>367</v>
      </c>
      <c r="C29" s="44" t="s">
        <v>364</v>
      </c>
      <c r="D29" s="130"/>
    </row>
    <row r="30" spans="1:4" s="88" customFormat="1" ht="17" x14ac:dyDescent="0.2">
      <c r="A30" s="129" t="s">
        <v>178</v>
      </c>
      <c r="B30" s="141" t="s">
        <v>366</v>
      </c>
      <c r="C30" s="141" t="s">
        <v>365</v>
      </c>
      <c r="D30" s="130"/>
    </row>
    <row r="31" spans="1:4" s="88" customFormat="1" ht="17" x14ac:dyDescent="0.2">
      <c r="A31" s="128" t="s">
        <v>162</v>
      </c>
      <c r="B31" s="142" t="s">
        <v>255</v>
      </c>
      <c r="C31" s="133"/>
      <c r="D31" s="130"/>
    </row>
    <row r="32" spans="1:4" s="88" customFormat="1" ht="17" x14ac:dyDescent="0.2">
      <c r="A32" s="129" t="s">
        <v>155</v>
      </c>
      <c r="B32" s="136" t="s">
        <v>241</v>
      </c>
      <c r="C32" s="134" t="s">
        <v>50</v>
      </c>
      <c r="D32" s="130"/>
    </row>
    <row r="33" spans="1:4" s="88" customFormat="1" ht="34" x14ac:dyDescent="0.2">
      <c r="A33" s="129" t="s">
        <v>156</v>
      </c>
      <c r="B33" s="136" t="s">
        <v>242</v>
      </c>
      <c r="C33" s="134" t="s">
        <v>50</v>
      </c>
      <c r="D33" s="130"/>
    </row>
    <row r="34" spans="1:4" s="88" customFormat="1" ht="17" x14ac:dyDescent="0.2">
      <c r="A34" s="129" t="s">
        <v>157</v>
      </c>
      <c r="B34" s="134" t="s">
        <v>243</v>
      </c>
      <c r="C34" s="254" t="s">
        <v>244</v>
      </c>
      <c r="D34" s="130"/>
    </row>
    <row r="35" spans="1:4" s="88" customFormat="1" ht="17" x14ac:dyDescent="0.2">
      <c r="A35" s="129" t="s">
        <v>256</v>
      </c>
      <c r="B35" s="136" t="s">
        <v>245</v>
      </c>
      <c r="C35" s="134" t="s">
        <v>50</v>
      </c>
      <c r="D35" s="130"/>
    </row>
    <row r="36" spans="1:4" s="88" customFormat="1" ht="17" x14ac:dyDescent="0.2">
      <c r="A36" s="129" t="s">
        <v>257</v>
      </c>
      <c r="B36" s="136" t="s">
        <v>246</v>
      </c>
      <c r="C36" s="134" t="s">
        <v>50</v>
      </c>
      <c r="D36" s="130"/>
    </row>
    <row r="37" spans="1:4" s="88" customFormat="1" ht="17" x14ac:dyDescent="0.2">
      <c r="A37" s="129" t="s">
        <v>258</v>
      </c>
      <c r="B37" s="136" t="s">
        <v>247</v>
      </c>
      <c r="C37" s="134" t="s">
        <v>248</v>
      </c>
      <c r="D37" s="130"/>
    </row>
    <row r="38" spans="1:4" s="88" customFormat="1" ht="17" x14ac:dyDescent="0.2">
      <c r="A38" s="129" t="s">
        <v>259</v>
      </c>
      <c r="B38" s="134" t="s">
        <v>249</v>
      </c>
      <c r="C38" s="134" t="s">
        <v>357</v>
      </c>
      <c r="D38" s="130"/>
    </row>
    <row r="39" spans="1:4" s="88" customFormat="1" ht="17" x14ac:dyDescent="0.2">
      <c r="A39" s="129" t="s">
        <v>260</v>
      </c>
      <c r="B39" s="134" t="s">
        <v>250</v>
      </c>
      <c r="C39" s="134" t="s">
        <v>356</v>
      </c>
      <c r="D39" s="130"/>
    </row>
    <row r="40" spans="1:4" s="88" customFormat="1" ht="17" x14ac:dyDescent="0.2">
      <c r="A40" s="129" t="s">
        <v>261</v>
      </c>
      <c r="B40" s="134" t="s">
        <v>251</v>
      </c>
      <c r="C40" s="134" t="s">
        <v>355</v>
      </c>
      <c r="D40" s="130"/>
    </row>
    <row r="41" spans="1:4" s="88" customFormat="1" ht="17" x14ac:dyDescent="0.2">
      <c r="A41" s="129" t="s">
        <v>262</v>
      </c>
      <c r="B41" s="254" t="s">
        <v>252</v>
      </c>
      <c r="C41" s="254" t="s">
        <v>381</v>
      </c>
      <c r="D41" s="130"/>
    </row>
    <row r="42" spans="1:4" s="88" customFormat="1" ht="17" x14ac:dyDescent="0.2">
      <c r="A42" s="129" t="s">
        <v>263</v>
      </c>
      <c r="B42" s="134" t="s">
        <v>253</v>
      </c>
      <c r="C42" s="134" t="s">
        <v>358</v>
      </c>
      <c r="D42" s="130"/>
    </row>
    <row r="43" spans="1:4" s="88" customFormat="1" ht="17" x14ac:dyDescent="0.2">
      <c r="A43" s="129" t="s">
        <v>264</v>
      </c>
      <c r="B43" s="134" t="s">
        <v>254</v>
      </c>
      <c r="C43" s="134" t="s">
        <v>50</v>
      </c>
      <c r="D43" s="130"/>
    </row>
    <row r="44" spans="1:4" s="88" customFormat="1" ht="34" x14ac:dyDescent="0.2">
      <c r="A44" s="129" t="s">
        <v>265</v>
      </c>
      <c r="B44" s="135" t="s">
        <v>359</v>
      </c>
      <c r="C44" s="135" t="s">
        <v>360</v>
      </c>
      <c r="D44" s="130"/>
    </row>
    <row r="45" spans="1:4" s="88" customFormat="1" ht="17" x14ac:dyDescent="0.2">
      <c r="A45" s="128" t="s">
        <v>161</v>
      </c>
      <c r="B45" s="144" t="s">
        <v>306</v>
      </c>
      <c r="C45" s="138"/>
      <c r="D45" s="130"/>
    </row>
    <row r="46" spans="1:4" s="88" customFormat="1" ht="17" x14ac:dyDescent="0.2">
      <c r="A46" s="129" t="s">
        <v>177</v>
      </c>
      <c r="B46" s="134" t="s">
        <v>304</v>
      </c>
      <c r="C46" s="134" t="s">
        <v>50</v>
      </c>
      <c r="D46" s="130"/>
    </row>
    <row r="47" spans="1:4" s="88" customFormat="1" ht="34" x14ac:dyDescent="0.2">
      <c r="A47" s="129" t="s">
        <v>176</v>
      </c>
      <c r="B47" s="136" t="s">
        <v>266</v>
      </c>
      <c r="C47" s="134" t="s">
        <v>50</v>
      </c>
      <c r="D47" s="130"/>
    </row>
    <row r="48" spans="1:4" s="88" customFormat="1" ht="34" x14ac:dyDescent="0.2">
      <c r="A48" s="129" t="s">
        <v>175</v>
      </c>
      <c r="B48" s="134" t="s">
        <v>267</v>
      </c>
      <c r="C48" s="134" t="s">
        <v>268</v>
      </c>
      <c r="D48" s="130"/>
    </row>
    <row r="49" spans="1:4" s="88" customFormat="1" ht="17" x14ac:dyDescent="0.2">
      <c r="A49" s="129" t="s">
        <v>174</v>
      </c>
      <c r="B49" s="136" t="s">
        <v>269</v>
      </c>
      <c r="C49" s="134" t="s">
        <v>50</v>
      </c>
      <c r="D49" s="130"/>
    </row>
    <row r="50" spans="1:4" s="88" customFormat="1" ht="17" x14ac:dyDescent="0.2">
      <c r="A50" s="129" t="s">
        <v>314</v>
      </c>
      <c r="B50" s="136" t="s">
        <v>270</v>
      </c>
      <c r="C50" s="134" t="s">
        <v>271</v>
      </c>
      <c r="D50" s="130"/>
    </row>
    <row r="51" spans="1:4" s="88" customFormat="1" ht="17" x14ac:dyDescent="0.2">
      <c r="A51" s="129" t="s">
        <v>315</v>
      </c>
      <c r="B51" s="136" t="s">
        <v>272</v>
      </c>
      <c r="C51" s="134" t="s">
        <v>273</v>
      </c>
      <c r="D51" s="130"/>
    </row>
    <row r="52" spans="1:4" s="88" customFormat="1" ht="17" x14ac:dyDescent="0.2">
      <c r="A52" s="129" t="s">
        <v>316</v>
      </c>
      <c r="B52" s="136" t="s">
        <v>274</v>
      </c>
      <c r="C52" s="134" t="s">
        <v>275</v>
      </c>
      <c r="D52" s="130"/>
    </row>
    <row r="53" spans="1:4" s="88" customFormat="1" ht="17" x14ac:dyDescent="0.2">
      <c r="A53" s="129" t="s">
        <v>317</v>
      </c>
      <c r="B53" s="254" t="s">
        <v>276</v>
      </c>
      <c r="C53" s="254" t="s">
        <v>277</v>
      </c>
      <c r="D53" s="130"/>
    </row>
    <row r="54" spans="1:4" s="88" customFormat="1" ht="17" x14ac:dyDescent="0.2">
      <c r="A54" s="129" t="s">
        <v>318</v>
      </c>
      <c r="B54" s="136" t="s">
        <v>278</v>
      </c>
      <c r="C54" s="134" t="s">
        <v>279</v>
      </c>
      <c r="D54" s="130"/>
    </row>
    <row r="55" spans="1:4" s="88" customFormat="1" ht="17" x14ac:dyDescent="0.2">
      <c r="A55" s="129" t="s">
        <v>319</v>
      </c>
      <c r="B55" s="136" t="s">
        <v>280</v>
      </c>
      <c r="C55" s="134" t="s">
        <v>281</v>
      </c>
      <c r="D55" s="130"/>
    </row>
    <row r="56" spans="1:4" s="88" customFormat="1" ht="17" x14ac:dyDescent="0.2">
      <c r="A56" s="129" t="s">
        <v>320</v>
      </c>
      <c r="B56" s="136" t="s">
        <v>282</v>
      </c>
      <c r="C56" s="134" t="s">
        <v>305</v>
      </c>
      <c r="D56" s="130"/>
    </row>
    <row r="57" spans="1:4" s="88" customFormat="1" ht="17" x14ac:dyDescent="0.2">
      <c r="A57" s="129" t="s">
        <v>321</v>
      </c>
      <c r="B57" s="136" t="s">
        <v>283</v>
      </c>
      <c r="C57" s="134" t="s">
        <v>284</v>
      </c>
      <c r="D57" s="130"/>
    </row>
    <row r="58" spans="1:4" s="88" customFormat="1" ht="17" x14ac:dyDescent="0.2">
      <c r="A58" s="245" t="s">
        <v>322</v>
      </c>
      <c r="B58" s="243" t="s">
        <v>285</v>
      </c>
      <c r="C58" s="134" t="s">
        <v>286</v>
      </c>
      <c r="D58" s="130"/>
    </row>
    <row r="59" spans="1:4" s="88" customFormat="1" ht="17" x14ac:dyDescent="0.2">
      <c r="A59" s="247"/>
      <c r="B59" s="243"/>
      <c r="C59" s="134" t="s">
        <v>287</v>
      </c>
      <c r="D59" s="130"/>
    </row>
    <row r="60" spans="1:4" s="88" customFormat="1" ht="17" x14ac:dyDescent="0.2">
      <c r="A60" s="245" t="s">
        <v>323</v>
      </c>
      <c r="B60" s="243" t="s">
        <v>288</v>
      </c>
      <c r="C60" s="134" t="s">
        <v>307</v>
      </c>
      <c r="D60" s="130"/>
    </row>
    <row r="61" spans="1:4" s="88" customFormat="1" ht="17" x14ac:dyDescent="0.2">
      <c r="A61" s="246"/>
      <c r="B61" s="243"/>
      <c r="C61" s="134" t="s">
        <v>309</v>
      </c>
      <c r="D61" s="130"/>
    </row>
    <row r="62" spans="1:4" s="88" customFormat="1" ht="17" x14ac:dyDescent="0.2">
      <c r="A62" s="246"/>
      <c r="B62" s="243"/>
      <c r="C62" s="134" t="s">
        <v>308</v>
      </c>
      <c r="D62" s="130"/>
    </row>
    <row r="63" spans="1:4" s="88" customFormat="1" ht="17" x14ac:dyDescent="0.2">
      <c r="A63" s="246"/>
      <c r="B63" s="243"/>
      <c r="C63" s="134" t="s">
        <v>310</v>
      </c>
      <c r="D63" s="130"/>
    </row>
    <row r="64" spans="1:4" s="88" customFormat="1" ht="17" x14ac:dyDescent="0.2">
      <c r="A64" s="246"/>
      <c r="B64" s="243"/>
      <c r="C64" s="134" t="s">
        <v>311</v>
      </c>
      <c r="D64" s="130"/>
    </row>
    <row r="65" spans="1:4" s="88" customFormat="1" ht="17" x14ac:dyDescent="0.2">
      <c r="A65" s="247"/>
      <c r="B65" s="243"/>
      <c r="C65" s="134" t="s">
        <v>312</v>
      </c>
      <c r="D65" s="143"/>
    </row>
    <row r="66" spans="1:4" s="88" customFormat="1" ht="17" x14ac:dyDescent="0.2">
      <c r="A66" s="245" t="s">
        <v>324</v>
      </c>
      <c r="B66" s="257" t="s">
        <v>384</v>
      </c>
      <c r="C66" s="134" t="s">
        <v>382</v>
      </c>
      <c r="D66" s="131"/>
    </row>
    <row r="67" spans="1:4" s="88" customFormat="1" ht="17" x14ac:dyDescent="0.2">
      <c r="A67" s="247"/>
      <c r="B67" s="258"/>
      <c r="C67" s="134" t="s">
        <v>383</v>
      </c>
      <c r="D67" s="131"/>
    </row>
    <row r="68" spans="1:4" s="88" customFormat="1" ht="34" x14ac:dyDescent="0.2">
      <c r="A68" s="129" t="s">
        <v>325</v>
      </c>
      <c r="B68" s="134" t="s">
        <v>289</v>
      </c>
      <c r="C68" s="134" t="s">
        <v>290</v>
      </c>
      <c r="D68" s="130"/>
    </row>
    <row r="69" spans="1:4" s="88" customFormat="1" ht="34" x14ac:dyDescent="0.2">
      <c r="A69" s="129" t="s">
        <v>326</v>
      </c>
      <c r="B69" s="136" t="s">
        <v>291</v>
      </c>
      <c r="C69" s="134" t="s">
        <v>50</v>
      </c>
      <c r="D69" s="130"/>
    </row>
    <row r="70" spans="1:4" s="88" customFormat="1" ht="34" x14ac:dyDescent="0.2">
      <c r="A70" s="129" t="s">
        <v>327</v>
      </c>
      <c r="B70" s="136" t="s">
        <v>292</v>
      </c>
      <c r="C70" s="136" t="s">
        <v>50</v>
      </c>
      <c r="D70" s="130"/>
    </row>
    <row r="71" spans="1:4" s="88" customFormat="1" ht="34" x14ac:dyDescent="0.2">
      <c r="A71" s="129" t="s">
        <v>328</v>
      </c>
      <c r="B71" s="136" t="s">
        <v>293</v>
      </c>
      <c r="C71" s="136" t="s">
        <v>294</v>
      </c>
      <c r="D71" s="130"/>
    </row>
    <row r="72" spans="1:4" s="88" customFormat="1" ht="34" x14ac:dyDescent="0.2">
      <c r="A72" s="129" t="s">
        <v>329</v>
      </c>
      <c r="B72" s="136" t="s">
        <v>295</v>
      </c>
      <c r="C72" s="136" t="s">
        <v>50</v>
      </c>
      <c r="D72" s="130"/>
    </row>
    <row r="73" spans="1:4" s="88" customFormat="1" ht="17" x14ac:dyDescent="0.2">
      <c r="A73" s="128" t="s">
        <v>163</v>
      </c>
      <c r="B73" s="144" t="s">
        <v>313</v>
      </c>
      <c r="C73" s="136"/>
      <c r="D73" s="130"/>
    </row>
    <row r="74" spans="1:4" s="88" customFormat="1" ht="68" x14ac:dyDescent="0.2">
      <c r="A74" s="129" t="s">
        <v>164</v>
      </c>
      <c r="B74" s="136" t="s">
        <v>296</v>
      </c>
      <c r="C74" s="134" t="s">
        <v>297</v>
      </c>
      <c r="D74" s="130"/>
    </row>
    <row r="75" spans="1:4" s="88" customFormat="1" ht="68" x14ac:dyDescent="0.2">
      <c r="A75" s="129" t="s">
        <v>165</v>
      </c>
      <c r="B75" s="136" t="s">
        <v>298</v>
      </c>
      <c r="C75" s="136" t="s">
        <v>299</v>
      </c>
      <c r="D75" s="130"/>
    </row>
    <row r="76" spans="1:4" s="88" customFormat="1" ht="34" x14ac:dyDescent="0.2">
      <c r="A76" s="129" t="s">
        <v>166</v>
      </c>
      <c r="B76" s="134" t="s">
        <v>300</v>
      </c>
      <c r="C76" s="134" t="s">
        <v>50</v>
      </c>
      <c r="D76" s="130"/>
    </row>
    <row r="77" spans="1:4" s="88" customFormat="1" ht="34" x14ac:dyDescent="0.2">
      <c r="A77" s="129" t="s">
        <v>167</v>
      </c>
      <c r="B77" s="134" t="s">
        <v>301</v>
      </c>
      <c r="C77" s="134" t="s">
        <v>302</v>
      </c>
      <c r="D77" s="130"/>
    </row>
    <row r="78" spans="1:4" s="88" customFormat="1" ht="17" x14ac:dyDescent="0.2">
      <c r="A78" s="129" t="s">
        <v>168</v>
      </c>
      <c r="B78" s="135" t="s">
        <v>303</v>
      </c>
      <c r="C78" s="135" t="s">
        <v>50</v>
      </c>
      <c r="D78" s="130"/>
    </row>
    <row r="79" spans="1:4" s="88" customFormat="1" ht="17" x14ac:dyDescent="0.2">
      <c r="A79" s="128" t="s">
        <v>160</v>
      </c>
      <c r="B79" s="144" t="s">
        <v>330</v>
      </c>
      <c r="C79" s="134"/>
      <c r="D79" s="130"/>
    </row>
    <row r="80" spans="1:4" s="88" customFormat="1" ht="34" x14ac:dyDescent="0.2">
      <c r="A80" s="129" t="s">
        <v>173</v>
      </c>
      <c r="B80" s="136" t="s">
        <v>331</v>
      </c>
      <c r="C80" s="134" t="s">
        <v>332</v>
      </c>
      <c r="D80" s="130"/>
    </row>
    <row r="81" spans="1:4" s="88" customFormat="1" ht="17" x14ac:dyDescent="0.2">
      <c r="A81" s="245" t="s">
        <v>172</v>
      </c>
      <c r="B81" s="243" t="s">
        <v>333</v>
      </c>
      <c r="C81" s="134" t="s">
        <v>336</v>
      </c>
      <c r="D81" s="130"/>
    </row>
    <row r="82" spans="1:4" s="88" customFormat="1" ht="17" x14ac:dyDescent="0.2">
      <c r="A82" s="246"/>
      <c r="B82" s="243"/>
      <c r="C82" s="134" t="s">
        <v>337</v>
      </c>
      <c r="D82" s="130"/>
    </row>
    <row r="83" spans="1:4" s="88" customFormat="1" ht="17" x14ac:dyDescent="0.2">
      <c r="A83" s="246"/>
      <c r="B83" s="243"/>
      <c r="C83" s="134" t="s">
        <v>338</v>
      </c>
      <c r="D83" s="130"/>
    </row>
    <row r="84" spans="1:4" s="88" customFormat="1" ht="34" x14ac:dyDescent="0.2">
      <c r="A84" s="246"/>
      <c r="B84" s="243"/>
      <c r="C84" s="134" t="s">
        <v>339</v>
      </c>
      <c r="D84" s="131"/>
    </row>
    <row r="85" spans="1:4" s="88" customFormat="1" ht="17" x14ac:dyDescent="0.2">
      <c r="A85" s="246"/>
      <c r="B85" s="243"/>
      <c r="C85" s="134" t="s">
        <v>340</v>
      </c>
      <c r="D85" s="131"/>
    </row>
    <row r="86" spans="1:4" s="88" customFormat="1" ht="17" x14ac:dyDescent="0.2">
      <c r="A86" s="247"/>
      <c r="B86" s="243"/>
      <c r="C86" s="134" t="s">
        <v>341</v>
      </c>
      <c r="D86" s="131"/>
    </row>
    <row r="87" spans="1:4" s="88" customFormat="1" ht="34" x14ac:dyDescent="0.2">
      <c r="A87" s="129" t="s">
        <v>171</v>
      </c>
      <c r="B87" s="136" t="s">
        <v>334</v>
      </c>
      <c r="C87" s="134" t="s">
        <v>332</v>
      </c>
      <c r="D87" s="131"/>
    </row>
    <row r="88" spans="1:4" s="88" customFormat="1" ht="34" x14ac:dyDescent="0.2">
      <c r="A88" s="245" t="s">
        <v>170</v>
      </c>
      <c r="B88" s="244" t="s">
        <v>333</v>
      </c>
      <c r="C88" s="134" t="s">
        <v>373</v>
      </c>
      <c r="D88" s="131"/>
    </row>
    <row r="89" spans="1:4" s="88" customFormat="1" ht="34" x14ac:dyDescent="0.2">
      <c r="A89" s="246"/>
      <c r="B89" s="244"/>
      <c r="C89" s="134" t="s">
        <v>374</v>
      </c>
      <c r="D89" s="131"/>
    </row>
    <row r="90" spans="1:4" s="88" customFormat="1" ht="17" x14ac:dyDescent="0.2">
      <c r="A90" s="246"/>
      <c r="B90" s="244"/>
      <c r="C90" s="134" t="s">
        <v>375</v>
      </c>
      <c r="D90" s="131"/>
    </row>
    <row r="91" spans="1:4" s="88" customFormat="1" ht="17" x14ac:dyDescent="0.2">
      <c r="A91" s="247"/>
      <c r="B91" s="244"/>
      <c r="C91" s="134" t="s">
        <v>376</v>
      </c>
      <c r="D91" s="131"/>
    </row>
    <row r="92" spans="1:4" s="88" customFormat="1" ht="68" x14ac:dyDescent="0.2">
      <c r="A92" s="129" t="s">
        <v>169</v>
      </c>
      <c r="B92" s="136" t="s">
        <v>335</v>
      </c>
      <c r="C92" s="134" t="s">
        <v>50</v>
      </c>
      <c r="D92" s="131"/>
    </row>
    <row r="93" spans="1:4" ht="17" x14ac:dyDescent="0.2">
      <c r="A93" s="33" t="s">
        <v>197</v>
      </c>
      <c r="B93" s="29" t="s">
        <v>60</v>
      </c>
      <c r="C93" s="30"/>
      <c r="D93" s="146"/>
    </row>
    <row r="94" spans="1:4" ht="230" customHeight="1" x14ac:dyDescent="0.2">
      <c r="A94" s="113" t="s">
        <v>198</v>
      </c>
      <c r="B94" s="259" t="s">
        <v>154</v>
      </c>
      <c r="C94" s="254" t="s">
        <v>385</v>
      </c>
      <c r="D94" s="125"/>
    </row>
    <row r="95" spans="1:4" ht="156" customHeight="1" x14ac:dyDescent="0.2">
      <c r="A95" s="113" t="s">
        <v>199</v>
      </c>
      <c r="B95" s="259" t="s">
        <v>87</v>
      </c>
      <c r="C95" s="254" t="s">
        <v>386</v>
      </c>
      <c r="D95" s="125"/>
    </row>
    <row r="96" spans="1:4" ht="96" customHeight="1" x14ac:dyDescent="0.2">
      <c r="A96" s="113" t="s">
        <v>200</v>
      </c>
      <c r="B96" s="259" t="s">
        <v>88</v>
      </c>
      <c r="C96" s="254" t="s">
        <v>387</v>
      </c>
      <c r="D96" s="125"/>
    </row>
    <row r="97" spans="1:4" x14ac:dyDescent="0.2">
      <c r="A97" s="255" t="s">
        <v>201</v>
      </c>
      <c r="B97" s="256" t="s">
        <v>350</v>
      </c>
      <c r="C97" s="256" t="s">
        <v>342</v>
      </c>
      <c r="D97" s="242"/>
    </row>
    <row r="98" spans="1:4" x14ac:dyDescent="0.2">
      <c r="A98" s="255"/>
      <c r="B98" s="256"/>
      <c r="C98" s="256"/>
      <c r="D98" s="242"/>
    </row>
    <row r="99" spans="1:4" x14ac:dyDescent="0.2">
      <c r="A99" s="255"/>
      <c r="B99" s="256"/>
      <c r="C99" s="256"/>
      <c r="D99" s="242"/>
    </row>
    <row r="100" spans="1:4" x14ac:dyDescent="0.2">
      <c r="A100" s="255"/>
      <c r="B100" s="256"/>
      <c r="C100" s="256"/>
      <c r="D100" s="242"/>
    </row>
    <row r="101" spans="1:4" x14ac:dyDescent="0.2">
      <c r="A101" s="255"/>
      <c r="B101" s="256"/>
      <c r="C101" s="256"/>
      <c r="D101" s="242"/>
    </row>
    <row r="102" spans="1:4" x14ac:dyDescent="0.2">
      <c r="A102" s="255"/>
      <c r="B102" s="256"/>
      <c r="C102" s="256"/>
      <c r="D102" s="242"/>
    </row>
    <row r="103" spans="1:4" x14ac:dyDescent="0.2">
      <c r="A103" s="255"/>
      <c r="B103" s="256"/>
      <c r="C103" s="256"/>
      <c r="D103" s="242"/>
    </row>
    <row r="104" spans="1:4" x14ac:dyDescent="0.2">
      <c r="A104" s="255"/>
      <c r="B104" s="256"/>
      <c r="C104" s="256"/>
      <c r="D104" s="242"/>
    </row>
    <row r="105" spans="1:4" x14ac:dyDescent="0.2">
      <c r="A105" s="255"/>
      <c r="B105" s="256"/>
      <c r="C105" s="256"/>
      <c r="D105" s="242"/>
    </row>
    <row r="106" spans="1:4" x14ac:dyDescent="0.2">
      <c r="A106" s="255"/>
      <c r="B106" s="256"/>
      <c r="C106" s="256"/>
      <c r="D106" s="242"/>
    </row>
    <row r="107" spans="1:4" x14ac:dyDescent="0.2">
      <c r="B107" s="145"/>
    </row>
    <row r="108" spans="1:4" x14ac:dyDescent="0.2">
      <c r="B108" s="145"/>
    </row>
  </sheetData>
  <mergeCells count="19">
    <mergeCell ref="B66:B67"/>
    <mergeCell ref="A66:A67"/>
    <mergeCell ref="A58:A59"/>
    <mergeCell ref="A60:A65"/>
    <mergeCell ref="A2:D2"/>
    <mergeCell ref="B8:B12"/>
    <mergeCell ref="A8:A12"/>
    <mergeCell ref="B13:B16"/>
    <mergeCell ref="A13:A16"/>
    <mergeCell ref="B58:B59"/>
    <mergeCell ref="B60:B65"/>
    <mergeCell ref="C97:C106"/>
    <mergeCell ref="D97:D106"/>
    <mergeCell ref="B81:B86"/>
    <mergeCell ref="B88:B91"/>
    <mergeCell ref="A81:A86"/>
    <mergeCell ref="A88:A91"/>
    <mergeCell ref="B97:B106"/>
    <mergeCell ref="A97:A106"/>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5"/>
  <sheetViews>
    <sheetView topLeftCell="A2" zoomScale="122" workbookViewId="0">
      <selection activeCell="C45" sqref="C45"/>
    </sheetView>
  </sheetViews>
  <sheetFormatPr baseColWidth="10" defaultColWidth="9.1640625" defaultRowHeight="16" x14ac:dyDescent="0.2"/>
  <cols>
    <col min="1" max="1" width="41" style="76" bestFit="1" customWidth="1"/>
    <col min="2" max="4" width="60.83203125" style="56" customWidth="1"/>
    <col min="5" max="16384" width="9.1640625" style="56"/>
  </cols>
  <sheetData>
    <row r="1" spans="1:4" ht="18" x14ac:dyDescent="0.2">
      <c r="A1" s="96"/>
      <c r="B1" s="96"/>
      <c r="C1" s="96"/>
      <c r="D1" s="96"/>
    </row>
    <row r="2" spans="1:4" ht="19" thickBot="1" x14ac:dyDescent="0.25">
      <c r="A2" s="96"/>
      <c r="B2" s="97"/>
      <c r="C2" s="97"/>
      <c r="D2" s="97"/>
    </row>
    <row r="3" spans="1:4" ht="17" thickBot="1" x14ac:dyDescent="0.25">
      <c r="A3" s="70"/>
      <c r="B3" s="71" t="s">
        <v>208</v>
      </c>
      <c r="C3" s="71" t="s">
        <v>209</v>
      </c>
      <c r="D3" s="71" t="s">
        <v>210</v>
      </c>
    </row>
    <row r="4" spans="1:4" ht="20" thickBot="1" x14ac:dyDescent="0.25">
      <c r="A4" s="95" t="s">
        <v>126</v>
      </c>
      <c r="B4" s="126"/>
      <c r="C4" s="126"/>
      <c r="D4" s="126"/>
    </row>
    <row r="5" spans="1:4" ht="20" thickBot="1" x14ac:dyDescent="0.25">
      <c r="A5" s="95" t="s">
        <v>127</v>
      </c>
      <c r="B5" s="79"/>
      <c r="C5" s="79"/>
      <c r="D5" s="79"/>
    </row>
    <row r="6" spans="1:4" ht="20" thickBot="1" x14ac:dyDescent="0.25">
      <c r="A6" s="95" t="s">
        <v>128</v>
      </c>
      <c r="B6" s="127"/>
      <c r="C6" s="49"/>
      <c r="D6" s="49"/>
    </row>
    <row r="7" spans="1:4" ht="20" thickBot="1" x14ac:dyDescent="0.25">
      <c r="A7" s="95" t="s">
        <v>129</v>
      </c>
      <c r="B7" s="127"/>
      <c r="C7" s="49"/>
      <c r="D7" s="49"/>
    </row>
    <row r="8" spans="1:4" ht="20" thickBot="1" x14ac:dyDescent="0.25">
      <c r="A8" s="95" t="s">
        <v>130</v>
      </c>
      <c r="B8" s="127"/>
      <c r="C8" s="49"/>
      <c r="D8" s="49"/>
    </row>
    <row r="9" spans="1:4" ht="20" thickBot="1" x14ac:dyDescent="0.25">
      <c r="A9" s="95" t="s">
        <v>131</v>
      </c>
      <c r="B9" s="127"/>
      <c r="C9" s="49"/>
      <c r="D9" s="49"/>
    </row>
    <row r="11" spans="1:4" x14ac:dyDescent="0.2">
      <c r="A11" s="74" t="s">
        <v>132</v>
      </c>
    </row>
    <row r="12" spans="1:4" ht="18" x14ac:dyDescent="0.25">
      <c r="A12" s="252" t="s">
        <v>187</v>
      </c>
      <c r="B12" s="252"/>
      <c r="C12" s="252"/>
    </row>
    <row r="13" spans="1:4" ht="40" customHeight="1" x14ac:dyDescent="0.2">
      <c r="A13" s="169" t="s">
        <v>188</v>
      </c>
      <c r="B13" s="169"/>
      <c r="C13" s="169"/>
    </row>
    <row r="14" spans="1:4" ht="18" x14ac:dyDescent="0.25">
      <c r="A14" s="252" t="s">
        <v>207</v>
      </c>
      <c r="B14" s="252"/>
      <c r="C14" s="252"/>
    </row>
    <row r="15" spans="1:4" x14ac:dyDescent="0.2">
      <c r="A15" s="75"/>
    </row>
  </sheetData>
  <mergeCells count="3">
    <mergeCell ref="A12:C12"/>
    <mergeCell ref="A13:C13"/>
    <mergeCell ref="A14:C14"/>
  </mergeCells>
  <phoneticPr fontId="26" type="noConversion"/>
  <dataValidations count="3">
    <dataValidation type="list" allowBlank="1" showInputMessage="1" showErrorMessage="1" sqref="B5:D5" xr:uid="{B1CC987E-D3ED-4D14-B5D6-6560F7057193}">
      <formula1>"2, 3,4,5,"</formula1>
    </dataValidation>
    <dataValidation type="list" allowBlank="1" showInputMessage="1" showErrorMessage="1" sqref="B6:B9" xr:uid="{A574D770-237D-4D91-94C5-0BBD83B23182}">
      <formula1>"Yra, Nėra,"</formula1>
    </dataValidation>
    <dataValidation type="list" allowBlank="1" showInputMessage="1" showErrorMessage="1" prompt="Pasirinkti parametro vertę: yra / nėra" sqref="C6:D9" xr:uid="{0A487DFE-D777-A54A-B8F6-9ECA7B99FC2F}">
      <formula1>"Yra, Nėra"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E18"/>
  <sheetViews>
    <sheetView zoomScale="125" workbookViewId="0">
      <selection activeCell="B27" sqref="B27"/>
    </sheetView>
  </sheetViews>
  <sheetFormatPr baseColWidth="10" defaultColWidth="9.1640625" defaultRowHeight="16" x14ac:dyDescent="0.2"/>
  <cols>
    <col min="1" max="1" width="40.5" style="76" customWidth="1"/>
    <col min="2" max="4" width="60.83203125" style="56" customWidth="1"/>
    <col min="5" max="5" width="9.1640625" style="56"/>
    <col min="6" max="7" width="9.5" style="56" bestFit="1" customWidth="1"/>
    <col min="8" max="15" width="11.33203125" style="56" bestFit="1" customWidth="1"/>
    <col min="16" max="16384" width="9.1640625" style="56"/>
  </cols>
  <sheetData>
    <row r="1" spans="1:5" x14ac:dyDescent="0.2">
      <c r="A1" s="253"/>
      <c r="B1" s="253"/>
      <c r="C1" s="253"/>
    </row>
    <row r="2" spans="1:5" ht="17" thickBot="1" x14ac:dyDescent="0.25">
      <c r="A2" s="253"/>
      <c r="B2" s="253"/>
      <c r="C2" s="253"/>
    </row>
    <row r="3" spans="1:5" ht="17" thickBot="1" x14ac:dyDescent="0.25">
      <c r="A3" s="56"/>
      <c r="B3" s="71" t="s">
        <v>208</v>
      </c>
      <c r="C3" s="71" t="s">
        <v>209</v>
      </c>
      <c r="D3" s="71" t="s">
        <v>210</v>
      </c>
      <c r="E3" s="73"/>
    </row>
    <row r="4" spans="1:5" ht="37" thickBot="1" x14ac:dyDescent="0.3">
      <c r="A4" s="78" t="s">
        <v>133</v>
      </c>
      <c r="B4" s="79">
        <f>('Pasiūlymų suvestinė_Bendra'!B5-'Vertinimo sąlygos'!G4)*('Pasiūlymų suvestinė_Bendra'!B4*(('Vertinimo sąlygos'!G3/100)))</f>
        <v>0</v>
      </c>
      <c r="C4" s="79">
        <f>('Pasiūlymų suvestinė_Bendra'!C5-'Vertinimo sąlygos'!G4)*('Pasiūlymų suvestinė_Bendra'!C4*(('Vertinimo sąlygos'!G3/100)))</f>
        <v>0</v>
      </c>
      <c r="D4" s="79">
        <f>('Pasiūlymų suvestinė_Bendra'!D5-'Vertinimo sąlygos'!G4)*('Pasiūlymų suvestinė_Bendra'!D4*(('Vertinimo sąlygos'!G3/100)))</f>
        <v>0</v>
      </c>
    </row>
    <row r="5" spans="1:5" ht="20" thickBot="1" x14ac:dyDescent="0.3">
      <c r="A5" s="80" t="s">
        <v>134</v>
      </c>
      <c r="B5" s="72">
        <f>'Pasiūlymų suvestinė_Bendra'!B4-'Pasiūlymų suvestinė_Koreguota'!B4</f>
        <v>0</v>
      </c>
      <c r="C5" s="72">
        <f>'Pasiūlymų suvestinė_Bendra'!C4-'Pasiūlymų suvestinė_Koreguota'!C4</f>
        <v>0</v>
      </c>
      <c r="D5" s="72">
        <f>'Pasiūlymų suvestinė_Bendra'!D4-'Pasiūlymų suvestinė_Koreguota'!D4</f>
        <v>0</v>
      </c>
    </row>
    <row r="7" spans="1:5" x14ac:dyDescent="0.2">
      <c r="A7" s="74" t="s">
        <v>135</v>
      </c>
    </row>
    <row r="8" spans="1:5" ht="18" x14ac:dyDescent="0.25">
      <c r="A8" s="252" t="s">
        <v>136</v>
      </c>
      <c r="B8" s="252"/>
      <c r="C8" s="252"/>
    </row>
    <row r="9" spans="1:5" ht="18" x14ac:dyDescent="0.25">
      <c r="A9" s="252" t="s">
        <v>137</v>
      </c>
      <c r="B9" s="252"/>
      <c r="C9" s="252"/>
    </row>
    <row r="10" spans="1:5" x14ac:dyDescent="0.2">
      <c r="A10" s="75"/>
    </row>
    <row r="11" spans="1:5" x14ac:dyDescent="0.2">
      <c r="A11" s="81" t="s">
        <v>124</v>
      </c>
      <c r="B11" s="65"/>
    </row>
    <row r="12" spans="1:5" ht="18" x14ac:dyDescent="0.25">
      <c r="A12" s="82" t="s">
        <v>138</v>
      </c>
      <c r="B12" s="65"/>
    </row>
    <row r="13" spans="1:5" x14ac:dyDescent="0.2">
      <c r="A13" s="82"/>
      <c r="B13" s="65"/>
    </row>
    <row r="14" spans="1:5" ht="18" x14ac:dyDescent="0.25">
      <c r="A14" s="82" t="s">
        <v>191</v>
      </c>
      <c r="B14" s="65"/>
    </row>
    <row r="15" spans="1:5" x14ac:dyDescent="0.2">
      <c r="A15" s="83"/>
      <c r="B15" s="65"/>
    </row>
    <row r="16" spans="1:5" x14ac:dyDescent="0.2">
      <c r="A16" s="75"/>
    </row>
    <row r="17" spans="1:1" x14ac:dyDescent="0.2">
      <c r="A17" s="75"/>
    </row>
    <row r="18" spans="1:1" x14ac:dyDescent="0.2">
      <c r="A18" s="75"/>
    </row>
  </sheetData>
  <mergeCells count="3">
    <mergeCell ref="A8:C8"/>
    <mergeCell ref="A9:C9"/>
    <mergeCell ref="A1:C2"/>
  </mergeCells>
  <phoneticPr fontId="2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5"/>
  <sheetViews>
    <sheetView zoomScale="118" workbookViewId="0">
      <selection activeCell="B28" sqref="B28"/>
    </sheetView>
  </sheetViews>
  <sheetFormatPr baseColWidth="10" defaultColWidth="9.1640625" defaultRowHeight="16" x14ac:dyDescent="0.2"/>
  <cols>
    <col min="1" max="1" width="43" style="2" customWidth="1"/>
    <col min="2" max="4" width="60.83203125" style="2" customWidth="1"/>
    <col min="5" max="16384" width="9.1640625" style="2"/>
  </cols>
  <sheetData>
    <row r="1" spans="1:4" ht="19" thickBot="1" x14ac:dyDescent="0.25">
      <c r="B1" s="91"/>
      <c r="C1" s="91"/>
      <c r="D1" s="91"/>
    </row>
    <row r="2" spans="1:4" ht="17" thickBot="1" x14ac:dyDescent="0.25">
      <c r="B2" s="77" t="s">
        <v>208</v>
      </c>
      <c r="C2" s="77" t="s">
        <v>209</v>
      </c>
      <c r="D2" s="77" t="s">
        <v>210</v>
      </c>
    </row>
    <row r="3" spans="1:4" ht="19" thickBot="1" x14ac:dyDescent="0.3">
      <c r="A3" s="117" t="s">
        <v>139</v>
      </c>
      <c r="B3" s="115">
        <f>'Pasiūlymų suvestinė_Bendra'!B4</f>
        <v>0</v>
      </c>
      <c r="C3" s="115">
        <f>'Pasiūlymų suvestinė_Bendra'!C4</f>
        <v>0</v>
      </c>
      <c r="D3" s="115">
        <f>'Pasiūlymų suvestinė_Bendra'!D4</f>
        <v>0</v>
      </c>
    </row>
    <row r="4" spans="1:4" ht="19" thickBot="1" x14ac:dyDescent="0.3">
      <c r="A4" s="117" t="s">
        <v>140</v>
      </c>
      <c r="B4" s="115">
        <f>'Pasiūlymų suvestinė_Koreguota'!B5</f>
        <v>0</v>
      </c>
      <c r="C4" s="115">
        <f>'Pasiūlymų suvestinė_Koreguota'!C5</f>
        <v>0</v>
      </c>
      <c r="D4" s="115">
        <f>'Pasiūlymų suvestinė_Koreguota'!D5</f>
        <v>0</v>
      </c>
    </row>
    <row r="5" spans="1:4" ht="19" thickBot="1" x14ac:dyDescent="0.3">
      <c r="A5" s="117" t="s">
        <v>141</v>
      </c>
      <c r="B5" s="116" t="e">
        <f>(MIN(B3:D3)/B3)*'Vertinimo tvarka'!H13</f>
        <v>#DIV/0!</v>
      </c>
      <c r="C5" s="116" t="e">
        <f>(MIN(B3:D3)/C3)*'Vertinimo tvarka'!H13</f>
        <v>#DIV/0!</v>
      </c>
      <c r="D5" s="116" t="e">
        <f>(MIN(B3:D3)/D3)*'Vertinimo tvarka'!H13</f>
        <v>#DIV/0!</v>
      </c>
    </row>
    <row r="6" spans="1:4" ht="19" thickBot="1" x14ac:dyDescent="0.3">
      <c r="A6" s="117" t="s">
        <v>142</v>
      </c>
      <c r="B6" s="116" t="e">
        <f>(MIN(B4:D4)/B4)*'Vertinimo tvarka'!H13</f>
        <v>#DIV/0!</v>
      </c>
      <c r="C6" s="116" t="e">
        <f>(MIN(B4:D4)/C4)*'Vertinimo tvarka'!H13</f>
        <v>#DIV/0!</v>
      </c>
      <c r="D6" s="116" t="e">
        <f>(MIN(B4:D4)/D4)*'Vertinimo tvarka'!H13</f>
        <v>#DIV/0!</v>
      </c>
    </row>
    <row r="7" spans="1:4" ht="19" thickBot="1" x14ac:dyDescent="0.3">
      <c r="A7" s="118" t="s">
        <v>143</v>
      </c>
      <c r="B7" s="116">
        <f>SUM(B8:B11)*'Vertinimo tvarka'!H14</f>
        <v>0</v>
      </c>
      <c r="C7" s="116">
        <f>SUM(C8:C11)*'Vertinimo tvarka'!H14</f>
        <v>0</v>
      </c>
      <c r="D7" s="116">
        <f>SUM(D8:D11)*'Vertinimo tvarka'!H14</f>
        <v>0</v>
      </c>
    </row>
    <row r="8" spans="1:4" ht="19" x14ac:dyDescent="0.2">
      <c r="A8" s="119" t="s">
        <v>144</v>
      </c>
      <c r="B8" s="114">
        <f>COUNTIF('Pasiūlymų suvestinė_Bendra'!B6, "Yra")*'Vertinimo tvarka'!F16</f>
        <v>0</v>
      </c>
      <c r="C8" s="114">
        <f>COUNTIF('Pasiūlymų suvestinė_Bendra'!C6, "Yra")*'Vertinimo tvarka'!F16</f>
        <v>0</v>
      </c>
      <c r="D8" s="114">
        <f>COUNTIF('Pasiūlymų suvestinė_Bendra'!D6, "Yra")*'Vertinimo tvarka'!F16</f>
        <v>0</v>
      </c>
    </row>
    <row r="9" spans="1:4" ht="19" x14ac:dyDescent="0.2">
      <c r="A9" s="120" t="s">
        <v>145</v>
      </c>
      <c r="B9" s="114">
        <f>COUNTIF('Pasiūlymų suvestinė_Bendra'!B7, "Yra")*'Vertinimo tvarka'!F17</f>
        <v>0</v>
      </c>
      <c r="C9" s="114">
        <f>COUNTIF('Pasiūlymų suvestinė_Bendra'!C7, "Yra")*'Vertinimo tvarka'!F17</f>
        <v>0</v>
      </c>
      <c r="D9" s="114">
        <f>COUNTIF('Pasiūlymų suvestinė_Bendra'!D7, "Yra")*'Vertinimo tvarka'!F17</f>
        <v>0</v>
      </c>
    </row>
    <row r="10" spans="1:4" ht="19" x14ac:dyDescent="0.2">
      <c r="A10" s="120" t="s">
        <v>146</v>
      </c>
      <c r="B10" s="114">
        <f>COUNTIF('Pasiūlymų suvestinė_Bendra'!B8, "Yra")*'Vertinimo tvarka'!F18</f>
        <v>0</v>
      </c>
      <c r="C10" s="114">
        <f>COUNTIF('Pasiūlymų suvestinė_Bendra'!C8, "Yra")*'Vertinimo tvarka'!F18</f>
        <v>0</v>
      </c>
      <c r="D10" s="114">
        <f>COUNTIF('Pasiūlymų suvestinė_Bendra'!D8, "Yra")*'Vertinimo tvarka'!F18</f>
        <v>0</v>
      </c>
    </row>
    <row r="11" spans="1:4" ht="19" x14ac:dyDescent="0.2">
      <c r="A11" s="120" t="s">
        <v>147</v>
      </c>
      <c r="B11" s="114">
        <f>COUNTIF('Pasiūlymų suvestinė_Bendra'!B9, "Yra")*'Vertinimo tvarka'!F19</f>
        <v>0</v>
      </c>
      <c r="C11" s="114">
        <f>COUNTIF('Pasiūlymų suvestinė_Bendra'!C9, "Yra")*'Vertinimo tvarka'!F19</f>
        <v>0</v>
      </c>
      <c r="D11" s="114">
        <f>COUNTIF('Pasiūlymų suvestinė_Bendra'!D9, "Yra")*'Vertinimo tvarka'!F19</f>
        <v>0</v>
      </c>
    </row>
    <row r="12" spans="1:4" ht="19" thickBot="1" x14ac:dyDescent="0.3">
      <c r="A12" s="117" t="s">
        <v>148</v>
      </c>
      <c r="B12" s="94" t="e">
        <f>SUM(B6+B7)</f>
        <v>#DIV/0!</v>
      </c>
      <c r="C12" s="94" t="e">
        <f>SUM(C6+C7)</f>
        <v>#DIV/0!</v>
      </c>
      <c r="D12" s="94" t="e">
        <f>SUM(D6+D7)</f>
        <v>#DIV/0!</v>
      </c>
    </row>
    <row r="13" spans="1:4" ht="17" thickBot="1" x14ac:dyDescent="0.25">
      <c r="A13" s="117" t="s">
        <v>149</v>
      </c>
      <c r="B13" s="84" t="e">
        <f>_xlfn.RANK.EQ(B12, $B$12:$D$12, 0)</f>
        <v>#DIV/0!</v>
      </c>
      <c r="C13" s="84" t="e">
        <f>_xlfn.RANK.EQ(C12, $B$12:$D$12, 0)</f>
        <v>#DIV/0!</v>
      </c>
      <c r="D13" s="84" t="e">
        <f>_xlfn.RANK.EQ(D12, $B$12:$D$12, 0)</f>
        <v>#DIV/0!</v>
      </c>
    </row>
    <row r="15" spans="1:4" x14ac:dyDescent="0.2">
      <c r="B15" s="2" t="s">
        <v>150</v>
      </c>
    </row>
    <row r="20" spans="1:1" x14ac:dyDescent="0.2">
      <c r="A20" s="85"/>
    </row>
    <row r="25" spans="1:1" x14ac:dyDescent="0.2">
      <c r="A25" s="86"/>
    </row>
  </sheetData>
  <phoneticPr fontId="26" type="noConversion"/>
  <conditionalFormatting sqref="B13:D13">
    <cfRule type="cellIs" dxfId="1" priority="1" operator="equal">
      <formula>1</formula>
    </cfRule>
    <cfRule type="cellIs" dxfId="0" priority="2"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 M</cp:lastModifiedBy>
  <dcterms:created xsi:type="dcterms:W3CDTF">2021-04-30T12:21:51Z</dcterms:created>
  <dcterms:modified xsi:type="dcterms:W3CDTF">2025-08-04T08:20:09Z</dcterms:modified>
  <cp:category/>
</cp:coreProperties>
</file>