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Viešųjų pirkimų skyrius\File Sync\VP\2025\PIRKIMAI\AK\2620_PNT_statybos projektiniu pasiulymu parengimo ir statyba leidz+dok_gavimo paslaugos\"/>
    </mc:Choice>
  </mc:AlternateContent>
  <xr:revisionPtr revIDLastSave="0" documentId="8_{99324EEB-EF7B-444A-8D27-9A4EF50E8E58}"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8" i="1" l="1"/>
  <c r="G129" i="1" s="1"/>
  <c r="G118" i="1"/>
  <c r="G119" i="1" s="1"/>
  <c r="G108" i="1"/>
  <c r="G109" i="1" s="1"/>
  <c r="G110" i="1" s="1"/>
  <c r="G111" i="1" s="1"/>
  <c r="G98" i="1"/>
  <c r="G99" i="1" s="1"/>
  <c r="G88" i="1"/>
  <c r="G89" i="1" s="1"/>
  <c r="G78" i="1"/>
  <c r="G66" i="1"/>
  <c r="G67" i="1" s="1"/>
  <c r="G56" i="1"/>
  <c r="G57" i="1"/>
  <c r="G58" i="1" s="1"/>
  <c r="G59" i="1" s="1"/>
  <c r="G46" i="1"/>
  <c r="G47" i="1" s="1"/>
  <c r="G76" i="1"/>
  <c r="G77" i="1"/>
  <c r="G130" i="1" l="1"/>
  <c r="G131" i="1" s="1"/>
  <c r="G120" i="1"/>
  <c r="G121" i="1" s="1"/>
  <c r="G100" i="1"/>
  <c r="G101" i="1" s="1"/>
  <c r="G90" i="1"/>
  <c r="G91" i="1" s="1"/>
  <c r="G79" i="1"/>
  <c r="G80" i="1" s="1"/>
  <c r="G81" i="1" s="1"/>
  <c r="G68" i="1"/>
  <c r="G69" i="1" s="1"/>
  <c r="G48" i="1"/>
  <c r="G49"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<sst xmlns="http://schemas.openxmlformats.org/spreadsheetml/2006/main" count="237" uniqueCount="105">
  <si>
    <t>[DATA]</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</si>
  <si>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</si>
  <si>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</si>
  <si>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</si>
  <si>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</si>
  <si>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t>Tiekėjo arba atstovaujančio tiekėjų grupės nario banko pavadinimas, banko kodas, sąskaitos Nr.</t>
  </si>
  <si>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</si>
  <si>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</si>
  <si>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</si>
  <si>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</si>
  <si>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</si>
  <si>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</si>
  <si>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</si>
  <si>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</si>
  <si>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</si>
  <si>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</si>
  <si>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</si>
  <si>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</si>
  <si>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</si>
  <si>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</si>
  <si>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</si>
  <si>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</si>
  <si>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</si>
  <si>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</si>
  <si>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</si>
  <si>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</si>
  <si>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</si>
  <si>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</si>
  <si>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</si>
  <si>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</si>
  <si>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</si>
  <si>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</si>
  <si>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</si>
  <si>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</si>
  <si>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</si>
  <si>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</si>
  <si>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</si>
  <si>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</si>
  <si>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t>Kiekis</t>
  </si>
  <si>
    <r>
      <t xml:space="preserve">Mato vieneto kaina EUR be PVM
</t>
    </r>
    <r>
      <rPr>
        <b/>
        <sz val="12"/>
        <color rgb="FFFF0000"/>
        <rFont val="Tahoma"/>
        <family val="2"/>
        <charset val="186"/>
      </rPr>
      <t>(pildo tiekėjas)</t>
    </r>
  </si>
  <si>
    <r>
      <t xml:space="preserve">Kaina EUR be PVM
</t>
    </r>
    <r>
      <rPr>
        <b/>
        <i/>
        <sz val="12"/>
        <rFont val="Tahoma"/>
        <family val="2"/>
        <charset val="186"/>
      </rPr>
      <t>(4×5)</t>
    </r>
  </si>
  <si>
    <t>Bendra pasiūlymo kaina, EUR be PVM</t>
  </si>
  <si>
    <t>PVM *, EUR</t>
  </si>
  <si>
    <t>Pasirinkti</t>
  </si>
  <si>
    <t>Bendra pasiūlymo kaina, EUR su PVM</t>
  </si>
  <si>
    <t>*Jei "PVM" laukas nepildomas, nurodykite priežastis, dėl kurių PVM nemokamas: -_____________________________________________________________________________________________________________</t>
  </si>
  <si>
    <t>Pasirinkite</t>
  </si>
  <si>
    <t>Teikiamas dokumentas</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</si>
  <si>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</si>
  <si>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</si>
  <si>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</si>
  <si>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</si>
  <si>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</si>
  <si>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</si>
  <si>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</si>
  <si>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</si>
  <si>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</si>
  <si>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</si>
  <si>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</si>
  <si>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</si>
  <si>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</si>
  <si>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</si>
  <si>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</si>
  <si>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</si>
  <si>
    <r>
      <t xml:space="preserve">Tiekėjo deklaracija dėl atitikties Reglamento nuostatoms </t>
    </r>
    <r>
      <rPr>
        <b/>
        <sz val="11"/>
        <rFont val="Tahoma"/>
        <family val="2"/>
        <charset val="186"/>
      </rPr>
      <t>(Pirkimo sąlygų 6 ir 7 priedai)</t>
    </r>
    <r>
      <rPr>
        <sz val="11"/>
        <rFont val="Tahoma"/>
        <family val="2"/>
        <charset val="186"/>
      </rPr>
      <t>.
PASTABA. Kilus abejonių dėl tiekėjo (ne)atitikties Reglamento nuostatoms, perkančioji organizacija iš galimo laimėtojo prašys pateikti dokumentus, įrodančius deklaracijoje pateiktų duomenų teisingumą.</t>
    </r>
  </si>
  <si>
    <t>Tiekėjas</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</si>
  <si>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</si>
  <si>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</si>
  <si>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</si>
  <si>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</si>
  <si>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</si>
  <si>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sz val="11"/>
        <rFont val="Tahoma"/>
        <family val="2"/>
        <charset val="186"/>
      </rPr>
      <t xml:space="preserve">Atitikties deklaracija  </t>
    </r>
    <r>
      <rPr>
        <b/>
        <sz val="11"/>
        <rFont val="Tahoma"/>
        <family val="2"/>
        <charset val="186"/>
      </rPr>
      <t>(Pirkimo sąlygų 8 priedas).</t>
    </r>
  </si>
  <si>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</si>
  <si>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</si>
  <si>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</si>
  <si>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</si>
  <si>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kompl.</t>
  </si>
  <si>
    <t>Paviršinių nuotekų valymo įrenginių (prieš išleistuvą NR. 2-60-204) Stepono Batoro g., Vilniaus mieste statybos projektinių pasiūlymų parengimo ir statybą leidžiančio dokumento gavimo paslaugos</t>
  </si>
  <si>
    <t>1 Pirkimo objekto dalis</t>
  </si>
  <si>
    <r>
      <t xml:space="preserve">Bendra pasiūlymo kaina su visomis įskaičiuotomis išlaidomis negali būti didesnė nei 20 000,00 </t>
    </r>
    <r>
      <rPr>
        <b/>
        <sz val="11"/>
        <color theme="1"/>
        <rFont val="Tahoma"/>
        <family val="2"/>
      </rPr>
      <t xml:space="preserve"> </t>
    </r>
    <r>
      <rPr>
        <sz val="11"/>
        <color theme="1"/>
        <rFont val="Tahoma"/>
        <family val="2"/>
        <charset val="186"/>
      </rPr>
      <t>Eur be PVM</t>
    </r>
    <r>
      <rPr>
        <sz val="11"/>
        <color theme="1"/>
        <rFont val="Tahoma"/>
        <family val="2"/>
      </rPr>
      <t>. Didesnę kainą Perkančioji organizacija laikys per didele ir nepriimtina.</t>
    </r>
  </si>
  <si>
    <t>2 Pirkimo objekto dalis</t>
  </si>
  <si>
    <t>3 Pirkimo objekto dalis</t>
  </si>
  <si>
    <t>4 Pirkimo objekto dalis</t>
  </si>
  <si>
    <t>5 Pirkimo objekto dalis</t>
  </si>
  <si>
    <t>6 Pirkimo objekto dalis</t>
  </si>
  <si>
    <t>7 Pirkimo objekto dalis</t>
  </si>
  <si>
    <t>8 Pirkimo objekto dalis</t>
  </si>
  <si>
    <t>9 Pirkimo objekto dalis</t>
  </si>
  <si>
    <t>Paviršinių nuotekų valymo įrenginių (prieš išleistuvą Nr.2-70-210) Stepono Batoro g., Vilniaus mieste statybos projektinių pasiūlymų parengimo ir statybą leidžiančio dokumento gavimo paslaugos</t>
  </si>
  <si>
    <t>Paviršinių nuotekų valymo įrenginių (prieš išleistuvą NR. 1-47-50) Olimpiečių g., Vilniaus mieste, statybos projektinių pasiūlymų parengimo ir statybą leidžiančio dokumento gavimo paslaugos</t>
  </si>
  <si>
    <r>
      <t xml:space="preserve">Bendra pasiūlymo kaina su visomis įskaičiuotomis išlaidomis negali būti didesnė nei 30 000,00 </t>
    </r>
    <r>
      <rPr>
        <b/>
        <sz val="11"/>
        <color theme="1"/>
        <rFont val="Tahoma"/>
        <family val="2"/>
      </rPr>
      <t xml:space="preserve"> </t>
    </r>
    <r>
      <rPr>
        <sz val="11"/>
        <color theme="1"/>
        <rFont val="Tahoma"/>
        <family val="2"/>
        <charset val="186"/>
      </rPr>
      <t>Eur be PVM</t>
    </r>
    <r>
      <rPr>
        <sz val="11"/>
        <color theme="1"/>
        <rFont val="Tahoma"/>
        <family val="2"/>
      </rPr>
      <t>. Didesnę kainą Perkančioji organizacija laikys per didele ir nepriimtina.</t>
    </r>
  </si>
  <si>
    <t>Paviršinių nuotekų valymo įrenginių (prieš išleistuvą NR. 1-80-49) Antakalnio g., Vilniaus mieste, statybos projektinių pasiūlymų parengimo ir statybą leidžiančio dokumento gavimo paslaugos</t>
  </si>
  <si>
    <r>
      <t xml:space="preserve">Bendra pasiūlymo kaina su visomis įskaičiuotomis išlaidomis negali būti didesnė nei 40 000,00 </t>
    </r>
    <r>
      <rPr>
        <b/>
        <sz val="11"/>
        <color theme="1"/>
        <rFont val="Tahoma"/>
        <family val="2"/>
      </rPr>
      <t xml:space="preserve"> </t>
    </r>
    <r>
      <rPr>
        <sz val="11"/>
        <color theme="1"/>
        <rFont val="Tahoma"/>
        <family val="2"/>
        <charset val="186"/>
      </rPr>
      <t>Eur be PVM</t>
    </r>
    <r>
      <rPr>
        <sz val="11"/>
        <color theme="1"/>
        <rFont val="Tahoma"/>
        <family val="2"/>
      </rPr>
      <t>. Didesnę kainą Perkančioji organizacija laikys per didele ir nepriimtina.</t>
    </r>
  </si>
  <si>
    <t>Paviršinių nuotekų valymo įrenginių statybos ir paviršinių nuotekų tinklų rekonstravimo Lentvario g. 33A, Vilniaus mieste projektinių pasiūlymų parengimo ir statybą leidžiančio dokumento gavimo paslaugos</t>
  </si>
  <si>
    <r>
      <t xml:space="preserve">Bendra pasiūlymo kaina su visomis įskaičiuotomis išlaidomis negali būti didesnė nei 50 000,00 </t>
    </r>
    <r>
      <rPr>
        <b/>
        <sz val="11"/>
        <color theme="1"/>
        <rFont val="Tahoma"/>
        <family val="2"/>
      </rPr>
      <t xml:space="preserve"> </t>
    </r>
    <r>
      <rPr>
        <sz val="11"/>
        <color theme="1"/>
        <rFont val="Tahoma"/>
        <family val="2"/>
        <charset val="186"/>
      </rPr>
      <t>Eur be PVM</t>
    </r>
    <r>
      <rPr>
        <sz val="11"/>
        <color theme="1"/>
        <rFont val="Tahoma"/>
        <family val="2"/>
      </rPr>
      <t>. Didesnę kainą Perkančioji organizacija laikys per didele ir nepriimtina.</t>
    </r>
  </si>
  <si>
    <t>Paviršinių nuotekų valymo įrenginių (prieš išleistuvą Nr.3-186-298) Kovo 11-osios g., Vilniaus mieste, statybos projektinių pasiūlymų parengimo ir statybą leidžiančio dokumento gavimo paslaugos</t>
  </si>
  <si>
    <t>Paviršinių nuotekų valymo įrenginių (prieš išleistuvą NR. 1-43-30) Žirmūnų g., Vilniaus mieste, statybos projektinių pasiūlymų parengimo ir statybą leidžiančio dokumento gavimo paslaugos</t>
  </si>
  <si>
    <r>
      <rPr>
        <sz val="11"/>
        <rFont val="Tahoma"/>
        <family val="2"/>
        <charset val="186"/>
      </rPr>
      <t xml:space="preserve">Įvykdytų darbų sąrašas </t>
    </r>
    <r>
      <rPr>
        <b/>
        <sz val="11"/>
        <rFont val="Tahoma"/>
        <family val="2"/>
        <charset val="186"/>
      </rPr>
      <t>(Pirkimo sąlygų 10 priedas).</t>
    </r>
  </si>
  <si>
    <r>
      <rPr>
        <sz val="11"/>
        <rFont val="Tahoma"/>
        <family val="2"/>
        <charset val="186"/>
      </rPr>
      <t xml:space="preserve">Specialistų sąrašo forma  </t>
    </r>
    <r>
      <rPr>
        <b/>
        <sz val="11"/>
        <rFont val="Tahoma"/>
        <family val="2"/>
        <charset val="186"/>
      </rPr>
      <t>(Pirkimo sąlygų 11 priedas).</t>
    </r>
  </si>
  <si>
    <t>Topografiniai (geodeziniai) matavimai.</t>
  </si>
  <si>
    <t xml:space="preserve">Archeologiniai tyrimai </t>
  </si>
  <si>
    <t>Paviršinių nuotekų šalinimo tinklų S. Konarskio g., Vilniaus mieste, kapitalinio remonto projekto parengimo paslaugos</t>
  </si>
  <si>
    <t>Paviršinių nuotekų šalinimo tinklų Taikos g. ir Lūžių g., Vilniaus mieste, kapitalinio remonto projekto parengimo paslaugos</t>
  </si>
  <si>
    <t xml:space="preserve">PASIŪLYMAS                                                                                                                                                                                                                                                                     Nr. 2620. Paviršinių nuotekų valymo įrenginių statybos ir tinklų kapitalinio remonto projektavimo paslaugos </t>
  </si>
  <si>
    <t>LST EN ISO 14001 arba EMAS sertifikatas arba kitas lygiavertis sertifikatas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</si>
</sst>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b/>
      <sz val="11"/>
      <color theme="1"/>
      <name val="Tahoma"/>
      <family val="2"/>
    </font>
    <font>
      <sz val="11"/>
      <color theme="1"/>
      <name val="Tahoma"/>
      <family val="2"/>
    </font>
    <font>
      <sz val="16"/>
      <color theme="1"/>
      <name val="Tahoma"/>
      <family val="2"/>
      <charset val="186"/>
    </font>
    <font>
      <b/>
      <sz val="14"/>
      <color theme="1"/>
      <name val="Tahoma"/>
      <family val="2"/>
      <charset val="186"/>
    </font>
    <font>
      <b/>
      <sz val="16"/>
      <color theme="1"/>
      <name val="Times New Roman"/>
      <family val="1"/>
      <charset val="186"/>
    </font>
    <font>
      <b/>
      <sz val="11"/>
      <color theme="1"/>
      <name val="Tahoma"/>
    </font>
    <font>
      <sz val="11"/>
      <name val="Tahoma"/>
    </font>
    <font>
      <sz val="11"/>
      <color theme="1"/>
      <name val="Tahoma"/>
    </font>
    <font>
      <b/>
      <sz val="14"/>
      <color theme="1"/>
      <name val="Tahoma"/>
      <family val="2"/>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94">
    <xf numFmtId="0" fontId="0" fillId="0" borderId="0" xfId="0"/>
    <xf numFmtId="0" fontId="1" fillId="0" borderId="0" xfId="0" applyFont="1"/>
    <xf numFmtId="0" fontId="1" fillId="0" borderId="0" xfId="0" applyFont="1" applyAlignment="1">
      <alignment horizontal="left"/>
    </xf>
    <xf numFmtId="0" fontId="2" fillId="3" borderId="26"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7"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3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8"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9" fillId="3" borderId="30"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1" fillId="0" borderId="0" xfId="0" applyFont="1" applyAlignment="1">
      <alignment vertical="top" wrapText="1"/>
    </xf>
    <xf numFmtId="0" fontId="8" fillId="0" borderId="0" xfId="0" applyFont="1"/>
    <xf numFmtId="0" fontId="22" fillId="0" borderId="19" xfId="0" applyFont="1" applyBorder="1" applyAlignment="1">
      <alignment horizontal="center" vertical="center" wrapText="1"/>
    </xf>
    <xf numFmtId="0" fontId="22"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1"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top"/>
    </xf>
    <xf numFmtId="0" fontId="20" fillId="0" borderId="1" xfId="0" applyFont="1" applyBorder="1" applyAlignment="1">
      <alignment horizontal="center" vertical="top"/>
    </xf>
    <xf numFmtId="0" fontId="5" fillId="0" borderId="1" xfId="0" applyFont="1" applyBorder="1" applyAlignment="1" applyProtection="1">
      <alignment horizontal="center" vertical="top"/>
      <protection locked="0"/>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5" fillId="0" borderId="11" xfId="0" applyFont="1" applyBorder="1" applyAlignment="1">
      <alignment horizontal="center" vertical="top"/>
    </xf>
    <xf numFmtId="0" fontId="5" fillId="0" borderId="12" xfId="0" applyFont="1" applyBorder="1" applyAlignment="1">
      <alignment horizontal="center" vertical="top"/>
    </xf>
    <xf numFmtId="0" fontId="2" fillId="0" borderId="1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37"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4" fontId="1" fillId="0" borderId="12" xfId="0" applyNumberFormat="1" applyFont="1" applyBorder="1" applyAlignment="1">
      <alignment horizontal="center" vertical="center"/>
    </xf>
    <xf numFmtId="4" fontId="1" fillId="0" borderId="15" xfId="0" applyNumberFormat="1" applyFont="1" applyBorder="1" applyAlignment="1">
      <alignment horizontal="center" vertical="center"/>
    </xf>
    <xf numFmtId="0" fontId="3" fillId="0" borderId="19" xfId="0" applyFont="1" applyBorder="1" applyAlignment="1" applyProtection="1">
      <alignment horizontal="center" vertical="center"/>
      <protection locked="0"/>
    </xf>
    <xf numFmtId="0" fontId="5" fillId="0" borderId="24" xfId="0" applyFont="1" applyBorder="1" applyAlignment="1">
      <alignment horizontal="center" vertical="center" wrapText="1"/>
    </xf>
    <xf numFmtId="0" fontId="5" fillId="0" borderId="4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2" xfId="0" applyFont="1" applyBorder="1" applyAlignment="1">
      <alignment horizontal="center" vertical="center" wrapText="1"/>
    </xf>
    <xf numFmtId="0" fontId="5" fillId="0" borderId="2" xfId="0" applyFont="1" applyBorder="1" applyAlignment="1">
      <alignment horizontal="center" vertical="center" wrapText="1"/>
    </xf>
    <xf numFmtId="0" fontId="19"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1" fillId="0" borderId="45" xfId="0" applyFont="1" applyBorder="1" applyAlignment="1" applyProtection="1">
      <alignment horizontal="center" vertical="center" wrapText="1"/>
      <protection locked="0"/>
    </xf>
    <xf numFmtId="0" fontId="2" fillId="0" borderId="48" xfId="0" applyFont="1" applyBorder="1" applyAlignment="1" applyProtection="1">
      <alignment horizontal="center" vertical="top" wrapText="1"/>
      <protection locked="0"/>
    </xf>
    <xf numFmtId="0" fontId="2" fillId="0" borderId="49" xfId="0" applyFont="1" applyBorder="1" applyAlignment="1" applyProtection="1">
      <alignment horizontal="center" vertical="top" wrapText="1"/>
      <protection locked="0"/>
    </xf>
    <xf numFmtId="0" fontId="26" fillId="0" borderId="0" xfId="0" applyFont="1"/>
    <xf numFmtId="0" fontId="1" fillId="0" borderId="1" xfId="0" applyFont="1" applyBorder="1" applyAlignment="1">
      <alignment horizontal="center" vertical="center" wrapText="1"/>
    </xf>
    <xf numFmtId="0" fontId="27" fillId="0" borderId="0" xfId="0" applyFont="1" applyAlignment="1">
      <alignment horizontal="left"/>
    </xf>
    <xf numFmtId="0" fontId="28"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11" xfId="0" applyFont="1" applyBorder="1" applyAlignment="1">
      <alignment horizontal="center" vertical="center" wrapText="1"/>
    </xf>
    <xf numFmtId="4" fontId="1" fillId="0" borderId="1" xfId="0" applyNumberFormat="1" applyFont="1" applyBorder="1" applyAlignment="1" applyProtection="1">
      <alignment horizontal="center" vertical="center" wrapText="1"/>
      <protection locked="0"/>
    </xf>
    <xf numFmtId="4" fontId="1" fillId="0" borderId="12" xfId="0" applyNumberFormat="1" applyFont="1" applyBorder="1" applyAlignment="1">
      <alignment horizontal="center" vertical="center" wrapText="1"/>
    </xf>
    <xf numFmtId="0" fontId="31" fillId="0" borderId="1" xfId="0" applyFont="1" applyBorder="1" applyAlignment="1">
      <alignment horizontal="center" vertical="center" wrapText="1"/>
    </xf>
    <xf numFmtId="2" fontId="32" fillId="0" borderId="1" xfId="0" applyNumberFormat="1" applyFont="1" applyBorder="1" applyAlignment="1" applyProtection="1">
      <alignment horizontal="center" vertical="center"/>
      <protection locked="0"/>
    </xf>
    <xf numFmtId="2" fontId="32" fillId="0" borderId="54" xfId="0" applyNumberFormat="1" applyFont="1" applyBorder="1" applyAlignment="1">
      <alignment horizontal="center" vertical="center"/>
    </xf>
    <xf numFmtId="0" fontId="1" fillId="0" borderId="0" xfId="0" applyFont="1" applyAlignment="1" applyProtection="1">
      <alignment horizontal="center" wrapText="1"/>
      <protection locked="0"/>
    </xf>
    <xf numFmtId="0" fontId="30" fillId="0" borderId="53" xfId="0" applyFont="1" applyBorder="1" applyAlignment="1">
      <alignment horizontal="center" vertical="center"/>
    </xf>
    <xf numFmtId="0" fontId="1" fillId="0" borderId="18"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11" xfId="0" applyFont="1" applyBorder="1" applyAlignment="1">
      <alignment horizontal="center" vertical="center"/>
    </xf>
    <xf numFmtId="0" fontId="9" fillId="0" borderId="0" xfId="0" applyFont="1" applyAlignment="1" applyProtection="1">
      <alignment horizontal="center"/>
      <protection locked="0"/>
    </xf>
    <xf numFmtId="0" fontId="29" fillId="0" borderId="1" xfId="0" applyFont="1" applyBorder="1" applyAlignment="1">
      <alignment horizontal="left" vertical="top"/>
    </xf>
    <xf numFmtId="0" fontId="29" fillId="0" borderId="0" xfId="0" applyFont="1"/>
    <xf numFmtId="0" fontId="29" fillId="0" borderId="1" xfId="0" applyFont="1" applyBorder="1" applyAlignment="1">
      <alignment horizontal="left" vertical="center" wrapText="1"/>
    </xf>
    <xf numFmtId="0" fontId="33" fillId="0" borderId="0" xfId="0" applyFont="1" applyAlignment="1">
      <alignment vertical="center" wrapText="1"/>
    </xf>
    <xf numFmtId="0" fontId="1" fillId="0" borderId="0" xfId="0" applyFont="1" applyAlignment="1" applyProtection="1">
      <alignment horizontal="left" wrapText="1"/>
      <protection locked="0"/>
    </xf>
    <xf numFmtId="0" fontId="26" fillId="0" borderId="0" xfId="0" applyFont="1" applyAlignment="1">
      <alignment horizontal="left" vertical="center" wrapText="1"/>
    </xf>
    <xf numFmtId="0" fontId="12" fillId="0" borderId="3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5" xfId="0" applyFont="1" applyBorder="1" applyAlignment="1">
      <alignment horizontal="center" vertical="center" wrapText="1"/>
    </xf>
    <xf numFmtId="0" fontId="2" fillId="0" borderId="11"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25" fillId="0" borderId="46" xfId="0" applyFont="1" applyBorder="1" applyAlignment="1" applyProtection="1">
      <alignment horizontal="left" vertical="center" wrapText="1"/>
      <protection locked="0"/>
    </xf>
    <xf numFmtId="0" fontId="25" fillId="0" borderId="47" xfId="0" applyFont="1" applyBorder="1" applyAlignment="1" applyProtection="1">
      <alignment horizontal="left" vertical="center" wrapText="1"/>
      <protection locked="0"/>
    </xf>
    <xf numFmtId="0" fontId="11" fillId="0" borderId="27"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14" fillId="0" borderId="0" xfId="0" applyFont="1" applyAlignment="1">
      <alignment horizontal="left" vertical="center" wrapText="1"/>
    </xf>
    <xf numFmtId="0" fontId="19" fillId="3" borderId="32"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13" fillId="0" borderId="0" xfId="0" applyFont="1" applyAlignment="1">
      <alignment horizontal="center" vertical="center" wrapText="1"/>
    </xf>
    <xf numFmtId="0" fontId="19" fillId="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2" fillId="2" borderId="42"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1" fillId="0" borderId="37"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3" fillId="0" borderId="0" xfId="0" applyFont="1" applyAlignment="1" applyProtection="1">
      <alignment horizontal="center"/>
      <protection locked="0"/>
    </xf>
    <xf numFmtId="0" fontId="2" fillId="3" borderId="38" xfId="0" applyFont="1" applyFill="1" applyBorder="1" applyAlignment="1">
      <alignment horizontal="left" vertical="top" wrapText="1"/>
    </xf>
    <xf numFmtId="0" fontId="2" fillId="3" borderId="22"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5" xfId="0" applyFont="1" applyBorder="1" applyAlignment="1" applyProtection="1">
      <alignment horizontal="center" vertical="top" wrapText="1"/>
      <protection locked="0"/>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2"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1"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35" xfId="0" applyFont="1" applyFill="1" applyBorder="1" applyAlignment="1">
      <alignment horizontal="center" vertical="top" wrapText="1"/>
    </xf>
    <xf numFmtId="0" fontId="1" fillId="0" borderId="11" xfId="0" applyFont="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left"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23"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9" fillId="3" borderId="42"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2"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2" fillId="3" borderId="3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17" xfId="0" applyFont="1" applyFill="1" applyBorder="1" applyAlignment="1">
      <alignment horizontal="left" vertical="top" wrapText="1"/>
    </xf>
  </cellXfs>
  <cellStyles count="1">
    <cellStyle name="Įprastas" xfId="0" builtinId="0"/>
  </cellStyles>
  <dxfs count="81">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alcChain" Target="calcChain.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Pasirinkti</v>
    <v>2</v>
    <v>6</v>
    <v>5</v>
  </rv>
  <rv s="1">
    <v>2</v>
    <v>1</v>
  </rv>
</rvData>
</file>

<file path=xl/richData/rdrichvaluestructure.xml><?xml version="1.0" encoding="utf-8"?>
<rvStructures xmlns="http://schemas.microsoft.com/office/spreadsheetml/2017/richdata" count="2">
  <s t="_error">
    <k n="argument" t="s"/>
    <k n="errorType" t="i"/>
    <k n="ptg" t="i"/>
    <k n="subType" t="i"/>
  </s>
  <s t="_error">
    <k n="errorType" t="i"/>
    <k n="propagated" t="b"/>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4:G46" totalsRowShown="0" headerRowDxfId="80" headerRowBorderDxfId="79" tableBorderDxfId="78">
  <tableColumns count="6">
    <tableColumn id="1" xr3:uid="{00000000-0010-0000-0000-000001000000}" name="Eil.Nr. " dataDxfId="77"/>
    <tableColumn id="2" xr3:uid="{00000000-0010-0000-0000-000002000000}" name="Pirkimo objektas " dataDxfId="76"/>
    <tableColumn id="5" xr3:uid="{00000000-0010-0000-0000-000005000000}" name="Mato vienetas" dataDxfId="75"/>
    <tableColumn id="6" xr3:uid="{00000000-0010-0000-0000-000006000000}" name="Kiekis" dataDxfId="74"/>
    <tableColumn id="7" xr3:uid="{00000000-0010-0000-0000-000007000000}" name="Mato vieneto kaina EUR be PVM_x000a_(pildo tiekėjas)" dataDxfId="73"/>
    <tableColumn id="9" xr3:uid="{00000000-0010-0000-0000-000009000000}" name="Kaina EUR be PVM_x000a_(4×5)" dataDxfId="72">
      <calculatedColumnFormula>E45*F45</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DABD8-5A50-49BA-9E5D-9DBF941D8D16}" name="Table64" displayName="Table64" ref="B54:G56" totalsRowShown="0" headerRowDxfId="71" headerRowBorderDxfId="70" tableBorderDxfId="69">
  <tableColumns count="6">
    <tableColumn id="1" xr3:uid="{AFEE4322-08F0-4115-834D-38FAA7672965}" name="Eil.Nr. " dataDxfId="68"/>
    <tableColumn id="2" xr3:uid="{A9599742-A763-4ED0-AFAB-DA049D25A7C9}" name="Pirkimo objektas " dataDxfId="67"/>
    <tableColumn id="5" xr3:uid="{EBDE7757-07B8-42A3-A32A-B8D08EEB4802}" name="Mato vienetas" dataDxfId="66"/>
    <tableColumn id="6" xr3:uid="{67B6F843-A551-43C1-8A8C-DE1087707502}" name="Kiekis" dataDxfId="65"/>
    <tableColumn id="7" xr3:uid="{5DF995A6-802C-45F5-A449-92803E7DB193}" name="Mato vieneto kaina EUR be PVM_x000a_(pildo tiekėjas)" dataDxfId="64"/>
    <tableColumn id="9" xr3:uid="{94CE97D6-83E7-4C35-BD52-DA4807BED99C}" name="Kaina EUR be PVM_x000a_(4×5)" dataDxfId="63">
      <calculatedColumnFormula>E55*F55</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F70C9E-9D48-48C7-981A-98BA15C16946}" name="Table646" displayName="Table646" ref="B64:G66" totalsRowShown="0" headerRowDxfId="62" headerRowBorderDxfId="61" tableBorderDxfId="60">
  <tableColumns count="6">
    <tableColumn id="1" xr3:uid="{BAEBEAD7-1DFC-4EA6-A7BE-CE26CCA77DCA}" name="Eil.Nr. " dataDxfId="59"/>
    <tableColumn id="2" xr3:uid="{E3B4761C-002E-4683-9945-B4F00DF8F5CC}" name="Pirkimo objektas " dataDxfId="58"/>
    <tableColumn id="5" xr3:uid="{9DA2AC46-9111-40B7-9D2A-83F6E1FBC5AC}" name="Mato vienetas" dataDxfId="57"/>
    <tableColumn id="6" xr3:uid="{48713D9C-EAD8-45B1-93C5-FACAF825D96D}" name="Kiekis" dataDxfId="56"/>
    <tableColumn id="7" xr3:uid="{D194D5ED-0324-4863-AB38-690FE50FB4E8}" name="Mato vieneto kaina EUR be PVM_x000a_(pildo tiekėjas)" dataDxfId="55"/>
    <tableColumn id="9" xr3:uid="{4B59159E-49E6-4B0E-95FE-56506D769E6B}" name="Kaina EUR be PVM_x000a_(4×5)" dataDxfId="54">
      <calculatedColumnFormula>E65*F65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D4E7F3-FF63-49E8-A6C2-5344DC540425}" name="Table6468" displayName="Table6468" ref="B74:G78" totalsRowShown="0" headerRowDxfId="53" headerRowBorderDxfId="52" tableBorderDxfId="51">
  <tableColumns count="6">
    <tableColumn id="1" xr3:uid="{3AE38E8A-EBD5-4F6B-9715-ED8BEA5C3171}" name="Eil.Nr. " dataDxfId="50"/>
    <tableColumn id="2" xr3:uid="{511BFF10-7D6A-4C36-8781-283F75CC805C}" name="Pirkimo objektas " dataDxfId="49"/>
    <tableColumn id="5" xr3:uid="{2B7064A7-341E-4233-8190-B8C5B1301FF0}" name="Mato vienetas" dataDxfId="48"/>
    <tableColumn id="6" xr3:uid="{B8A66F45-CE0D-48D3-BCFB-F7837FC4C568}" name="Kiekis" dataDxfId="47"/>
    <tableColumn id="7" xr3:uid="{4EB01463-37F1-4CD9-A2D0-C2C47FE874CF}" name="Mato vieneto kaina EUR be PVM_x000a_(pildo tiekėjas)" dataDxfId="46"/>
    <tableColumn id="9" xr3:uid="{59E7BFA5-196A-4105-AEF7-55D7CCD3A9C4}" name="Kaina EUR be PVM_x000a_(4×5)" dataDxfId="45">
      <calculatedColumnFormula>E75*F75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E4CEB7-C4B9-4044-A24A-26510B3663BA}" name="Table64689" displayName="Table64689" ref="B86:G88" totalsRowShown="0" headerRowDxfId="44" headerRowBorderDxfId="43" tableBorderDxfId="42">
  <tableColumns count="6">
    <tableColumn id="1" xr3:uid="{ED9FDDA4-D298-4BF7-BC1B-8E6E7C8F3929}" name="Eil.Nr. " dataDxfId="41"/>
    <tableColumn id="2" xr3:uid="{ACDBF88D-4E50-4DEF-9F5F-0EBC220CFD42}" name="Pirkimo objektas " dataDxfId="40"/>
    <tableColumn id="5" xr3:uid="{9EFA459B-8DFF-4527-ADED-F423957E74FB}" name="Mato vienetas" dataDxfId="39"/>
    <tableColumn id="6" xr3:uid="{65D6660B-E496-424D-B8C4-6B975A322762}" name="Kiekis" dataDxfId="38"/>
    <tableColumn id="7" xr3:uid="{BC10E8F7-4C28-4ED1-8719-DC85AE86F84F}" name="Mato vieneto kaina EUR be PVM_x000a_(pildo tiekėjas)" dataDxfId="37"/>
    <tableColumn id="9" xr3:uid="{5C004C27-3493-461E-AF0B-A064D6ED514F}" name="Kaina EUR be PVM_x000a_(4×5)" dataDxfId="36">
      <calculatedColumnFormula>E87*F87</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DE55F00-7257-4783-A41D-2301A365F240}" name="Table6468910" displayName="Table6468910" ref="B96:G98" totalsRowShown="0" headerRowDxfId="35" headerRowBorderDxfId="34" tableBorderDxfId="33">
  <tableColumns count="6">
    <tableColumn id="1" xr3:uid="{48B1E70C-FD44-4165-BB2A-800D050AAD58}" name="Eil.Nr. " dataDxfId="32"/>
    <tableColumn id="2" xr3:uid="{B6EDA3E4-7F67-4146-86BB-987B91F6409F}" name="Pirkimo objektas " dataDxfId="31"/>
    <tableColumn id="5" xr3:uid="{67CCFAEE-DFAF-40CE-B055-D9BC292842F5}" name="Mato vienetas" dataDxfId="30"/>
    <tableColumn id="6" xr3:uid="{B0CEF1BF-2AAE-4B94-A266-AF1018890587}" name="Kiekis" dataDxfId="29"/>
    <tableColumn id="7" xr3:uid="{01D28FC0-D1B3-4F58-B5CA-B876831153AC}" name="Mato vieneto kaina EUR be PVM_x000a_(pildo tiekėjas)" dataDxfId="28"/>
    <tableColumn id="9" xr3:uid="{60E8EA59-7305-4B9B-A0BC-351C87B0E53F}" name="Kaina EUR be PVM_x000a_(4×5)" dataDxfId="27">
      <calculatedColumnFormula>E97*F97</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FF9FA99-A67C-480D-8698-DC3A62A071E7}" name="Table646891011" displayName="Table646891011" ref="B106:G108" totalsRowShown="0" headerRowDxfId="26" headerRowBorderDxfId="25" tableBorderDxfId="24">
  <tableColumns count="6">
    <tableColumn id="1" xr3:uid="{11665376-0736-4A70-B6C5-83A166CDEA73}" name="Eil.Nr. " dataDxfId="23"/>
    <tableColumn id="2" xr3:uid="{43745756-113E-449E-A4F5-B5B64F2B43F4}" name="Pirkimo objektas " dataDxfId="22"/>
    <tableColumn id="5" xr3:uid="{9521855A-3D62-4B23-AC47-E725CD628719}" name="Mato vienetas" dataDxfId="21"/>
    <tableColumn id="6" xr3:uid="{CA70FE0E-C071-4CF2-B114-A4CBFBD7FA53}" name="Kiekis" dataDxfId="20"/>
    <tableColumn id="7" xr3:uid="{65CC5F73-5692-449F-97BB-77AB63C23578}" name="Mato vieneto kaina EUR be PVM_x000a_(pildo tiekėjas)" dataDxfId="19"/>
    <tableColumn id="9" xr3:uid="{07779C3B-A5F8-43D5-BAAD-4FE11BF940DF}" name="Kaina EUR be PVM_x000a_(4×5)" dataDxfId="18">
      <calculatedColumnFormula>E107*F107</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2D69B27-BF73-42BD-9F25-B9C772D5CCA3}" name="Table64689101112" displayName="Table64689101112" ref="B116:G118" totalsRowShown="0" headerRowDxfId="17" headerRowBorderDxfId="16" tableBorderDxfId="15">
  <tableColumns count="6">
    <tableColumn id="1" xr3:uid="{6EB8B965-476E-414F-AC32-4063326CAD7E}" name="Eil.Nr. " dataDxfId="14"/>
    <tableColumn id="2" xr3:uid="{ED1BDB14-AF59-4032-ADFF-F892C9443637}" name="Pirkimo objektas " dataDxfId="13"/>
    <tableColumn id="5" xr3:uid="{364ABD0A-6B9A-4913-BC91-19A79BAA465C}" name="Mato vienetas" dataDxfId="12"/>
    <tableColumn id="6" xr3:uid="{F31CAF7C-80CE-4348-B1BC-18DA8AE3E18A}" name="Kiekis" dataDxfId="11"/>
    <tableColumn id="7" xr3:uid="{6B24F094-8D20-49C6-ADCB-6FCE575EC6E0}" name="Mato vieneto kaina EUR be PVM_x000a_(pildo tiekėjas)" dataDxfId="10"/>
    <tableColumn id="9" xr3:uid="{66E46105-281C-43A2-A0E0-FBD1A773954D}" name="Kaina EUR be PVM_x000a_(4×5)" dataDxfId="9">
      <calculatedColumnFormula>E117*F117</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E4BCCDE-4F21-43E5-84BB-1459028E81CC}" name="Table6468910111213" displayName="Table6468910111213" ref="B126:G128" totalsRowShown="0" headerRowDxfId="8" headerRowBorderDxfId="7" tableBorderDxfId="6">
  <tableColumns count="6">
    <tableColumn id="1" xr3:uid="{8BB9C58D-FFED-4D2C-B323-EA8CDC3CDF69}" name="Eil.Nr. " dataDxfId="5"/>
    <tableColumn id="2" xr3:uid="{53B597C2-3259-4180-8DA0-B79ABDB56B78}" name="Pirkimo objektas " dataDxfId="4"/>
    <tableColumn id="5" xr3:uid="{A9A680AA-B514-470D-85FE-39F563B40B97}" name="Mato vienetas" dataDxfId="3"/>
    <tableColumn id="6" xr3:uid="{2F30B4E9-5527-46CA-AAC0-EA30BEE6A2C0}" name="Kiekis" dataDxfId="2"/>
    <tableColumn id="7" xr3:uid="{26678A71-33AA-49DB-AA19-59F8B93C4722}" name="Mato vieneto kaina EUR be PVM_x000a_(pildo tiekėjas)" dataDxfId="1"/>
    <tableColumn id="9" xr3:uid="{E42B12D7-02A9-4D37-97F7-A909059D10A8}" name="Kaina EUR be PVM_x000a_(4×5)" dataDxfId="0">
      <calculatedColumnFormula>E127*F127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H154"/>
  <sheetViews>
    <sheetView showGridLines="0" tabSelected="1" topLeftCell="A108" zoomScale="80" zoomScaleNormal="80" workbookViewId="0">
      <selection activeCell="G133" sqref="G133"/>
    </sheetView>
  </sheetViews>
  <sheetFormatPr defaultColWidth="9.28515625" defaultRowHeight="14.25" x14ac:dyDescent="0.2"/>
  <cols>
    <col min="1" max="1" width="9.28515625" style="1"/>
    <col min="2" max="2" width="9" style="14" customWidth="1"/>
    <col min="3" max="3" width="75.7109375" style="1" customWidth="1"/>
    <col min="4" max="4" width="25.5703125" style="44" customWidth="1"/>
    <col min="5" max="5" width="48.7109375" style="44" customWidth="1"/>
    <col min="6" max="6" width="37.28515625" style="1" customWidth="1"/>
    <col min="7" max="7" width="50.7109375" style="1" customWidth="1"/>
    <col min="8" max="16384" width="9.28515625" style="1"/>
  </cols>
  <sheetData>
    <row r="1" spans="2:7" s="9" customFormat="1" ht="138.75" customHeight="1" x14ac:dyDescent="0.2">
      <c r="B1" s="151" t="s">
        <v>103</v>
      </c>
      <c r="C1" s="151"/>
      <c r="D1" s="151"/>
      <c r="E1" s="151"/>
      <c r="F1" s="151"/>
      <c r="G1" s="151"/>
    </row>
    <row r="2" spans="2:7" ht="20.25" customHeight="1" x14ac:dyDescent="0.25">
      <c r="B2" s="153" t="s">
        <v>0</v>
      </c>
      <c r="C2" s="153"/>
      <c r="D2" s="153"/>
      <c r="E2" s="153"/>
      <c r="F2" s="153"/>
      <c r="G2" s="153"/>
    </row>
    <row r="3" spans="2:7" ht="24.75" customHeight="1" x14ac:dyDescent="0.25">
      <c r="B3" s="153" t="s">
        <v>1</v>
      </c>
      <c r="C3" s="153"/>
      <c r="D3" s="153"/>
      <c r="E3" s="153"/>
      <c r="F3" s="153"/>
      <c r="G3" s="153"/>
    </row>
    <row r="4" spans="2:7" ht="18.75" customHeight="1" x14ac:dyDescent="0.2">
      <c r="B4" s="152" t="s">
        <v>2</v>
      </c>
      <c r="C4" s="152"/>
      <c r="D4" s="152"/>
      <c r="E4" s="152"/>
      <c r="F4" s="152"/>
      <c r="G4" s="152"/>
    </row>
    <row r="5" spans="2:7" ht="9.75" customHeight="1" x14ac:dyDescent="0.2">
      <c r="B5" s="162" t="s">
        <v>3</v>
      </c>
      <c r="C5" s="162"/>
      <c r="D5" s="162"/>
      <c r="E5" s="162"/>
      <c r="F5" s="162"/>
      <c r="G5" s="162"/>
    </row>
    <row r="6" spans="2:7" ht="28.5" customHeight="1" thickBot="1" x14ac:dyDescent="0.25">
      <c r="B6" s="163"/>
      <c r="C6" s="163"/>
      <c r="D6" s="163"/>
      <c r="E6" s="163"/>
      <c r="F6" s="163"/>
      <c r="G6" s="163"/>
    </row>
    <row r="7" spans="2:7" ht="45" customHeight="1" x14ac:dyDescent="0.2">
      <c r="B7" s="154" t="s">
        <v>4</v>
      </c>
      <c r="C7" s="155"/>
      <c r="D7" s="156"/>
      <c r="E7" s="164"/>
      <c r="F7" s="164"/>
      <c r="G7" s="165"/>
    </row>
    <row r="8" spans="2:7" ht="45" customHeight="1" x14ac:dyDescent="0.2">
      <c r="B8" s="166" t="s">
        <v>5</v>
      </c>
      <c r="C8" s="167"/>
      <c r="D8" s="168"/>
      <c r="E8" s="80"/>
      <c r="F8" s="80"/>
      <c r="G8" s="81"/>
    </row>
    <row r="9" spans="2:7" ht="23.25" customHeight="1" x14ac:dyDescent="0.2">
      <c r="B9" s="157" t="s">
        <v>6</v>
      </c>
      <c r="C9" s="158"/>
      <c r="D9" s="159"/>
      <c r="E9" s="160"/>
      <c r="F9" s="160"/>
      <c r="G9" s="161"/>
    </row>
    <row r="10" spans="2:7" ht="36.75" customHeight="1" x14ac:dyDescent="0.2">
      <c r="B10" s="188" t="s">
        <v>7</v>
      </c>
      <c r="C10" s="189"/>
      <c r="D10" s="190"/>
      <c r="E10" s="160"/>
      <c r="F10" s="160"/>
      <c r="G10" s="161"/>
    </row>
    <row r="11" spans="2:7" ht="23.25" customHeight="1" x14ac:dyDescent="0.2">
      <c r="B11" s="188" t="s">
        <v>8</v>
      </c>
      <c r="C11" s="189"/>
      <c r="D11" s="190"/>
      <c r="E11" s="160"/>
      <c r="F11" s="160"/>
      <c r="G11" s="161"/>
    </row>
    <row r="12" spans="2:7" ht="36.75" customHeight="1" thickBot="1" x14ac:dyDescent="0.25">
      <c r="B12" s="191" t="s">
        <v>9</v>
      </c>
      <c r="C12" s="192"/>
      <c r="D12" s="193"/>
      <c r="E12" s="180"/>
      <c r="F12" s="180"/>
      <c r="G12" s="181"/>
    </row>
    <row r="13" spans="2:7" ht="15" customHeight="1" x14ac:dyDescent="0.2">
      <c r="B13" s="112" t="s">
        <v>10</v>
      </c>
      <c r="C13" s="112"/>
      <c r="D13" s="112"/>
      <c r="E13" s="112"/>
      <c r="F13" s="112"/>
      <c r="G13" s="112"/>
    </row>
    <row r="14" spans="2:7" ht="15" customHeight="1" x14ac:dyDescent="0.2">
      <c r="B14" s="127"/>
      <c r="C14" s="127"/>
      <c r="D14" s="127"/>
      <c r="E14" s="127"/>
      <c r="F14" s="127"/>
      <c r="G14" s="127"/>
    </row>
    <row r="15" spans="2:7" ht="46.5" customHeight="1" thickBot="1" x14ac:dyDescent="0.25">
      <c r="B15" s="127"/>
      <c r="C15" s="127"/>
      <c r="D15" s="127"/>
      <c r="E15" s="127"/>
      <c r="F15" s="127"/>
      <c r="G15" s="127"/>
    </row>
    <row r="16" spans="2:7" ht="32.25" customHeight="1" thickBot="1" x14ac:dyDescent="0.25">
      <c r="B16" s="121" t="s">
        <v>11</v>
      </c>
      <c r="C16" s="121" t="s">
        <v>12</v>
      </c>
      <c r="D16" s="128" t="s">
        <v>13</v>
      </c>
      <c r="E16" s="182" t="s">
        <v>14</v>
      </c>
      <c r="F16" s="125" t="s">
        <v>15</v>
      </c>
      <c r="G16" s="126"/>
    </row>
    <row r="17" spans="2:7" ht="36.75" customHeight="1" thickBot="1" x14ac:dyDescent="0.25">
      <c r="B17" s="122"/>
      <c r="C17" s="150"/>
      <c r="D17" s="129"/>
      <c r="E17" s="183"/>
      <c r="F17" s="11" t="s">
        <v>16</v>
      </c>
      <c r="G17" s="11" t="s">
        <v>17</v>
      </c>
    </row>
    <row r="18" spans="2:7" s="15" customFormat="1" ht="15" customHeight="1" x14ac:dyDescent="0.2">
      <c r="B18" s="65">
        <v>1</v>
      </c>
      <c r="C18" s="25"/>
      <c r="D18" s="37"/>
      <c r="E18" s="37"/>
      <c r="F18" s="22"/>
      <c r="G18" s="26"/>
    </row>
    <row r="19" spans="2:7" s="15" customFormat="1" ht="15" customHeight="1" thickBot="1" x14ac:dyDescent="0.25">
      <c r="B19" s="64">
        <v>2</v>
      </c>
      <c r="C19" s="27"/>
      <c r="D19" s="38"/>
      <c r="E19" s="38"/>
      <c r="F19" s="20"/>
      <c r="G19" s="28"/>
    </row>
    <row r="20" spans="2:7" ht="15" customHeight="1" x14ac:dyDescent="0.2">
      <c r="B20" s="112" t="s">
        <v>18</v>
      </c>
      <c r="C20" s="127"/>
      <c r="D20" s="127"/>
      <c r="E20" s="127"/>
      <c r="F20" s="127"/>
      <c r="G20" s="127"/>
    </row>
    <row r="21" spans="2:7" ht="15" customHeight="1" x14ac:dyDescent="0.2">
      <c r="B21" s="127"/>
      <c r="C21" s="127"/>
      <c r="D21" s="127"/>
      <c r="E21" s="127"/>
      <c r="F21" s="127"/>
      <c r="G21" s="127"/>
    </row>
    <row r="22" spans="2:7" ht="51.75" customHeight="1" thickBot="1" x14ac:dyDescent="0.25">
      <c r="B22" s="113"/>
      <c r="C22" s="113"/>
      <c r="D22" s="113"/>
      <c r="E22" s="113"/>
      <c r="F22" s="113"/>
      <c r="G22" s="113"/>
    </row>
    <row r="23" spans="2:7" s="2" customFormat="1" ht="73.5" customHeight="1" thickBot="1" x14ac:dyDescent="0.25">
      <c r="B23" s="130" t="s">
        <v>19</v>
      </c>
      <c r="C23" s="142" t="s">
        <v>20</v>
      </c>
      <c r="D23" s="186" t="s">
        <v>21</v>
      </c>
      <c r="E23" s="184" t="s">
        <v>22</v>
      </c>
      <c r="F23" s="142" t="s">
        <v>23</v>
      </c>
      <c r="G23" s="36" t="s">
        <v>24</v>
      </c>
    </row>
    <row r="24" spans="2:7" s="2" customFormat="1" ht="66" customHeight="1" thickBot="1" x14ac:dyDescent="0.25">
      <c r="B24" s="131"/>
      <c r="C24" s="143"/>
      <c r="D24" s="187"/>
      <c r="E24" s="185"/>
      <c r="F24" s="143"/>
      <c r="G24" s="12" t="s">
        <v>25</v>
      </c>
    </row>
    <row r="25" spans="2:7" s="35" customFormat="1" ht="21.75" customHeight="1" x14ac:dyDescent="0.2">
      <c r="B25" s="66">
        <v>1</v>
      </c>
      <c r="C25" s="22"/>
      <c r="D25" s="37"/>
      <c r="E25" s="37"/>
      <c r="F25" s="22"/>
      <c r="G25" s="23"/>
    </row>
    <row r="26" spans="2:7" s="35" customFormat="1" ht="21.75" customHeight="1" thickBot="1" x14ac:dyDescent="0.25">
      <c r="B26" s="67">
        <v>2</v>
      </c>
      <c r="C26" s="20"/>
      <c r="D26" s="38"/>
      <c r="E26" s="38"/>
      <c r="F26" s="24"/>
      <c r="G26" s="21"/>
    </row>
    <row r="27" spans="2:7" s="2" customFormat="1" ht="21.75" customHeight="1" x14ac:dyDescent="0.2">
      <c r="B27" s="127" t="s">
        <v>26</v>
      </c>
      <c r="C27" s="127"/>
      <c r="D27" s="127"/>
      <c r="E27" s="127"/>
      <c r="F27" s="127"/>
      <c r="G27" s="127"/>
    </row>
    <row r="28" spans="2:7" s="2" customFormat="1" ht="12.75" customHeight="1" x14ac:dyDescent="0.2">
      <c r="B28" s="127"/>
      <c r="C28" s="127"/>
      <c r="D28" s="127"/>
      <c r="E28" s="127"/>
      <c r="F28" s="127"/>
      <c r="G28" s="127"/>
    </row>
    <row r="29" spans="2:7" s="2" customFormat="1" ht="48.75" customHeight="1" thickBot="1" x14ac:dyDescent="0.25">
      <c r="B29" s="127"/>
      <c r="C29" s="127"/>
      <c r="D29" s="127"/>
      <c r="E29" s="127"/>
      <c r="F29" s="127"/>
      <c r="G29" s="127"/>
    </row>
    <row r="30" spans="2:7" s="2" customFormat="1" ht="45.75" customHeight="1" thickBot="1" x14ac:dyDescent="0.25">
      <c r="B30" s="172" t="s">
        <v>11</v>
      </c>
      <c r="C30" s="172" t="s">
        <v>27</v>
      </c>
      <c r="D30" s="174" t="s">
        <v>28</v>
      </c>
      <c r="E30" s="175"/>
      <c r="F30" s="132" t="s">
        <v>29</v>
      </c>
      <c r="G30" s="133"/>
    </row>
    <row r="31" spans="2:7" s="2" customFormat="1" ht="21.75" customHeight="1" thickBot="1" x14ac:dyDescent="0.25">
      <c r="B31" s="173"/>
      <c r="C31" s="173"/>
      <c r="D31" s="176"/>
      <c r="E31" s="177"/>
      <c r="F31" s="13" t="s">
        <v>16</v>
      </c>
      <c r="G31" s="10" t="s">
        <v>17</v>
      </c>
    </row>
    <row r="32" spans="2:7" s="35" customFormat="1" ht="25.5" customHeight="1" x14ac:dyDescent="0.2">
      <c r="B32" s="68">
        <v>1</v>
      </c>
      <c r="C32" s="18"/>
      <c r="D32" s="178"/>
      <c r="E32" s="178"/>
      <c r="F32" s="18"/>
      <c r="G32" s="19"/>
    </row>
    <row r="33" spans="2:8" s="35" customFormat="1" ht="24" customHeight="1" thickBot="1" x14ac:dyDescent="0.25">
      <c r="B33" s="67">
        <v>2</v>
      </c>
      <c r="C33" s="20"/>
      <c r="D33" s="179"/>
      <c r="E33" s="179"/>
      <c r="F33" s="20"/>
      <c r="G33" s="21"/>
    </row>
    <row r="34" spans="2:8" s="2" customFormat="1" ht="24" customHeight="1" x14ac:dyDescent="0.2">
      <c r="B34" s="127" t="s">
        <v>30</v>
      </c>
      <c r="C34" s="127"/>
      <c r="D34" s="127"/>
      <c r="E34" s="127"/>
      <c r="F34" s="127"/>
      <c r="G34" s="127"/>
    </row>
    <row r="35" spans="2:8" s="2" customFormat="1" ht="24" customHeight="1" x14ac:dyDescent="0.2">
      <c r="B35" s="127"/>
      <c r="C35" s="127"/>
      <c r="D35" s="127"/>
      <c r="E35" s="127"/>
      <c r="F35" s="127"/>
      <c r="G35" s="127"/>
    </row>
    <row r="36" spans="2:8" s="2" customFormat="1" ht="45" customHeight="1" thickBot="1" x14ac:dyDescent="0.25">
      <c r="B36" s="113"/>
      <c r="C36" s="113"/>
      <c r="D36" s="113"/>
      <c r="E36" s="113"/>
      <c r="F36" s="113"/>
      <c r="G36" s="113"/>
    </row>
    <row r="37" spans="2:8" s="2" customFormat="1" ht="39.75" customHeight="1" thickBot="1" x14ac:dyDescent="0.25">
      <c r="B37" s="3" t="s">
        <v>11</v>
      </c>
      <c r="C37" s="149" t="s">
        <v>31</v>
      </c>
      <c r="D37" s="145"/>
      <c r="E37" s="145" t="s">
        <v>32</v>
      </c>
      <c r="F37" s="145"/>
      <c r="G37" s="146"/>
    </row>
    <row r="38" spans="2:8" s="35" customFormat="1" ht="24" customHeight="1" x14ac:dyDescent="0.2">
      <c r="B38" s="68">
        <v>1</v>
      </c>
      <c r="C38" s="144"/>
      <c r="D38" s="137"/>
      <c r="E38" s="136"/>
      <c r="F38" s="137"/>
      <c r="G38" s="138"/>
    </row>
    <row r="39" spans="2:8" s="35" customFormat="1" ht="24" customHeight="1" thickBot="1" x14ac:dyDescent="0.25">
      <c r="B39" s="67">
        <v>2</v>
      </c>
      <c r="C39" s="134"/>
      <c r="D39" s="135"/>
      <c r="E39" s="147"/>
      <c r="F39" s="135"/>
      <c r="G39" s="148"/>
    </row>
    <row r="40" spans="2:8" s="2" customFormat="1" ht="52.5" customHeight="1" thickBot="1" x14ac:dyDescent="0.25">
      <c r="B40" s="50"/>
      <c r="C40" s="17"/>
      <c r="D40" s="39"/>
      <c r="E40" s="39"/>
      <c r="F40" s="17"/>
      <c r="G40" s="17"/>
    </row>
    <row r="41" spans="2:8" s="2" customFormat="1" ht="39.75" customHeight="1" x14ac:dyDescent="0.2">
      <c r="B41" s="139" t="s">
        <v>33</v>
      </c>
      <c r="C41" s="140"/>
      <c r="D41" s="140"/>
      <c r="E41" s="140"/>
      <c r="F41" s="140"/>
      <c r="G41" s="141"/>
      <c r="H41" s="5"/>
    </row>
    <row r="42" spans="2:8" s="2" customFormat="1" ht="228" customHeight="1" x14ac:dyDescent="0.2">
      <c r="B42" s="169" t="s">
        <v>34</v>
      </c>
      <c r="C42" s="170"/>
      <c r="D42" s="170"/>
      <c r="E42" s="170"/>
      <c r="F42" s="170"/>
      <c r="G42" s="171"/>
    </row>
    <row r="43" spans="2:8" s="2" customFormat="1" ht="32.25" customHeight="1" x14ac:dyDescent="0.2">
      <c r="B43" s="105" t="s">
        <v>78</v>
      </c>
      <c r="C43" s="106"/>
      <c r="D43" s="106"/>
      <c r="E43" s="106"/>
      <c r="F43" s="106"/>
      <c r="G43" s="107"/>
    </row>
    <row r="44" spans="2:8" s="2" customFormat="1" ht="50.25" customHeight="1" x14ac:dyDescent="0.2">
      <c r="B44" s="57" t="s">
        <v>35</v>
      </c>
      <c r="C44" s="52" t="s">
        <v>36</v>
      </c>
      <c r="D44" s="52" t="s">
        <v>37</v>
      </c>
      <c r="E44" s="51" t="s">
        <v>38</v>
      </c>
      <c r="F44" s="53" t="s">
        <v>39</v>
      </c>
      <c r="G44" s="58" t="s">
        <v>40</v>
      </c>
    </row>
    <row r="45" spans="2:8" s="2" customFormat="1" ht="19.5" customHeight="1" x14ac:dyDescent="0.2">
      <c r="B45" s="59">
        <v>1</v>
      </c>
      <c r="C45" s="54">
        <v>2</v>
      </c>
      <c r="D45" s="55">
        <v>3</v>
      </c>
      <c r="E45" s="55">
        <v>4</v>
      </c>
      <c r="F45" s="56">
        <v>5</v>
      </c>
      <c r="G45" s="60">
        <v>6</v>
      </c>
    </row>
    <row r="46" spans="2:8" s="2" customFormat="1" ht="78.75" customHeight="1" x14ac:dyDescent="0.2">
      <c r="B46" s="61">
        <v>1</v>
      </c>
      <c r="C46" s="85" t="s">
        <v>77</v>
      </c>
      <c r="D46" s="83" t="s">
        <v>76</v>
      </c>
      <c r="E46" s="86">
        <v>1</v>
      </c>
      <c r="F46" s="78"/>
      <c r="G46" s="69">
        <f>Table6[[#This Row],[Kiekis]]*Table6[[#This Row],[Mato vieneto kaina EUR be PVM
(pildo tiekėjas)]]</f>
        <v>0</v>
      </c>
    </row>
    <row r="47" spans="2:8" s="2" customFormat="1" ht="18.75" customHeight="1" x14ac:dyDescent="0.2">
      <c r="B47" s="108" t="s">
        <v>41</v>
      </c>
      <c r="C47" s="109"/>
      <c r="D47" s="109"/>
      <c r="E47" s="109"/>
      <c r="F47" s="109"/>
      <c r="G47" s="69">
        <f>SUM(G46:G46)</f>
        <v>0</v>
      </c>
    </row>
    <row r="48" spans="2:8" s="2" customFormat="1" ht="19.5" customHeight="1" x14ac:dyDescent="0.2">
      <c r="B48" s="108" t="s">
        <v>42</v>
      </c>
      <c r="C48" s="109"/>
      <c r="D48" s="109"/>
      <c r="E48" s="109"/>
      <c r="F48" s="62" t="s">
        <v>43</v>
      </c>
      <c r="G48" s="69" t="e" vm="1">
        <f>G47*(F48/100)</f>
        <v>#VALUE!</v>
      </c>
    </row>
    <row r="49" spans="2:7" s="2" customFormat="1" ht="19.5" customHeight="1" thickBot="1" x14ac:dyDescent="0.25">
      <c r="B49" s="110" t="s">
        <v>44</v>
      </c>
      <c r="C49" s="111"/>
      <c r="D49" s="111"/>
      <c r="E49" s="111"/>
      <c r="F49" s="111"/>
      <c r="G49" s="70" t="e" vm="2">
        <f>SUM(G47:G48)</f>
        <v>#VALUE!</v>
      </c>
    </row>
    <row r="50" spans="2:7" s="35" customFormat="1" ht="21.6" customHeight="1" x14ac:dyDescent="0.2">
      <c r="B50" s="103" t="s">
        <v>45</v>
      </c>
      <c r="C50" s="103"/>
      <c r="D50" s="103"/>
      <c r="E50" s="103"/>
      <c r="F50" s="103"/>
      <c r="G50" s="103"/>
    </row>
    <row r="51" spans="2:7" s="35" customFormat="1" ht="24.75" customHeight="1" x14ac:dyDescent="0.2">
      <c r="B51" s="93"/>
      <c r="C51" s="63"/>
      <c r="D51" s="63"/>
      <c r="E51" s="63"/>
      <c r="F51" s="63"/>
      <c r="G51" s="63"/>
    </row>
    <row r="52" spans="2:7" s="82" customFormat="1" ht="26.45" customHeight="1" x14ac:dyDescent="0.2">
      <c r="B52" s="104" t="s">
        <v>79</v>
      </c>
      <c r="C52" s="104"/>
      <c r="D52" s="104"/>
      <c r="E52" s="104"/>
      <c r="F52" s="104"/>
      <c r="G52" s="104"/>
    </row>
    <row r="53" spans="2:7" s="84" customFormat="1" ht="32.25" customHeight="1" x14ac:dyDescent="0.25">
      <c r="B53" s="105" t="s">
        <v>80</v>
      </c>
      <c r="C53" s="106"/>
      <c r="D53" s="106"/>
      <c r="E53" s="106"/>
      <c r="F53" s="106"/>
      <c r="G53" s="107"/>
    </row>
    <row r="54" spans="2:7" s="2" customFormat="1" ht="72.75" customHeight="1" x14ac:dyDescent="0.2">
      <c r="B54" s="57" t="s">
        <v>35</v>
      </c>
      <c r="C54" s="52" t="s">
        <v>36</v>
      </c>
      <c r="D54" s="52" t="s">
        <v>37</v>
      </c>
      <c r="E54" s="51" t="s">
        <v>38</v>
      </c>
      <c r="F54" s="53" t="s">
        <v>39</v>
      </c>
      <c r="G54" s="58" t="s">
        <v>40</v>
      </c>
    </row>
    <row r="55" spans="2:7" s="2" customFormat="1" ht="19.5" customHeight="1" x14ac:dyDescent="0.2">
      <c r="B55" s="59">
        <v>1</v>
      </c>
      <c r="C55" s="54">
        <v>2</v>
      </c>
      <c r="D55" s="55">
        <v>3</v>
      </c>
      <c r="E55" s="55">
        <v>4</v>
      </c>
      <c r="F55" s="56">
        <v>5</v>
      </c>
      <c r="G55" s="60">
        <v>6</v>
      </c>
    </row>
    <row r="56" spans="2:7" s="2" customFormat="1" ht="78.75" customHeight="1" x14ac:dyDescent="0.2">
      <c r="B56" s="61">
        <v>1</v>
      </c>
      <c r="C56" s="85" t="s">
        <v>88</v>
      </c>
      <c r="D56" s="83" t="s">
        <v>76</v>
      </c>
      <c r="E56" s="86">
        <v>1</v>
      </c>
      <c r="F56" s="78"/>
      <c r="G56" s="69">
        <f>Table64[[#This Row],[Kiekis]]*Table64[[#This Row],[Mato vieneto kaina EUR be PVM
(pildo tiekėjas)]]</f>
        <v>0</v>
      </c>
    </row>
    <row r="57" spans="2:7" s="2" customFormat="1" ht="18.75" customHeight="1" x14ac:dyDescent="0.2">
      <c r="B57" s="108" t="s">
        <v>41</v>
      </c>
      <c r="C57" s="109"/>
      <c r="D57" s="109"/>
      <c r="E57" s="109"/>
      <c r="F57" s="109"/>
      <c r="G57" s="69">
        <f>SUM(G56:G56)</f>
        <v>0</v>
      </c>
    </row>
    <row r="58" spans="2:7" s="2" customFormat="1" ht="19.5" customHeight="1" x14ac:dyDescent="0.2">
      <c r="B58" s="108" t="s">
        <v>42</v>
      </c>
      <c r="C58" s="109"/>
      <c r="D58" s="109"/>
      <c r="E58" s="109"/>
      <c r="F58" s="62" t="s">
        <v>43</v>
      </c>
      <c r="G58" s="69" t="e" vm="1">
        <f>G57*(F58/100)</f>
        <v>#VALUE!</v>
      </c>
    </row>
    <row r="59" spans="2:7" s="2" customFormat="1" ht="19.5" customHeight="1" thickBot="1" x14ac:dyDescent="0.25">
      <c r="B59" s="110" t="s">
        <v>44</v>
      </c>
      <c r="C59" s="111"/>
      <c r="D59" s="111"/>
      <c r="E59" s="111"/>
      <c r="F59" s="111"/>
      <c r="G59" s="70" t="e" vm="2">
        <f>SUM(G57:G58)</f>
        <v>#VALUE!</v>
      </c>
    </row>
    <row r="60" spans="2:7" s="35" customFormat="1" ht="21.6" customHeight="1" x14ac:dyDescent="0.2">
      <c r="B60" s="103" t="s">
        <v>45</v>
      </c>
      <c r="C60" s="103"/>
      <c r="D60" s="103"/>
      <c r="E60" s="103"/>
      <c r="F60" s="103"/>
      <c r="G60" s="103"/>
    </row>
    <row r="61" spans="2:7" s="35" customFormat="1" ht="24.75" customHeight="1" x14ac:dyDescent="0.2">
      <c r="B61" s="93"/>
      <c r="C61" s="63"/>
      <c r="D61" s="63"/>
      <c r="E61" s="63"/>
      <c r="F61" s="63"/>
      <c r="G61" s="63"/>
    </row>
    <row r="62" spans="2:7" s="82" customFormat="1" x14ac:dyDescent="0.2">
      <c r="B62" s="104" t="s">
        <v>79</v>
      </c>
      <c r="C62" s="104"/>
      <c r="D62" s="104"/>
      <c r="E62" s="104"/>
      <c r="F62" s="104"/>
      <c r="G62" s="104"/>
    </row>
    <row r="63" spans="2:7" s="84" customFormat="1" ht="32.25" customHeight="1" x14ac:dyDescent="0.25">
      <c r="B63" s="105" t="s">
        <v>81</v>
      </c>
      <c r="C63" s="106"/>
      <c r="D63" s="106"/>
      <c r="E63" s="106"/>
      <c r="F63" s="106"/>
      <c r="G63" s="107"/>
    </row>
    <row r="64" spans="2:7" s="2" customFormat="1" ht="72.75" customHeight="1" x14ac:dyDescent="0.2">
      <c r="B64" s="57" t="s">
        <v>35</v>
      </c>
      <c r="C64" s="52" t="s">
        <v>36</v>
      </c>
      <c r="D64" s="52" t="s">
        <v>37</v>
      </c>
      <c r="E64" s="51" t="s">
        <v>38</v>
      </c>
      <c r="F64" s="53" t="s">
        <v>39</v>
      </c>
      <c r="G64" s="58" t="s">
        <v>40</v>
      </c>
    </row>
    <row r="65" spans="2:7" s="2" customFormat="1" ht="19.5" customHeight="1" x14ac:dyDescent="0.2">
      <c r="B65" s="59">
        <v>1</v>
      </c>
      <c r="C65" s="54">
        <v>2</v>
      </c>
      <c r="D65" s="55">
        <v>3</v>
      </c>
      <c r="E65" s="55">
        <v>4</v>
      </c>
      <c r="F65" s="56">
        <v>5</v>
      </c>
      <c r="G65" s="60">
        <v>6</v>
      </c>
    </row>
    <row r="66" spans="2:7" s="2" customFormat="1" ht="78.75" customHeight="1" x14ac:dyDescent="0.2">
      <c r="B66" s="61">
        <v>1</v>
      </c>
      <c r="C66" s="85" t="s">
        <v>89</v>
      </c>
      <c r="D66" s="83" t="s">
        <v>76</v>
      </c>
      <c r="E66" s="86">
        <v>1</v>
      </c>
      <c r="F66" s="78"/>
      <c r="G66" s="69">
        <f>Table646[[#This Row],[Kiekis]]*Table646[[#This Row],[Mato vieneto kaina EUR be PVM
(pildo tiekėjas)]]</f>
        <v>0</v>
      </c>
    </row>
    <row r="67" spans="2:7" s="2" customFormat="1" ht="18.75" customHeight="1" x14ac:dyDescent="0.2">
      <c r="B67" s="108" t="s">
        <v>41</v>
      </c>
      <c r="C67" s="109"/>
      <c r="D67" s="109"/>
      <c r="E67" s="109"/>
      <c r="F67" s="109"/>
      <c r="G67" s="69">
        <f>SUM(G66:G66)</f>
        <v>0</v>
      </c>
    </row>
    <row r="68" spans="2:7" s="2" customFormat="1" ht="19.5" customHeight="1" x14ac:dyDescent="0.2">
      <c r="B68" s="108" t="s">
        <v>42</v>
      </c>
      <c r="C68" s="109"/>
      <c r="D68" s="109"/>
      <c r="E68" s="109"/>
      <c r="F68" s="62" t="s">
        <v>43</v>
      </c>
      <c r="G68" s="69" t="e" vm="1">
        <f>G67*(F68/100)</f>
        <v>#VALUE!</v>
      </c>
    </row>
    <row r="69" spans="2:7" s="2" customFormat="1" ht="19.5" customHeight="1" thickBot="1" x14ac:dyDescent="0.25">
      <c r="B69" s="110" t="s">
        <v>44</v>
      </c>
      <c r="C69" s="111"/>
      <c r="D69" s="111"/>
      <c r="E69" s="111"/>
      <c r="F69" s="111"/>
      <c r="G69" s="70" t="e" vm="2">
        <f>SUM(G67:G68)</f>
        <v>#VALUE!</v>
      </c>
    </row>
    <row r="70" spans="2:7" s="35" customFormat="1" ht="21.6" customHeight="1" x14ac:dyDescent="0.2">
      <c r="B70" s="103" t="s">
        <v>45</v>
      </c>
      <c r="C70" s="103"/>
      <c r="D70" s="103"/>
      <c r="E70" s="103"/>
      <c r="F70" s="103"/>
      <c r="G70" s="103"/>
    </row>
    <row r="71" spans="2:7" s="35" customFormat="1" ht="24.75" customHeight="1" x14ac:dyDescent="0.2">
      <c r="B71" s="93"/>
      <c r="C71" s="63"/>
      <c r="D71" s="63"/>
      <c r="E71" s="63"/>
      <c r="F71" s="63"/>
      <c r="G71" s="63"/>
    </row>
    <row r="72" spans="2:7" s="82" customFormat="1" ht="26.45" customHeight="1" x14ac:dyDescent="0.2">
      <c r="B72" s="104" t="s">
        <v>90</v>
      </c>
      <c r="C72" s="104"/>
      <c r="D72" s="104"/>
      <c r="E72" s="104"/>
      <c r="F72" s="104"/>
      <c r="G72" s="104"/>
    </row>
    <row r="73" spans="2:7" s="84" customFormat="1" ht="32.25" customHeight="1" x14ac:dyDescent="0.25">
      <c r="B73" s="105" t="s">
        <v>82</v>
      </c>
      <c r="C73" s="106"/>
      <c r="D73" s="106"/>
      <c r="E73" s="106"/>
      <c r="F73" s="106"/>
      <c r="G73" s="107"/>
    </row>
    <row r="74" spans="2:7" s="2" customFormat="1" ht="72.75" customHeight="1" x14ac:dyDescent="0.2">
      <c r="B74" s="57" t="s">
        <v>35</v>
      </c>
      <c r="C74" s="52" t="s">
        <v>36</v>
      </c>
      <c r="D74" s="52" t="s">
        <v>37</v>
      </c>
      <c r="E74" s="51" t="s">
        <v>38</v>
      </c>
      <c r="F74" s="53" t="s">
        <v>39</v>
      </c>
      <c r="G74" s="58" t="s">
        <v>40</v>
      </c>
    </row>
    <row r="75" spans="2:7" s="2" customFormat="1" ht="19.5" customHeight="1" x14ac:dyDescent="0.2">
      <c r="B75" s="59">
        <v>1</v>
      </c>
      <c r="C75" s="54">
        <v>2</v>
      </c>
      <c r="D75" s="55">
        <v>3</v>
      </c>
      <c r="E75" s="55">
        <v>4</v>
      </c>
      <c r="F75" s="56">
        <v>5</v>
      </c>
      <c r="G75" s="60">
        <v>6</v>
      </c>
    </row>
    <row r="76" spans="2:7" s="2" customFormat="1" ht="19.5" customHeight="1" x14ac:dyDescent="0.2">
      <c r="B76" s="94">
        <v>1</v>
      </c>
      <c r="C76" s="99" t="s">
        <v>99</v>
      </c>
      <c r="D76" s="90" t="s">
        <v>76</v>
      </c>
      <c r="E76" s="90">
        <v>1</v>
      </c>
      <c r="F76" s="91"/>
      <c r="G76" s="92">
        <f>E76*F76</f>
        <v>0</v>
      </c>
    </row>
    <row r="77" spans="2:7" s="2" customFormat="1" ht="19.5" customHeight="1" x14ac:dyDescent="0.3">
      <c r="B77" s="94">
        <v>2</v>
      </c>
      <c r="C77" s="100" t="s">
        <v>100</v>
      </c>
      <c r="D77" s="90" t="s">
        <v>76</v>
      </c>
      <c r="E77" s="90">
        <v>1</v>
      </c>
      <c r="F77" s="91"/>
      <c r="G77" s="92">
        <f>E77*F77</f>
        <v>0</v>
      </c>
    </row>
    <row r="78" spans="2:7" s="2" customFormat="1" ht="78.75" customHeight="1" x14ac:dyDescent="0.2">
      <c r="B78" s="61">
        <v>3</v>
      </c>
      <c r="C78" s="101" t="s">
        <v>91</v>
      </c>
      <c r="D78" s="83" t="s">
        <v>76</v>
      </c>
      <c r="E78" s="86">
        <v>1</v>
      </c>
      <c r="F78" s="78"/>
      <c r="G78" s="69">
        <f>Table6468[[#This Row],[Kiekis]]*Table6468[[#This Row],[Mato vieneto kaina EUR be PVM
(pildo tiekėjas)]]</f>
        <v>0</v>
      </c>
    </row>
    <row r="79" spans="2:7" s="2" customFormat="1" ht="18.75" customHeight="1" x14ac:dyDescent="0.2">
      <c r="B79" s="108" t="s">
        <v>41</v>
      </c>
      <c r="C79" s="109"/>
      <c r="D79" s="109"/>
      <c r="E79" s="109"/>
      <c r="F79" s="109"/>
      <c r="G79" s="69">
        <f>SUM(G76:G77:G78)</f>
        <v>0</v>
      </c>
    </row>
    <row r="80" spans="2:7" s="2" customFormat="1" ht="19.5" customHeight="1" x14ac:dyDescent="0.2">
      <c r="B80" s="108" t="s">
        <v>42</v>
      </c>
      <c r="C80" s="109"/>
      <c r="D80" s="109"/>
      <c r="E80" s="109"/>
      <c r="F80" s="62" t="s">
        <v>43</v>
      </c>
      <c r="G80" s="69" t="e" vm="1">
        <f>G79*(F80/100)</f>
        <v>#VALUE!</v>
      </c>
    </row>
    <row r="81" spans="2:7" s="2" customFormat="1" ht="19.5" customHeight="1" thickBot="1" x14ac:dyDescent="0.25">
      <c r="B81" s="110" t="s">
        <v>44</v>
      </c>
      <c r="C81" s="111"/>
      <c r="D81" s="111"/>
      <c r="E81" s="111"/>
      <c r="F81" s="111"/>
      <c r="G81" s="70" t="e" vm="2">
        <f>SUM(G79:G80)</f>
        <v>#VALUE!</v>
      </c>
    </row>
    <row r="82" spans="2:7" s="35" customFormat="1" ht="21.6" customHeight="1" x14ac:dyDescent="0.2">
      <c r="B82" s="103" t="s">
        <v>45</v>
      </c>
      <c r="C82" s="103"/>
      <c r="D82" s="103"/>
      <c r="E82" s="103"/>
      <c r="F82" s="103"/>
      <c r="G82" s="103"/>
    </row>
    <row r="83" spans="2:7" s="35" customFormat="1" ht="24.75" customHeight="1" x14ac:dyDescent="0.2">
      <c r="B83" s="93"/>
      <c r="C83" s="63"/>
      <c r="D83" s="63"/>
      <c r="E83" s="63"/>
      <c r="F83" s="63"/>
      <c r="G83" s="63"/>
    </row>
    <row r="84" spans="2:7" s="82" customFormat="1" ht="26.45" customHeight="1" x14ac:dyDescent="0.2">
      <c r="B84" s="104" t="s">
        <v>92</v>
      </c>
      <c r="C84" s="104"/>
      <c r="D84" s="104"/>
      <c r="E84" s="104"/>
      <c r="F84" s="104"/>
      <c r="G84" s="104"/>
    </row>
    <row r="85" spans="2:7" s="84" customFormat="1" ht="32.25" customHeight="1" x14ac:dyDescent="0.25">
      <c r="B85" s="105" t="s">
        <v>83</v>
      </c>
      <c r="C85" s="106"/>
      <c r="D85" s="106"/>
      <c r="E85" s="106"/>
      <c r="F85" s="106"/>
      <c r="G85" s="107"/>
    </row>
    <row r="86" spans="2:7" s="2" customFormat="1" ht="72.75" customHeight="1" x14ac:dyDescent="0.2">
      <c r="B86" s="57" t="s">
        <v>35</v>
      </c>
      <c r="C86" s="52" t="s">
        <v>36</v>
      </c>
      <c r="D86" s="52" t="s">
        <v>37</v>
      </c>
      <c r="E86" s="51" t="s">
        <v>38</v>
      </c>
      <c r="F86" s="53" t="s">
        <v>39</v>
      </c>
      <c r="G86" s="58" t="s">
        <v>40</v>
      </c>
    </row>
    <row r="87" spans="2:7" s="2" customFormat="1" ht="19.5" customHeight="1" x14ac:dyDescent="0.2">
      <c r="B87" s="59">
        <v>1</v>
      </c>
      <c r="C87" s="54">
        <v>2</v>
      </c>
      <c r="D87" s="55">
        <v>3</v>
      </c>
      <c r="E87" s="55">
        <v>4</v>
      </c>
      <c r="F87" s="56">
        <v>5</v>
      </c>
      <c r="G87" s="60">
        <v>6</v>
      </c>
    </row>
    <row r="88" spans="2:7" s="2" customFormat="1" ht="78.75" customHeight="1" x14ac:dyDescent="0.2">
      <c r="B88" s="61">
        <v>1</v>
      </c>
      <c r="C88" s="85" t="s">
        <v>93</v>
      </c>
      <c r="D88" s="83" t="s">
        <v>76</v>
      </c>
      <c r="E88" s="86">
        <v>1</v>
      </c>
      <c r="F88" s="78"/>
      <c r="G88" s="69">
        <f>Table64689[[#This Row],[Kiekis]]*Table64689[[#This Row],[Mato vieneto kaina EUR be PVM
(pildo tiekėjas)]]</f>
        <v>0</v>
      </c>
    </row>
    <row r="89" spans="2:7" s="2" customFormat="1" ht="18.75" customHeight="1" x14ac:dyDescent="0.2">
      <c r="B89" s="108" t="s">
        <v>41</v>
      </c>
      <c r="C89" s="109"/>
      <c r="D89" s="109"/>
      <c r="E89" s="109"/>
      <c r="F89" s="109"/>
      <c r="G89" s="69">
        <f>SUM(G88:G88)</f>
        <v>0</v>
      </c>
    </row>
    <row r="90" spans="2:7" s="2" customFormat="1" ht="19.5" customHeight="1" x14ac:dyDescent="0.2">
      <c r="B90" s="108" t="s">
        <v>42</v>
      </c>
      <c r="C90" s="109"/>
      <c r="D90" s="109"/>
      <c r="E90" s="109"/>
      <c r="F90" s="62" t="s">
        <v>43</v>
      </c>
      <c r="G90" s="69" t="e" vm="1">
        <f>G89*(F90/100)</f>
        <v>#VALUE!</v>
      </c>
    </row>
    <row r="91" spans="2:7" s="2" customFormat="1" ht="19.5" customHeight="1" thickBot="1" x14ac:dyDescent="0.25">
      <c r="B91" s="110" t="s">
        <v>44</v>
      </c>
      <c r="C91" s="111"/>
      <c r="D91" s="111"/>
      <c r="E91" s="111"/>
      <c r="F91" s="111"/>
      <c r="G91" s="70" t="e" vm="2">
        <f>SUM(G89:G90)</f>
        <v>#VALUE!</v>
      </c>
    </row>
    <row r="92" spans="2:7" s="35" customFormat="1" ht="21.6" customHeight="1" x14ac:dyDescent="0.2">
      <c r="B92" s="103" t="s">
        <v>45</v>
      </c>
      <c r="C92" s="103"/>
      <c r="D92" s="103"/>
      <c r="E92" s="103"/>
      <c r="F92" s="103"/>
      <c r="G92" s="103"/>
    </row>
    <row r="93" spans="2:7" s="35" customFormat="1" ht="24.75" customHeight="1" x14ac:dyDescent="0.2">
      <c r="B93" s="93"/>
      <c r="C93" s="63"/>
      <c r="D93" s="63"/>
      <c r="E93" s="63"/>
      <c r="F93" s="63"/>
      <c r="G93" s="63"/>
    </row>
    <row r="94" spans="2:7" s="82" customFormat="1" ht="26.45" customHeight="1" x14ac:dyDescent="0.2">
      <c r="B94" s="104" t="s">
        <v>94</v>
      </c>
      <c r="C94" s="104"/>
      <c r="D94" s="104"/>
      <c r="E94" s="104"/>
      <c r="F94" s="104"/>
      <c r="G94" s="104"/>
    </row>
    <row r="95" spans="2:7" s="84" customFormat="1" ht="32.25" customHeight="1" x14ac:dyDescent="0.25">
      <c r="B95" s="105" t="s">
        <v>84</v>
      </c>
      <c r="C95" s="106"/>
      <c r="D95" s="106"/>
      <c r="E95" s="106"/>
      <c r="F95" s="106"/>
      <c r="G95" s="107"/>
    </row>
    <row r="96" spans="2:7" s="2" customFormat="1" ht="72.75" customHeight="1" x14ac:dyDescent="0.2">
      <c r="B96" s="57" t="s">
        <v>35</v>
      </c>
      <c r="C96" s="52" t="s">
        <v>36</v>
      </c>
      <c r="D96" s="52" t="s">
        <v>37</v>
      </c>
      <c r="E96" s="51" t="s">
        <v>38</v>
      </c>
      <c r="F96" s="53" t="s">
        <v>39</v>
      </c>
      <c r="G96" s="58" t="s">
        <v>40</v>
      </c>
    </row>
    <row r="97" spans="2:7" s="2" customFormat="1" ht="19.5" customHeight="1" x14ac:dyDescent="0.2">
      <c r="B97" s="59">
        <v>1</v>
      </c>
      <c r="C97" s="54">
        <v>2</v>
      </c>
      <c r="D97" s="55">
        <v>3</v>
      </c>
      <c r="E97" s="55">
        <v>4</v>
      </c>
      <c r="F97" s="56">
        <v>5</v>
      </c>
      <c r="G97" s="60">
        <v>6</v>
      </c>
    </row>
    <row r="98" spans="2:7" s="2" customFormat="1" ht="78.75" customHeight="1" x14ac:dyDescent="0.2">
      <c r="B98" s="61">
        <v>1</v>
      </c>
      <c r="C98" s="85" t="s">
        <v>95</v>
      </c>
      <c r="D98" s="83" t="s">
        <v>76</v>
      </c>
      <c r="E98" s="86">
        <v>1</v>
      </c>
      <c r="F98" s="78"/>
      <c r="G98" s="69">
        <f>Table6468910[[#This Row],[Kiekis]]*Table6468910[[#This Row],[Mato vieneto kaina EUR be PVM
(pildo tiekėjas)]]</f>
        <v>0</v>
      </c>
    </row>
    <row r="99" spans="2:7" s="2" customFormat="1" ht="18.75" customHeight="1" x14ac:dyDescent="0.2">
      <c r="B99" s="108" t="s">
        <v>41</v>
      </c>
      <c r="C99" s="109"/>
      <c r="D99" s="109"/>
      <c r="E99" s="109"/>
      <c r="F99" s="109"/>
      <c r="G99" s="69">
        <f>SUM(G98:G98)</f>
        <v>0</v>
      </c>
    </row>
    <row r="100" spans="2:7" s="2" customFormat="1" ht="19.5" customHeight="1" x14ac:dyDescent="0.2">
      <c r="B100" s="108" t="s">
        <v>42</v>
      </c>
      <c r="C100" s="109"/>
      <c r="D100" s="109"/>
      <c r="E100" s="109"/>
      <c r="F100" s="62" t="s">
        <v>43</v>
      </c>
      <c r="G100" s="69" t="e" vm="1">
        <f>G99*(F100/100)</f>
        <v>#VALUE!</v>
      </c>
    </row>
    <row r="101" spans="2:7" s="2" customFormat="1" ht="19.5" customHeight="1" thickBot="1" x14ac:dyDescent="0.25">
      <c r="B101" s="110" t="s">
        <v>44</v>
      </c>
      <c r="C101" s="111"/>
      <c r="D101" s="111"/>
      <c r="E101" s="111"/>
      <c r="F101" s="111"/>
      <c r="G101" s="70" t="e" vm="2">
        <f>SUM(G99:G100)</f>
        <v>#VALUE!</v>
      </c>
    </row>
    <row r="102" spans="2:7" s="35" customFormat="1" ht="21.6" customHeight="1" x14ac:dyDescent="0.2">
      <c r="B102" s="103" t="s">
        <v>45</v>
      </c>
      <c r="C102" s="103"/>
      <c r="D102" s="103"/>
      <c r="E102" s="103"/>
      <c r="F102" s="103"/>
      <c r="G102" s="103"/>
    </row>
    <row r="103" spans="2:7" s="35" customFormat="1" ht="24.75" customHeight="1" x14ac:dyDescent="0.2">
      <c r="B103" s="93"/>
      <c r="C103" s="63"/>
      <c r="D103" s="63"/>
      <c r="E103" s="63"/>
      <c r="F103" s="63"/>
      <c r="G103" s="63"/>
    </row>
    <row r="104" spans="2:7" s="82" customFormat="1" ht="26.45" customHeight="1" x14ac:dyDescent="0.2">
      <c r="B104" s="104" t="s">
        <v>79</v>
      </c>
      <c r="C104" s="104"/>
      <c r="D104" s="104"/>
      <c r="E104" s="104"/>
      <c r="F104" s="104"/>
      <c r="G104" s="104"/>
    </row>
    <row r="105" spans="2:7" s="84" customFormat="1" ht="32.25" customHeight="1" x14ac:dyDescent="0.25">
      <c r="B105" s="105" t="s">
        <v>85</v>
      </c>
      <c r="C105" s="106"/>
      <c r="D105" s="106"/>
      <c r="E105" s="106"/>
      <c r="F105" s="106"/>
      <c r="G105" s="107"/>
    </row>
    <row r="106" spans="2:7" s="2" customFormat="1" ht="72.75" customHeight="1" x14ac:dyDescent="0.2">
      <c r="B106" s="57" t="s">
        <v>35</v>
      </c>
      <c r="C106" s="52" t="s">
        <v>36</v>
      </c>
      <c r="D106" s="52" t="s">
        <v>37</v>
      </c>
      <c r="E106" s="51" t="s">
        <v>38</v>
      </c>
      <c r="F106" s="53" t="s">
        <v>39</v>
      </c>
      <c r="G106" s="58" t="s">
        <v>40</v>
      </c>
    </row>
    <row r="107" spans="2:7" s="2" customFormat="1" ht="19.5" customHeight="1" x14ac:dyDescent="0.2">
      <c r="B107" s="59">
        <v>1</v>
      </c>
      <c r="C107" s="54">
        <v>2</v>
      </c>
      <c r="D107" s="55">
        <v>3</v>
      </c>
      <c r="E107" s="55">
        <v>4</v>
      </c>
      <c r="F107" s="56">
        <v>5</v>
      </c>
      <c r="G107" s="60">
        <v>6</v>
      </c>
    </row>
    <row r="108" spans="2:7" s="2" customFormat="1" ht="78.75" customHeight="1" x14ac:dyDescent="0.2">
      <c r="B108" s="61">
        <v>1</v>
      </c>
      <c r="C108" s="85" t="s">
        <v>96</v>
      </c>
      <c r="D108" s="83" t="s">
        <v>76</v>
      </c>
      <c r="E108" s="86">
        <v>1</v>
      </c>
      <c r="F108" s="78"/>
      <c r="G108" s="69">
        <f>Table646891011[[#This Row],[Kiekis]]*Table646891011[[#This Row],[Mato vieneto kaina EUR be PVM
(pildo tiekėjas)]]</f>
        <v>0</v>
      </c>
    </row>
    <row r="109" spans="2:7" s="2" customFormat="1" ht="18.75" customHeight="1" x14ac:dyDescent="0.2">
      <c r="B109" s="108" t="s">
        <v>41</v>
      </c>
      <c r="C109" s="109"/>
      <c r="D109" s="109"/>
      <c r="E109" s="109"/>
      <c r="F109" s="109"/>
      <c r="G109" s="69">
        <f>SUM(G108:G108)</f>
        <v>0</v>
      </c>
    </row>
    <row r="110" spans="2:7" s="2" customFormat="1" ht="19.5" customHeight="1" x14ac:dyDescent="0.2">
      <c r="B110" s="108" t="s">
        <v>42</v>
      </c>
      <c r="C110" s="109"/>
      <c r="D110" s="109"/>
      <c r="E110" s="109"/>
      <c r="F110" s="62" t="s">
        <v>43</v>
      </c>
      <c r="G110" s="69" t="e" vm="1">
        <f>G109*(F110/100)</f>
        <v>#VALUE!</v>
      </c>
    </row>
    <row r="111" spans="2:7" s="2" customFormat="1" ht="19.5" customHeight="1" thickBot="1" x14ac:dyDescent="0.25">
      <c r="B111" s="110" t="s">
        <v>44</v>
      </c>
      <c r="C111" s="111"/>
      <c r="D111" s="111"/>
      <c r="E111" s="111"/>
      <c r="F111" s="111"/>
      <c r="G111" s="70" t="e" vm="2">
        <f>SUM(G109:G110)</f>
        <v>#VALUE!</v>
      </c>
    </row>
    <row r="112" spans="2:7" s="35" customFormat="1" ht="21.6" customHeight="1" x14ac:dyDescent="0.2">
      <c r="B112" s="103" t="s">
        <v>45</v>
      </c>
      <c r="C112" s="103"/>
      <c r="D112" s="103"/>
      <c r="E112" s="103"/>
      <c r="F112" s="103"/>
      <c r="G112" s="103"/>
    </row>
    <row r="113" spans="2:7" s="35" customFormat="1" ht="24.75" customHeight="1" x14ac:dyDescent="0.2">
      <c r="B113" s="93"/>
      <c r="C113" s="63"/>
      <c r="D113" s="63"/>
      <c r="E113" s="63"/>
      <c r="F113" s="63"/>
      <c r="G113" s="63"/>
    </row>
    <row r="114" spans="2:7" s="82" customFormat="1" ht="26.45" customHeight="1" x14ac:dyDescent="0.2">
      <c r="B114" s="104" t="s">
        <v>90</v>
      </c>
      <c r="C114" s="104"/>
      <c r="D114" s="104"/>
      <c r="E114" s="104"/>
      <c r="F114" s="104"/>
      <c r="G114" s="104"/>
    </row>
    <row r="115" spans="2:7" s="84" customFormat="1" ht="32.25" customHeight="1" x14ac:dyDescent="0.25">
      <c r="B115" s="105" t="s">
        <v>86</v>
      </c>
      <c r="C115" s="106"/>
      <c r="D115" s="106"/>
      <c r="E115" s="106"/>
      <c r="F115" s="106"/>
      <c r="G115" s="107"/>
    </row>
    <row r="116" spans="2:7" s="2" customFormat="1" ht="72.75" customHeight="1" x14ac:dyDescent="0.2">
      <c r="B116" s="57" t="s">
        <v>35</v>
      </c>
      <c r="C116" s="52" t="s">
        <v>36</v>
      </c>
      <c r="D116" s="52" t="s">
        <v>37</v>
      </c>
      <c r="E116" s="51" t="s">
        <v>38</v>
      </c>
      <c r="F116" s="53" t="s">
        <v>39</v>
      </c>
      <c r="G116" s="58" t="s">
        <v>40</v>
      </c>
    </row>
    <row r="117" spans="2:7" s="2" customFormat="1" ht="19.5" customHeight="1" x14ac:dyDescent="0.2">
      <c r="B117" s="59">
        <v>1</v>
      </c>
      <c r="C117" s="54">
        <v>2</v>
      </c>
      <c r="D117" s="55">
        <v>3</v>
      </c>
      <c r="E117" s="55">
        <v>4</v>
      </c>
      <c r="F117" s="56">
        <v>5</v>
      </c>
      <c r="G117" s="60">
        <v>6</v>
      </c>
    </row>
    <row r="118" spans="2:7" s="5" customFormat="1" ht="78.75" customHeight="1" x14ac:dyDescent="0.2">
      <c r="B118" s="87">
        <v>1</v>
      </c>
      <c r="C118" s="102" t="s">
        <v>101</v>
      </c>
      <c r="D118" s="83" t="s">
        <v>76</v>
      </c>
      <c r="E118" s="86">
        <v>1</v>
      </c>
      <c r="F118" s="88"/>
      <c r="G118" s="89">
        <f>Table64689101112[[#This Row],[Kiekis]]*Table64689101112[[#This Row],[Mato vieneto kaina EUR be PVM
(pildo tiekėjas)]]</f>
        <v>0</v>
      </c>
    </row>
    <row r="119" spans="2:7" s="2" customFormat="1" ht="18.75" customHeight="1" x14ac:dyDescent="0.2">
      <c r="B119" s="108" t="s">
        <v>41</v>
      </c>
      <c r="C119" s="109"/>
      <c r="D119" s="109"/>
      <c r="E119" s="109"/>
      <c r="F119" s="109"/>
      <c r="G119" s="69">
        <f>SUM(G118:G118)</f>
        <v>0</v>
      </c>
    </row>
    <row r="120" spans="2:7" s="2" customFormat="1" ht="19.5" customHeight="1" x14ac:dyDescent="0.2">
      <c r="B120" s="108" t="s">
        <v>42</v>
      </c>
      <c r="C120" s="109"/>
      <c r="D120" s="109"/>
      <c r="E120" s="109"/>
      <c r="F120" s="62" t="s">
        <v>43</v>
      </c>
      <c r="G120" s="69" t="e" vm="1">
        <f>G119*(F120/100)</f>
        <v>#VALUE!</v>
      </c>
    </row>
    <row r="121" spans="2:7" s="2" customFormat="1" ht="19.5" customHeight="1" thickBot="1" x14ac:dyDescent="0.25">
      <c r="B121" s="110" t="s">
        <v>44</v>
      </c>
      <c r="C121" s="111"/>
      <c r="D121" s="111"/>
      <c r="E121" s="111"/>
      <c r="F121" s="111"/>
      <c r="G121" s="70" t="e" vm="2">
        <f>SUM(G119:G120)</f>
        <v>#VALUE!</v>
      </c>
    </row>
    <row r="122" spans="2:7" s="35" customFormat="1" ht="21.6" customHeight="1" x14ac:dyDescent="0.2">
      <c r="B122" s="103" t="s">
        <v>45</v>
      </c>
      <c r="C122" s="103"/>
      <c r="D122" s="103"/>
      <c r="E122" s="103"/>
      <c r="F122" s="103"/>
      <c r="G122" s="103"/>
    </row>
    <row r="123" spans="2:7" s="35" customFormat="1" ht="24.75" customHeight="1" x14ac:dyDescent="0.2">
      <c r="B123" s="93"/>
      <c r="C123" s="63"/>
      <c r="D123" s="63"/>
      <c r="E123" s="63"/>
      <c r="F123" s="63"/>
      <c r="G123" s="63"/>
    </row>
    <row r="124" spans="2:7" s="82" customFormat="1" ht="26.45" customHeight="1" x14ac:dyDescent="0.2">
      <c r="B124" s="104" t="s">
        <v>79</v>
      </c>
      <c r="C124" s="104"/>
      <c r="D124" s="104"/>
      <c r="E124" s="104"/>
      <c r="F124" s="104"/>
      <c r="G124" s="104"/>
    </row>
    <row r="125" spans="2:7" s="84" customFormat="1" ht="32.25" customHeight="1" x14ac:dyDescent="0.25">
      <c r="B125" s="105" t="s">
        <v>87</v>
      </c>
      <c r="C125" s="106"/>
      <c r="D125" s="106"/>
      <c r="E125" s="106"/>
      <c r="F125" s="106"/>
      <c r="G125" s="107"/>
    </row>
    <row r="126" spans="2:7" s="2" customFormat="1" ht="72.75" customHeight="1" x14ac:dyDescent="0.2">
      <c r="B126" s="57" t="s">
        <v>35</v>
      </c>
      <c r="C126" s="52" t="s">
        <v>36</v>
      </c>
      <c r="D126" s="52" t="s">
        <v>37</v>
      </c>
      <c r="E126" s="51" t="s">
        <v>38</v>
      </c>
      <c r="F126" s="53" t="s">
        <v>39</v>
      </c>
      <c r="G126" s="58" t="s">
        <v>40</v>
      </c>
    </row>
    <row r="127" spans="2:7" s="2" customFormat="1" ht="19.5" customHeight="1" x14ac:dyDescent="0.2">
      <c r="B127" s="59">
        <v>1</v>
      </c>
      <c r="C127" s="54">
        <v>2</v>
      </c>
      <c r="D127" s="55">
        <v>3</v>
      </c>
      <c r="E127" s="55">
        <v>4</v>
      </c>
      <c r="F127" s="56">
        <v>5</v>
      </c>
      <c r="G127" s="60">
        <v>6</v>
      </c>
    </row>
    <row r="128" spans="2:7" s="2" customFormat="1" ht="78.75" customHeight="1" x14ac:dyDescent="0.2">
      <c r="B128" s="61">
        <v>1</v>
      </c>
      <c r="C128" s="85" t="s">
        <v>102</v>
      </c>
      <c r="D128" s="83" t="s">
        <v>76</v>
      </c>
      <c r="E128" s="86">
        <v>1</v>
      </c>
      <c r="F128" s="78"/>
      <c r="G128" s="69">
        <f>Table6468910111213[[#This Row],[Kiekis]]*Table6468910111213[[#This Row],[Mato vieneto kaina EUR be PVM
(pildo tiekėjas)]]</f>
        <v>0</v>
      </c>
    </row>
    <row r="129" spans="2:7" s="2" customFormat="1" ht="18.75" customHeight="1" x14ac:dyDescent="0.2">
      <c r="B129" s="108" t="s">
        <v>41</v>
      </c>
      <c r="C129" s="109"/>
      <c r="D129" s="109"/>
      <c r="E129" s="109"/>
      <c r="F129" s="109"/>
      <c r="G129" s="69">
        <f>SUM(G128:G128)</f>
        <v>0</v>
      </c>
    </row>
    <row r="130" spans="2:7" s="2" customFormat="1" ht="18.75" customHeight="1" x14ac:dyDescent="0.2">
      <c r="B130" s="108" t="s">
        <v>42</v>
      </c>
      <c r="C130" s="109"/>
      <c r="D130" s="109"/>
      <c r="E130" s="109"/>
      <c r="F130" s="62" t="s">
        <v>43</v>
      </c>
      <c r="G130" s="69" t="e" vm="1">
        <f>G129*(F130/100)</f>
        <v>#VALUE!</v>
      </c>
    </row>
    <row r="131" spans="2:7" s="2" customFormat="1" ht="19.5" customHeight="1" thickBot="1" x14ac:dyDescent="0.25">
      <c r="B131" s="110" t="s">
        <v>44</v>
      </c>
      <c r="C131" s="111"/>
      <c r="D131" s="111"/>
      <c r="E131" s="111"/>
      <c r="F131" s="111"/>
      <c r="G131" s="70" t="e" vm="2">
        <f>SUM(G129:G130)</f>
        <v>#VALUE!</v>
      </c>
    </row>
    <row r="132" spans="2:7" s="35" customFormat="1" ht="21.6" customHeight="1" x14ac:dyDescent="0.2">
      <c r="B132" s="103" t="s">
        <v>45</v>
      </c>
      <c r="C132" s="103"/>
      <c r="D132" s="103"/>
      <c r="E132" s="103"/>
      <c r="F132" s="103"/>
      <c r="G132" s="103"/>
    </row>
    <row r="133" spans="2:7" s="35" customFormat="1" ht="24.75" customHeight="1" x14ac:dyDescent="0.2">
      <c r="B133" s="93"/>
      <c r="C133" s="63"/>
      <c r="D133" s="63"/>
      <c r="E133" s="63"/>
      <c r="F133" s="63"/>
      <c r="G133" s="63"/>
    </row>
    <row r="134" spans="2:7" s="82" customFormat="1" ht="26.45" customHeight="1" thickBot="1" x14ac:dyDescent="0.25">
      <c r="B134" s="104" t="s">
        <v>90</v>
      </c>
      <c r="C134" s="104"/>
      <c r="D134" s="104"/>
      <c r="E134" s="104"/>
      <c r="F134" s="104"/>
      <c r="G134" s="104"/>
    </row>
    <row r="135" spans="2:7" ht="43.5" hidden="1" customHeight="1" thickBot="1" x14ac:dyDescent="0.25">
      <c r="B135" s="79"/>
      <c r="C135" s="114"/>
      <c r="D135" s="115"/>
      <c r="E135" s="71" t="s">
        <v>46</v>
      </c>
      <c r="F135" s="116" t="s">
        <v>47</v>
      </c>
      <c r="G135" s="117"/>
    </row>
    <row r="136" spans="2:7" ht="39.75" customHeight="1" x14ac:dyDescent="0.2">
      <c r="B136" s="112" t="s">
        <v>48</v>
      </c>
      <c r="C136" s="112"/>
      <c r="D136" s="112"/>
      <c r="E136" s="112"/>
      <c r="F136" s="112"/>
      <c r="G136" s="112"/>
    </row>
    <row r="137" spans="2:7" ht="39.75" customHeight="1" thickBot="1" x14ac:dyDescent="0.25">
      <c r="B137" s="113"/>
      <c r="C137" s="113"/>
      <c r="D137" s="113"/>
      <c r="E137" s="113"/>
      <c r="F137" s="113"/>
      <c r="G137" s="113"/>
    </row>
    <row r="138" spans="2:7" ht="39.6" customHeight="1" thickBot="1" x14ac:dyDescent="0.25">
      <c r="B138" s="121" t="s">
        <v>49</v>
      </c>
      <c r="C138" s="121" t="s">
        <v>50</v>
      </c>
      <c r="D138" s="123" t="s">
        <v>51</v>
      </c>
      <c r="E138" s="119" t="s">
        <v>52</v>
      </c>
      <c r="F138" s="10" t="s">
        <v>53</v>
      </c>
      <c r="G138" s="121" t="s">
        <v>54</v>
      </c>
    </row>
    <row r="139" spans="2:7" ht="35.450000000000003" customHeight="1" thickBot="1" x14ac:dyDescent="0.25">
      <c r="B139" s="122"/>
      <c r="C139" s="122"/>
      <c r="D139" s="124"/>
      <c r="E139" s="120"/>
      <c r="F139" s="8" t="s">
        <v>55</v>
      </c>
      <c r="G139" s="122"/>
    </row>
    <row r="140" spans="2:7" s="14" customFormat="1" ht="39.75" customHeight="1" thickBot="1" x14ac:dyDescent="0.25">
      <c r="B140" s="72">
        <v>1</v>
      </c>
      <c r="C140" s="73">
        <v>2</v>
      </c>
      <c r="D140" s="74">
        <v>3</v>
      </c>
      <c r="E140" s="75">
        <v>4</v>
      </c>
      <c r="F140" s="76">
        <v>5</v>
      </c>
      <c r="G140" s="73">
        <v>6</v>
      </c>
    </row>
    <row r="141" spans="2:7" ht="39.75" customHeight="1" x14ac:dyDescent="0.2">
      <c r="B141" s="95">
        <v>1</v>
      </c>
      <c r="C141" s="32" t="s">
        <v>56</v>
      </c>
      <c r="D141" s="40" t="s">
        <v>57</v>
      </c>
      <c r="E141" s="45" t="s">
        <v>58</v>
      </c>
      <c r="F141" s="33" t="s">
        <v>46</v>
      </c>
      <c r="G141" s="34"/>
    </row>
    <row r="142" spans="2:7" ht="27" customHeight="1" x14ac:dyDescent="0.2">
      <c r="B142" s="96">
        <v>2</v>
      </c>
      <c r="C142" s="4" t="s">
        <v>59</v>
      </c>
      <c r="D142" s="41" t="s">
        <v>57</v>
      </c>
      <c r="E142" s="46" t="s">
        <v>58</v>
      </c>
      <c r="F142" s="29" t="s">
        <v>46</v>
      </c>
      <c r="G142" s="16"/>
    </row>
    <row r="143" spans="2:7" ht="38.25" customHeight="1" x14ac:dyDescent="0.2">
      <c r="B143" s="96">
        <v>3</v>
      </c>
      <c r="C143" s="4" t="s">
        <v>60</v>
      </c>
      <c r="D143" s="41" t="s">
        <v>57</v>
      </c>
      <c r="E143" s="47" t="s">
        <v>61</v>
      </c>
      <c r="F143" s="29" t="s">
        <v>46</v>
      </c>
      <c r="G143" s="16"/>
    </row>
    <row r="144" spans="2:7" ht="89.25" customHeight="1" x14ac:dyDescent="0.2">
      <c r="B144" s="96">
        <v>4</v>
      </c>
      <c r="C144" s="4" t="s">
        <v>62</v>
      </c>
      <c r="D144" s="41" t="s">
        <v>57</v>
      </c>
      <c r="E144" s="41" t="s">
        <v>63</v>
      </c>
      <c r="F144" s="29" t="s">
        <v>46</v>
      </c>
      <c r="G144" s="16"/>
    </row>
    <row r="145" spans="2:7" ht="78" customHeight="1" x14ac:dyDescent="0.2">
      <c r="B145" s="96">
        <v>5</v>
      </c>
      <c r="C145" s="31" t="s">
        <v>64</v>
      </c>
      <c r="D145" s="41" t="s">
        <v>57</v>
      </c>
      <c r="E145" s="41" t="s">
        <v>65</v>
      </c>
      <c r="F145" s="29" t="s">
        <v>46</v>
      </c>
      <c r="G145" s="16"/>
    </row>
    <row r="146" spans="2:7" ht="55.5" customHeight="1" x14ac:dyDescent="0.2">
      <c r="B146" s="96">
        <v>6</v>
      </c>
      <c r="C146" s="31" t="s">
        <v>66</v>
      </c>
      <c r="D146" s="41" t="s">
        <v>67</v>
      </c>
      <c r="E146" s="41" t="s">
        <v>68</v>
      </c>
      <c r="F146" s="29" t="s">
        <v>46</v>
      </c>
      <c r="G146" s="16"/>
    </row>
    <row r="147" spans="2:7" ht="57" customHeight="1" x14ac:dyDescent="0.2">
      <c r="B147" s="97">
        <v>7</v>
      </c>
      <c r="C147" s="31" t="s">
        <v>69</v>
      </c>
      <c r="D147" s="41" t="s">
        <v>67</v>
      </c>
      <c r="E147" s="41" t="s">
        <v>70</v>
      </c>
      <c r="F147" s="29" t="s">
        <v>46</v>
      </c>
      <c r="G147" s="16"/>
    </row>
    <row r="148" spans="2:7" ht="57" customHeight="1" x14ac:dyDescent="0.2">
      <c r="B148" s="97">
        <v>8</v>
      </c>
      <c r="C148" s="77" t="s">
        <v>97</v>
      </c>
      <c r="D148" s="41" t="s">
        <v>57</v>
      </c>
      <c r="E148" s="41" t="s">
        <v>65</v>
      </c>
      <c r="F148" s="29" t="s">
        <v>46</v>
      </c>
      <c r="G148" s="16"/>
    </row>
    <row r="149" spans="2:7" ht="57" customHeight="1" x14ac:dyDescent="0.2">
      <c r="B149" s="97">
        <v>9</v>
      </c>
      <c r="C149" s="77" t="s">
        <v>98</v>
      </c>
      <c r="D149" s="41" t="s">
        <v>57</v>
      </c>
      <c r="E149" s="41" t="s">
        <v>65</v>
      </c>
      <c r="F149" s="29" t="s">
        <v>46</v>
      </c>
      <c r="G149" s="16"/>
    </row>
    <row r="150" spans="2:7" ht="57" customHeight="1" x14ac:dyDescent="0.2">
      <c r="B150" s="97">
        <v>10</v>
      </c>
      <c r="C150" s="77" t="s">
        <v>104</v>
      </c>
      <c r="D150" s="41" t="s">
        <v>57</v>
      </c>
      <c r="E150" s="46" t="s">
        <v>58</v>
      </c>
      <c r="F150" s="29" t="s">
        <v>46</v>
      </c>
      <c r="G150" s="16"/>
    </row>
    <row r="151" spans="2:7" x14ac:dyDescent="0.2">
      <c r="B151" s="97">
        <v>11</v>
      </c>
      <c r="C151" s="77" t="s">
        <v>71</v>
      </c>
      <c r="D151" s="41" t="s">
        <v>57</v>
      </c>
      <c r="E151" s="41" t="s">
        <v>65</v>
      </c>
      <c r="F151" s="29" t="s">
        <v>46</v>
      </c>
      <c r="G151" s="16"/>
    </row>
    <row r="152" spans="2:7" ht="118.5" customHeight="1" x14ac:dyDescent="0.2">
      <c r="B152" s="118" t="s">
        <v>72</v>
      </c>
      <c r="C152" s="118"/>
      <c r="D152" s="118"/>
      <c r="E152" s="118"/>
      <c r="F152" s="118"/>
      <c r="G152" s="118"/>
    </row>
    <row r="153" spans="2:7" s="15" customFormat="1" ht="40.5" customHeight="1" thickBot="1" x14ac:dyDescent="0.3">
      <c r="B153" s="98"/>
      <c r="C153" s="30"/>
      <c r="D153" s="42"/>
      <c r="E153" s="48"/>
    </row>
    <row r="154" spans="2:7" ht="48.75" customHeight="1" x14ac:dyDescent="0.2">
      <c r="C154" s="7" t="s">
        <v>73</v>
      </c>
      <c r="D154" s="43"/>
      <c r="E154" s="49" t="s">
        <v>74</v>
      </c>
      <c r="F154" s="6"/>
      <c r="G154" s="7" t="s">
        <v>75</v>
      </c>
    </row>
  </sheetData>
  <dataConsolidate>
    <dataRefs count="5">
      <dataRef name="1,5 mėnesio"/>
      <dataRef name="2 mėnesiai"/>
      <dataRef name="2,5 mėnesio"/>
      <dataRef name="3 mėnesiai"/>
      <dataRef name="Pasirinkite"/>
    </dataRefs>
  </dataConsolidate>
  <mergeCells count="107">
    <mergeCell ref="B42:G42"/>
    <mergeCell ref="B30:B31"/>
    <mergeCell ref="B34:G36"/>
    <mergeCell ref="D30:E31"/>
    <mergeCell ref="C30:C31"/>
    <mergeCell ref="D32:E32"/>
    <mergeCell ref="D33:E33"/>
    <mergeCell ref="E10:G10"/>
    <mergeCell ref="E11:G11"/>
    <mergeCell ref="E12:G12"/>
    <mergeCell ref="B13:G15"/>
    <mergeCell ref="B27:G29"/>
    <mergeCell ref="E16:E17"/>
    <mergeCell ref="E23:E24"/>
    <mergeCell ref="D23:D24"/>
    <mergeCell ref="C23:C24"/>
    <mergeCell ref="B10:D10"/>
    <mergeCell ref="B11:D11"/>
    <mergeCell ref="B12:D12"/>
    <mergeCell ref="B1:G1"/>
    <mergeCell ref="B4:G4"/>
    <mergeCell ref="B2:G2"/>
    <mergeCell ref="B7:D7"/>
    <mergeCell ref="B9:D9"/>
    <mergeCell ref="E9:G9"/>
    <mergeCell ref="B3:G3"/>
    <mergeCell ref="B5:G6"/>
    <mergeCell ref="E7:G7"/>
    <mergeCell ref="B8:D8"/>
    <mergeCell ref="B152:G152"/>
    <mergeCell ref="E138:E139"/>
    <mergeCell ref="G138:G139"/>
    <mergeCell ref="B138:B139"/>
    <mergeCell ref="D138:D139"/>
    <mergeCell ref="C138:C139"/>
    <mergeCell ref="F16:G16"/>
    <mergeCell ref="B20:G22"/>
    <mergeCell ref="D16:D17"/>
    <mergeCell ref="B23:B24"/>
    <mergeCell ref="F30:G30"/>
    <mergeCell ref="C39:D39"/>
    <mergeCell ref="E38:G38"/>
    <mergeCell ref="B41:G41"/>
    <mergeCell ref="F23:F24"/>
    <mergeCell ref="B50:G50"/>
    <mergeCell ref="B48:E48"/>
    <mergeCell ref="B49:F49"/>
    <mergeCell ref="C38:D38"/>
    <mergeCell ref="E37:G37"/>
    <mergeCell ref="E39:G39"/>
    <mergeCell ref="C37:D37"/>
    <mergeCell ref="B16:B17"/>
    <mergeCell ref="C16:C17"/>
    <mergeCell ref="B58:E58"/>
    <mergeCell ref="B59:F59"/>
    <mergeCell ref="B43:G43"/>
    <mergeCell ref="B136:G137"/>
    <mergeCell ref="C135:D135"/>
    <mergeCell ref="F135:G135"/>
    <mergeCell ref="B52:G52"/>
    <mergeCell ref="B60:G60"/>
    <mergeCell ref="B62:G62"/>
    <mergeCell ref="B53:G53"/>
    <mergeCell ref="B57:F57"/>
    <mergeCell ref="B47:F47"/>
    <mergeCell ref="B72:G72"/>
    <mergeCell ref="B73:G73"/>
    <mergeCell ref="B79:F79"/>
    <mergeCell ref="B80:E80"/>
    <mergeCell ref="B81:F81"/>
    <mergeCell ref="B69:F69"/>
    <mergeCell ref="B70:G70"/>
    <mergeCell ref="B63:G63"/>
    <mergeCell ref="B67:F67"/>
    <mergeCell ref="B68:E68"/>
    <mergeCell ref="B91:F91"/>
    <mergeCell ref="B92:G92"/>
    <mergeCell ref="B94:G94"/>
    <mergeCell ref="B95:G95"/>
    <mergeCell ref="B99:F99"/>
    <mergeCell ref="B82:G82"/>
    <mergeCell ref="B84:G84"/>
    <mergeCell ref="B85:G85"/>
    <mergeCell ref="B89:F89"/>
    <mergeCell ref="B90:E90"/>
    <mergeCell ref="B109:F109"/>
    <mergeCell ref="B110:E110"/>
    <mergeCell ref="B111:F111"/>
    <mergeCell ref="B112:G112"/>
    <mergeCell ref="B114:G114"/>
    <mergeCell ref="B100:E100"/>
    <mergeCell ref="B101:F101"/>
    <mergeCell ref="B102:G102"/>
    <mergeCell ref="B104:G104"/>
    <mergeCell ref="B105:G105"/>
    <mergeCell ref="B132:G132"/>
    <mergeCell ref="B134:G134"/>
    <mergeCell ref="B124:G124"/>
    <mergeCell ref="B125:G125"/>
    <mergeCell ref="B129:F129"/>
    <mergeCell ref="B131:F131"/>
    <mergeCell ref="B115:G115"/>
    <mergeCell ref="B119:F119"/>
    <mergeCell ref="B120:E120"/>
    <mergeCell ref="B121:F121"/>
    <mergeCell ref="B122:G122"/>
    <mergeCell ref="B130:E130"/>
  </mergeCells>
  <dataValidations count="3">
    <dataValidation type="list" allowBlank="1" showInputMessage="1" showErrorMessage="1" sqref="F141 E135" xr:uid="{00000000-0002-0000-0000-000000000000}">
      <formula1>"Pasirinkite, Taip, Ne"</formula1>
    </dataValidation>
    <dataValidation type="list" allowBlank="1" showInputMessage="1" showErrorMessage="1" promptTitle="Pasirinkite" sqref="F142:F151" xr:uid="{00000000-0002-0000-0000-000001000000}">
      <formula1>"Pasirinkite, Taip, Ne"</formula1>
    </dataValidation>
    <dataValidation type="list" allowBlank="1" showInputMessage="1" showErrorMessage="1" sqref="F120 F130 F48 F58 F68 F80 F90 F100 F110" xr:uid="{00000000-0002-0000-0000-000003000000}">
      <formula1>"Pasirinkti,0,9,21"</formula1>
    </dataValidation>
  </dataValidations>
  <pageMargins left="0.23622047244094491" right="0.23622047244094491" top="0.74803149606299213" bottom="0.74803149606299213" header="0.31496062992125984" footer="0.31496062992125984"/>
  <pageSetup paperSize="9" scale="19" orientation="portrait" r:id="rId1"/>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EC625-1689-44E8-9D01-BB0FA09ABEA5}">
  <ds:schemaRefs>
    <ds:schemaRef ds:uri="http://schemas.microsoft.com/office/infopath/2007/PartnerControls"/>
    <ds:schemaRef ds:uri="http://schemas.microsoft.com/office/2006/documentManagement/types"/>
    <ds:schemaRef ds:uri="ac3775fa-9d3b-4d8c-bc3d-fbdb29195e0c"/>
    <ds:schemaRef ds:uri="4b2e9d09-07c5-42d4-ad0a-92e216c40b99"/>
    <ds:schemaRef ds:uri="http://www.w3.org/XML/1998/namespace"/>
    <ds:schemaRef ds:uri="http://purl.org/dc/dcmitype/"/>
    <ds:schemaRef ds:uri="http://purl.org/dc/terms/"/>
    <ds:schemaRef ds:uri="http://schemas.openxmlformats.org/package/2006/metadata/core-properties"/>
    <ds:schemaRef ds:uri="028236e2-f653-4d19-ab67-4d06a9145e0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Anželita Pajaujienė</dc:creator>
  <cp:keywords/>
  <dc:description/>
  <cp:lastModifiedBy>Anželita Pajaujienė</cp:lastModifiedBy>
  <cp:revision/>
  <dcterms:created xsi:type="dcterms:W3CDTF">2020-02-28T08:26:56Z</dcterms:created>
  <dcterms:modified xsi:type="dcterms:W3CDTF">2025-08-08T06:56:28Z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