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72D6A25A-C9E4-4641-87A8-EB1928A36B0B}" xr6:coauthVersionLast="47" xr6:coauthVersionMax="47" xr10:uidLastSave="{00000000-0000-0000-0000-000000000000}"/>
  <bookViews>
    <workbookView xWindow="-120" yWindow="-120" windowWidth="29040" windowHeight="15720" xr2:uid="{E7AB6A9D-A88F-499D-B067-3F9F54AADB9B}"/>
  </bookViews>
  <sheets>
    <sheet name="Charakteristikos" sheetId="1" r:id="rId1"/>
    <sheet name="Sheet2" sheetId="5" state="hidden" r:id="rId2"/>
    <sheet name="Kainos 2025" sheetId="3" state="hidden" r:id="rId3"/>
    <sheet name="9824 1 p.d." sheetId="4" state="hidden" r:id="rId4"/>
  </sheets>
  <definedNames>
    <definedName name="_1Excel_BuiltIn_Print_Titles_1" localSheetId="3">#REF!</definedName>
    <definedName name="_1Excel_BuiltIn_Print_Titles_1" localSheetId="0">#REF!</definedName>
    <definedName name="_xlnm._FilterDatabase" localSheetId="3" hidden="1">'9824 1 p.d.'!$A$4:$K$14</definedName>
    <definedName name="_xlnm._FilterDatabase" localSheetId="0" hidden="1">Charakteristikos!$A$7:$K$16</definedName>
    <definedName name="Excel_BuiltIn_Print_Area" localSheetId="3">(#REF!,#REF!,#REF!)</definedName>
    <definedName name="Excel_BuiltIn_Print_Area" localSheetId="0">(#REF!,#REF!,#REF!)</definedName>
    <definedName name="VAISTAI_INFEKCINĖMS_LIGOMS_GYDYTI" localSheetId="3">#REF!</definedName>
    <definedName name="VAISTAI_INFEKCINĖMS_LIGOMS_GYDYTI" localSheetId="0">#REF!</definedName>
    <definedName name="x_part_8e21db5affaf4bcb86b7531c8438a4d9" localSheetId="3">'9824 1 p.d.'!#REF!</definedName>
    <definedName name="x_part_8e21db5affaf4bcb86b7531c8438a4d9" localSheetId="0">Charakteristikos!#REF!</definedName>
    <definedName name="x_part_a58b858fdf7249dfb24aff493317a6a4" localSheetId="3">'9824 1 p.d.'!#REF!</definedName>
    <definedName name="x_part_a58b858fdf7249dfb24aff493317a6a4" localSheetId="0">Charakteristikos!#REF!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6" i="1" l="1"/>
  <c r="O10" i="1"/>
  <c r="O11" i="1"/>
  <c r="O12" i="1"/>
  <c r="O13" i="1"/>
  <c r="O14" i="1"/>
  <c r="O16" i="1"/>
  <c r="M10" i="1"/>
  <c r="M11" i="1"/>
  <c r="M12" i="1"/>
  <c r="M13" i="1"/>
  <c r="M14" i="1"/>
  <c r="M9" i="1"/>
  <c r="O9" i="1" l="1"/>
  <c r="I6" i="4" l="1"/>
  <c r="J6" i="4"/>
  <c r="K6" i="4"/>
  <c r="I7" i="4"/>
  <c r="J7" i="4"/>
  <c r="K7" i="4"/>
  <c r="I8" i="4"/>
  <c r="J8" i="4"/>
  <c r="K8" i="4"/>
  <c r="I9" i="4"/>
  <c r="J9" i="4"/>
  <c r="K9" i="4" s="1"/>
  <c r="K14" i="4" s="1"/>
  <c r="I10" i="4"/>
  <c r="J10" i="4"/>
  <c r="K10" i="4"/>
  <c r="I11" i="4"/>
  <c r="J11" i="4"/>
  <c r="K11" i="4"/>
  <c r="I12" i="4"/>
  <c r="J12" i="4"/>
  <c r="K12" i="4"/>
  <c r="I13" i="4"/>
  <c r="J13" i="4"/>
  <c r="K13" i="4"/>
  <c r="E14" i="4"/>
  <c r="J14" i="4" l="1"/>
  <c r="H14" i="1"/>
  <c r="J14" i="1" s="1"/>
  <c r="K14" i="1" s="1"/>
  <c r="H13" i="1"/>
  <c r="J13" i="1" s="1"/>
  <c r="K13" i="1" s="1"/>
  <c r="H12" i="1"/>
  <c r="J12" i="1" s="1"/>
  <c r="K12" i="1" s="1"/>
  <c r="H11" i="1"/>
  <c r="J11" i="1" s="1"/>
  <c r="K11" i="1" s="1"/>
  <c r="H10" i="1"/>
  <c r="J10" i="1" s="1"/>
  <c r="K10" i="1" s="1"/>
  <c r="H9" i="1"/>
  <c r="G9" i="1"/>
  <c r="J9" i="1" s="1"/>
  <c r="K9" i="1" s="1"/>
  <c r="E14" i="3"/>
  <c r="C14" i="3"/>
  <c r="F12" i="3"/>
  <c r="G12" i="3" s="1"/>
  <c r="D12" i="3"/>
  <c r="F11" i="3"/>
  <c r="H11" i="3" s="1"/>
  <c r="I11" i="3" s="1"/>
  <c r="D11" i="3"/>
  <c r="F10" i="3"/>
  <c r="H10" i="3" s="1"/>
  <c r="I10" i="3" s="1"/>
  <c r="D10" i="3"/>
  <c r="F9" i="3"/>
  <c r="D9" i="3"/>
  <c r="C6" i="3"/>
  <c r="C16" i="3" s="1"/>
  <c r="F4" i="3"/>
  <c r="H4" i="3" s="1"/>
  <c r="I4" i="3" s="1"/>
  <c r="D4" i="3"/>
  <c r="D6" i="3" s="1"/>
  <c r="F3" i="3"/>
  <c r="D3" i="3"/>
  <c r="F14" i="3" l="1"/>
  <c r="H12" i="3"/>
  <c r="I12" i="3" s="1"/>
  <c r="D14" i="3"/>
  <c r="D16" i="3" s="1"/>
  <c r="F6" i="3"/>
  <c r="G3" i="3"/>
  <c r="G6" i="3" s="1"/>
  <c r="G9" i="3"/>
  <c r="H3" i="3"/>
  <c r="H9" i="3"/>
  <c r="G11" i="3"/>
  <c r="G4" i="3"/>
  <c r="G10" i="3"/>
  <c r="F16" i="3" l="1"/>
  <c r="I9" i="3"/>
  <c r="I14" i="3" s="1"/>
  <c r="H14" i="3"/>
  <c r="H6" i="3"/>
  <c r="I3" i="3"/>
  <c r="I6" i="3" s="1"/>
  <c r="G14" i="3"/>
  <c r="G16" i="3" s="1"/>
  <c r="H16" i="3" l="1"/>
  <c r="I16" i="3"/>
  <c r="G16" i="1" l="1"/>
  <c r="J16" i="1" l="1"/>
  <c r="K16" i="1"/>
</calcChain>
</file>

<file path=xl/sharedStrings.xml><?xml version="1.0" encoding="utf-8"?>
<sst xmlns="http://schemas.openxmlformats.org/spreadsheetml/2006/main" count="182" uniqueCount="103">
  <si>
    <t>vnt.</t>
  </si>
  <si>
    <t>1.6</t>
  </si>
  <si>
    <t>1.5</t>
  </si>
  <si>
    <t>1.4</t>
  </si>
  <si>
    <t>1.3</t>
  </si>
  <si>
    <t>1.2</t>
  </si>
  <si>
    <t>1.1</t>
  </si>
  <si>
    <t>Tarpslanksteliniai implantai</t>
  </si>
  <si>
    <t>Suma EUR su PVM</t>
  </si>
  <si>
    <t>Suma EUR be PVM</t>
  </si>
  <si>
    <t>Vnt. įkainis EUR su PVM</t>
  </si>
  <si>
    <t>PVM tarifas ٪</t>
  </si>
  <si>
    <t>Vnt. įkainis EUR be PVM</t>
  </si>
  <si>
    <t xml:space="preserve">Preliminarus  kiekis** </t>
  </si>
  <si>
    <t xml:space="preserve">Mato vnt. </t>
  </si>
  <si>
    <t xml:space="preserve">Charakteristikos, reikalavimai </t>
  </si>
  <si>
    <t xml:space="preserve">Priemonės pavadinimas </t>
  </si>
  <si>
    <t>Pirkimo  dalies Nr.</t>
  </si>
  <si>
    <t>SPS 1 priedas</t>
  </si>
  <si>
    <t>TECHNINĖ SPECIFIKACIJA</t>
  </si>
  <si>
    <t>Juosmeninės stuburo dalies tarpslankstelinio tarpo implantai "kulkos formos"-operuojant PLIF operacine technika</t>
  </si>
  <si>
    <t>Juosmeninės stuburo dalies tarpslankstelinio tarpo implantas „banano“ formos operuojant TLIF operacine technika</t>
  </si>
  <si>
    <t>Išplečiamas juosmeninės stuburo dalies tarpslankstelinio tarpo implantas</t>
  </si>
  <si>
    <t>Vienkartinės medicinos pagalbos priemonės neurochirurgijai (tarpslankstelinio tarpo implantai)</t>
  </si>
  <si>
    <t xml:space="preserve">Tarpslankstelinio tarpo implantai (cage) stuburo priekinei intervertebralinei dezei kaklinėje stuburo dalyje atlikti </t>
  </si>
  <si>
    <t>Tarpslankstelinio tarpo implantai ("zero profile" tipo cage) stuburo priekinei intervertebralinei dezei kaklinėje stuburo dalyje atlikti</t>
  </si>
  <si>
    <t xml:space="preserve">Tarpslankstelinio tarpo implantai  ("zero profile" tipo cage) stuburo priekinei intervertebralinei dezei juosmeninėje stuburo dalyje atlikti </t>
  </si>
  <si>
    <t xml:space="preserve">Skirtas gydyti potrauminius stuburkaulių pasislinkimus, degeneracines stuburo ligas (tarpslankstelinių diskų išvaržos, spondilolistezės),lordozės atstatymui. Medžiaga - titano lydinys arba anologiška. Implanto paviršius dantytas,  palengvinantis kaulo peraugimą. Ne mažiau kaip 5 skirtingi ilgiai, ne mažiau kaip 4 skirtingi pločiai, ne mažiau kaip 5 skirtingi aukščiai, kai mažiauasias ne didesnis negu 4 mm ir didžiausias ne žemesnis kaip 10 mm; Būtini lordozės kampai 0°,5°,10°. Galimybė pasirinkti tokio pat dydžio ir kampo implantą su specialia vieta kaulinio audinio ar kitos medžiagos talpinimui į implantą. </t>
  </si>
  <si>
    <t xml:space="preserve">Skirtas gydyti potrauminius stuburkaulių pasislinkimus, degeneracines stuburo ligas. Medžiaga - titano lydinys arba anologiška. Implanto paviršius mikroporozinis, palengvinantis kaulo peraugimą. Ne mažiau kaip 4 skirtingi ilgių, ne mažiau kaip 3 skirtingų pločių, ne mažiau kaip 10 skirtingų aukščių, kai žemiausias yra ne aukštesnis negu 7 mm ir aukščiausias ne žemesnis kaip 16 mm. Būtini lordozės kampai 0°, 4°,8°,12°, 16, 20°.  Galimybė pasirinkti tokio pat dydžio ir kampo implantą su specialia vieta kaulinio audinio ar kitos medžiagos talpinimui į implantą. </t>
  </si>
  <si>
    <t xml:space="preserve">Skirtas gydyti potrauminius stuburkaulių pasislinkimus, degeneracines stuburo ligas. Medžiaga - titano lydinys arba anologiška. Implanto paviršius mikroporozinis, palengvinantis kaulo peraugimą. Ne mažiau kaip 3 skirtingi ilgių, ne mažiau kaip 3 skirtingi pločių, ne mažiau kaip 10 skirtingų aukščių, kai žemiausias yra ne aukštesnis negu 7 mm ir aukščiausias ne žemesnis kaip 16 mm. Būtini lordozės kampai 0°, 4°,8°,12°. Galimybė pasirinkti tokio pat dydžio ir kampo implantą su specialia vieta kaulinio audinio ar kitos medžiagos talpinimui į implantą. </t>
  </si>
  <si>
    <t>Skirtas gydyti potrauminius stuburkaulių pasislinkimus, degeneracines stuburo ligas. Viršutinė ir apatinė implanto dalis dantytu paviršiumi geresnei fiksacijai kaule. Pagamintas iš titano ar titano lydinio stabilumui užtikrinti. Išplėtimo aukštis ne mažesnis kaip 5 mm.  Privalomi ilgiai yra 24, 28, 32 mm ± 1 mm. Implanto plotis 10 mm ± 1 mm.  Privalomi kampai 3°; 6°; 8°; 12°; 15°. Implantas tinkantis kaulo ar kito užpildo pripildymui.</t>
  </si>
  <si>
    <t>Reikalavimai isntrunentams</t>
  </si>
  <si>
    <t>1.7.</t>
  </si>
  <si>
    <t>Skirtas gydyti potrauminius stuburkaulių pasislinkimus, degeneracines stuburo ligas, atstatyti sagitalinį balansą naudojant (ALIF) chirurginę techniką. Ne mažiau kaip 6 skirtingi implanto aukščiai, kai žemiausias ne aukštesnis negu 11 mm ir aukščiausias ne žemesnis kaip 21 mm. 
Ne mažiau kaip trys skirtingi kampai: 8°, 15° ir 20°. Fiksavimo sraigtų skresmuo 5,0 mm ±0,5 mm. Implanto plotis 30, 35, 40 mm ±2 mm. Implanto gylis 25, 30 mm ±2 mm. Fiksavimo sraigtų ilgiai:  25, 30, 35, 40 mm. Fiksavimo sraigtų fiksavimo kryptis 35° (caudal/cranial). Tiekiamas sterilioje pakuotėje.</t>
  </si>
  <si>
    <t>Skirti gydyti potrauminius stuburkaulių pasislinkimus, degeneracines stuburo ligas (tarpslankstelinių diskų išvaržos, spondilolistezės), lordozės atstatymui. Implantuojamas iš priekio, dviejų sraigtų, dviejų inkarinių smeigių arbą jų deriniu, su užrakinimo mechanizmu. 
Tinkantis C2-Th1 srities, vieno arba dviejų segmentų fiksacijai be papildomos fiksacijos plokštele. 
Ne mažiau kaip 8 skirtingi implanto aukščiai, kai žemiausias ne didesnis negu 5 mm ir aukščiausias ne žemesnis kaip 12 mm. 
Ne mažiau kaip trys skirtingi kampai, 0°, 7° ir 12°. Savisriegių fiksavimo sraigtų ilgiai: 12, 14, 16, 18, 20 mm.
Fiksavimo smeigių ilgiai: 11, 12, 13, 14, 15 mm. Tiekiamas sterilioje pakuotėje.</t>
  </si>
  <si>
    <t xml:space="preserve">Kiekis metams vnt. 
</t>
  </si>
  <si>
    <t xml:space="preserve">Kiekis 2 metams vnt. </t>
  </si>
  <si>
    <t>Kaina be PVM vnt</t>
  </si>
  <si>
    <t>Viso be PVM 1 metams</t>
  </si>
  <si>
    <t>Viso su PVM 1 metams</t>
  </si>
  <si>
    <t>Viso be  PVM  2 metams</t>
  </si>
  <si>
    <t>Viso su  PVM 2 metams</t>
  </si>
  <si>
    <t>skaičius 1 metams</t>
  </si>
  <si>
    <t>skaičius 2 metams</t>
  </si>
  <si>
    <t>kaina vnt be PVM</t>
  </si>
  <si>
    <t>suma 1 metams be PVM</t>
  </si>
  <si>
    <t>suma 1 metams su PVM</t>
  </si>
  <si>
    <t>suma 2 metams be PVM</t>
  </si>
  <si>
    <t>suma 2 metams su PVM</t>
  </si>
  <si>
    <t>Bendra suma kaklo ir juosmens Cage</t>
  </si>
  <si>
    <t>vnt metams</t>
  </si>
  <si>
    <t>vnt 2 mnetams</t>
  </si>
  <si>
    <t>1 metams</t>
  </si>
  <si>
    <t>1 metams + pvm</t>
  </si>
  <si>
    <t>2 metams</t>
  </si>
  <si>
    <t>2 metams + pvm</t>
  </si>
  <si>
    <t>Kaklo keidžai</t>
  </si>
  <si>
    <t>Kaklo bendras</t>
  </si>
  <si>
    <t>Juosmeniniai keidžai</t>
  </si>
  <si>
    <t>Juosmeninės stuburo dalies tarpslankstelinio tarpo implantai "kulkos formos", operuojant PLIF operacine technika</t>
  </si>
  <si>
    <t>Juosmeninės stuburo dalies tarpslankstelinio tarpo implantas „banano“ formos, operuojant TLIF operacine technika</t>
  </si>
  <si>
    <t>Išplečiamas, kintamo aukščio juosmeninės stuburo dalies tarpslankstelinio tarpo implantas</t>
  </si>
  <si>
    <t>Juosmeniniai bendras</t>
  </si>
  <si>
    <t>VšĮ VUL Santaros klinikos</t>
  </si>
  <si>
    <t>Preliminarus  kiekis 24 mėn.</t>
  </si>
  <si>
    <t>9824-1</t>
  </si>
  <si>
    <t>9824-1.2</t>
  </si>
  <si>
    <t>9824-1.3</t>
  </si>
  <si>
    <t>9824-1.7</t>
  </si>
  <si>
    <t>9824-1.1</t>
  </si>
  <si>
    <t>Viso</t>
  </si>
  <si>
    <r>
      <t xml:space="preserve">Tinkantis gydyti potrauminius stuburkaulių pasislinkimus, degeneracines stuburo ligas. Skirtas implantavimui juosmeninėje ir juosmeninėje-kryžkaulinėje dalyse. Išgaubtos formos implantas gali būti implantuojamas, naudojant priekinę (ALIF) ir priekinę šoninę (ALIF AL) chiruginę techniką. Dantytas paviršius, lordozinė forma. Medžiaga - PEEK (poli-eter-eter-ketonas). Ne mažiau 3 rentgenokontrastinių markerių implanto pozicionavimui ir pooperacinei kontrolei. Turi būti galimybė fiksuoti implantą vidine intervertebraline fiksacija - specialiu inkaru arba plokštelėmis, kurių medžiaga - titano lydinys arba lygiavertė. Implanto aukštis: nuo 10 mm ± 0.1 mm iki 12 mm ± 0.1 mm, žingsniais kas 1 mm ir nuo 14 mm ± 0.1 mm iki 16 mm ± 0.1 mm, žingsniais kas 2 mm, turi būti ne mažiau 5 dydžių. Išmatavimai: gylis/plotis  22 mm ± 1 mm x  25 mm ± 1 mm, 28 mm ± 1 mm x  30 mm ± 1 mm, 30 mm ± 1 mm x  32 mm ± 1 mm, 32 mm ± 1 mm x  35 mm ± 1 mm. Turi būti galimybė lordozės atstatymui, galimybė rinktis iš 6° - 14°, ne mažiau 3 pasirinkimų. </t>
    </r>
    <r>
      <rPr>
        <b/>
        <sz val="11"/>
        <rFont val="Times New Roman"/>
        <family val="1"/>
        <charset val="186"/>
      </rPr>
      <t>Būtina pateikti ISI indeksą turinčių publikacijų.</t>
    </r>
    <r>
      <rPr>
        <sz val="11"/>
        <rFont val="Times New Roman"/>
        <family val="1"/>
        <charset val="186"/>
      </rPr>
      <t xml:space="preserve"> Sterilus.</t>
    </r>
  </si>
  <si>
    <t>Tarpslankstelinio tarpo implantai atlikti stuburo priekinei intervertebralinei dezei juosmeninėje stuburo dalyje ("zero profile" tipo cage)</t>
  </si>
  <si>
    <t>1.8</t>
  </si>
  <si>
    <r>
      <t xml:space="preserve">Turi tikti gydant potrauminius stuburkaulių pasislinkimus, degeneracines stuburo ligas (tarpslankstelinių diskų išvaržos, spondilolistezės), taip pat turi būti galimybė lordozės atstatymui. Medžiaga - PEEK (poli-eter-eter-ketonas). Rentgenokontrastiniai markeriai, skirti patikrinti implanto padėtį. Dantytas paviršius. Turi būti galimybė pasirinkti iš anatominės ir lordozinės implanto formos. Turi būti galimybė fiksuoti implantą vidine intervertebraline fiksacija - specialiu inkaru arba plokštelėmis, kurių medžiaga - titano lydinys arba lygiavertė. Išmatavimai: gylis/plotis 12 mm ± 0,5 x 14±0,5 mm, 14 ± 0,5 mm x 15 ± 0,5 mm, ir 14 ± 0,5 mm x 17±0,5 mm aukštis 5 ± 0,1 - 9, ±0,1 mm  didėja kas ne daugiau nei 1 mm.  </t>
    </r>
    <r>
      <rPr>
        <b/>
        <sz val="11"/>
        <rFont val="Times New Roman"/>
        <family val="1"/>
        <charset val="186"/>
      </rPr>
      <t>Būtina pateikti ISI indeksą turinčių publikacijų.</t>
    </r>
    <r>
      <rPr>
        <sz val="11"/>
        <rFont val="Times New Roman"/>
        <family val="1"/>
        <charset val="186"/>
      </rPr>
      <t xml:space="preserve"> Sterilus.</t>
    </r>
  </si>
  <si>
    <t>Tarpslankstelinio tarpo implantai atlikti stuburo priekinei intervertebralinei dezei kaklinėje stuburo dalyje ("zero profile" tipo cage).</t>
  </si>
  <si>
    <t>1.7</t>
  </si>
  <si>
    <r>
      <t xml:space="preserve">Turi tikti gydant potrauminius stuburkaulių pasislinkimus, degeneracines stuburo ligas (tarpslankstelinių diskų išvaržos, spondilolistezės). Turi būti mobilus su galimybe atstatyti naturalų kaklo segmento mobilumą ir anatominius judesius. Anatominis profilis. Medžiaga - implantavimui tinkantis metalas su porėta titano danga ir hidroksiapatitu.  Rentgenokontrastiniai markeriai, skirti patikrinti implanto padėtį. Dantytas paviršius. Vidinė implanto dalis turi būti mobili: ± 1 mm . Medžiaga - aukštos molekulinės masės polietilenas (arba lygiavertė medžiaga). Mobilumas: lenkimas/tiesimas: 10º ± 1º, šoninis lenkimas: 10º ± 1º, rotacija: 10º ± 2º  Išmatavimai: gylis nuo 13 ± 0,5 mm iki 19 ± 0,5 mm kas 2 mm, plotis nuo 15 ± 0,5 mm iki 19 ± 0,5 mm kas 2 mm. Aukštis nuo 4 ± 0,5 mm iki 7 ± 0,5 mm, ne mažiau nei 4 storio pasirinkimai. Atrauminis implantavimas. </t>
    </r>
    <r>
      <rPr>
        <b/>
        <sz val="11"/>
        <rFont val="Times New Roman"/>
        <family val="1"/>
        <charset val="186"/>
      </rPr>
      <t>Būtina pateikti ISI indeksą turinčių publikacijų.</t>
    </r>
    <r>
      <rPr>
        <sz val="11"/>
        <rFont val="Times New Roman"/>
        <family val="1"/>
        <charset val="186"/>
      </rPr>
      <t xml:space="preserve"> Sterilus.</t>
    </r>
  </si>
  <si>
    <t xml:space="preserve">Tarpslankstelinio tarpo implantai atlikti stuburo priekinei intervertebralinei fiksacijai kaklinėje stuburo dalyje. </t>
  </si>
  <si>
    <t>Turi būti galimybė lordozės atstatymui, galimybė rinktis iš nuo 0° iki 14° ne mažiau nei 4 pasirinkimai. Implantų ilgis nuo 25 mm ± 1mm  iki 30 mm ± 1mm, ne mažiau nei 2 pasirinkimai. Plotis 10 mm ± 1 mm.; aukštis nuo 7 mm iki 15 mm, didėja kas 1 mm. Medžiaga - Titano lydinys arba anologiška medžiaga. Porėtos struktūros, kuri perauga kaulu. Visas implantas yra rentgenokontrastinis. Sterilus.</t>
  </si>
  <si>
    <t>Juosmeninės ir krūtininės stuburo dalies tarpslankstelinio tarpo implantai "kulkos formos"- smailėjančiu užapvalintu priekiu</t>
  </si>
  <si>
    <t>Tinkantis gydyti potrauminius stuburkaulių pasislinkimus, degeneracines stuburo ligas. Skirtas implantavimui juosmeninėje ir juosmeninėje-kryžkaulinėje dalyse. Implantas gali būti implantuojamas atviros ir minimaliai invazinės operacijos būdu. „Banano“ formos smailėjančiu galu. Medžiaga - Titano lydinys arba anologiška medžiaga. Porėtos struktūros, kuri perauga kaulu. Visas implantas yra rentgenokontrastinis. Implanto aukštis: nuo 7 iki 15 mm, žingsniais kas 1 mm, būtina turėti visų dydžių. Implanto ilgis: būtina turėti dviejų ilgių 28 ± 1 mm ir 32 ± 1mm. Turi būti galimybė lordozės atstatymui, galimybė rinktis iš nuo 5° iki 15° ne mažiau nei 3 pasirinkimai. Sterilus.</t>
  </si>
  <si>
    <t>Juosmeninės stuburo dalies tarpslankstelinio tarpo implantas „banano“ formos.</t>
  </si>
  <si>
    <t>Turi tikti gydant potrauminius stuburkaulių pasislinkimus, degeneracines stuburo ligas (tarpslankstelinių diskų išvaržos, spondilolistezės), taip pat turi būti galimybė lordozės atstatymui. Medžiaga - Titano lydinys arba anologiška medžiaga. Porėtos struktūros, kuri perauga kaulu. Visas implantas yra rentgenokontrastinis. Dantytas paviršius, lordozinė forma - 5°±1°. Gylis/plotis 12 ± 1 mm x 14 ± 1 mm; 14 ± 1 mm x 14 ± 1 mm; 14 ± 1 mm x 16 ± 1 mm; 16 ± 1 mm x 18 ± 1 mm. Implanto storio pasirinkimas nuo 4 iki 9 mm kas 1 mm. Sterilus.</t>
  </si>
  <si>
    <t>Tarpslankstelinio tarpo implantai atlikti stuburo priekinei intervertebralinei dezei kaklinėje stuburo dalyje (cage)</t>
  </si>
  <si>
    <r>
      <t xml:space="preserve">Tinkantis gydyti potrauminius stuburkaulių pasislinkimus, degeneracines stuburo ligas. Skirtas implantavimui juosmeninėje ir juosmeninėje-kryžkaulinėje dalyse. Implantas gali būti implantuojamas atviros ir minimaliai invazinės operacijos būdu. „Banano“ formos smailėjančiu galu. Medžiaga - PEEK (poli-eter-eter-ketonas). Ne mažiau 5 rentgenokontrastinių markerių implanto pozicionavimui ir pooperacinei kontrolei. Implanto aukštis: nuo 7 iki 18mm, žingsniais kas 1 mm, būtina turėti visų dydžių. Implanto ilgis: būtina turėti dviejų ilgių 27 ± 1mm ir 32 ± 1mm. Turi būti galimybė lordozės atstatymui, galimybė rinktis iš 0° ir 6°. </t>
    </r>
    <r>
      <rPr>
        <b/>
        <sz val="11"/>
        <rFont val="Times New Roman"/>
        <family val="1"/>
        <charset val="186"/>
      </rPr>
      <t>Būtina pateikti kai ISI indeksą turinčių publikacijų.</t>
    </r>
    <r>
      <rPr>
        <sz val="11"/>
        <rFont val="Times New Roman"/>
        <family val="1"/>
        <charset val="186"/>
      </rPr>
      <t xml:space="preserve"> Sterilus.</t>
    </r>
  </si>
  <si>
    <r>
      <t xml:space="preserve">Turi būti galimybė lordozės atstatymui, galimybė rinktis iš nuo 0° iki 8°. Su ne mažiau nei trimis rentgeno kontrastiniais markeriais, implanto padėties nustatymui. Implanto ilgis nuo 20 iki 30 mm, ne mažiau nei 3 pasirinkimai; aukštis nuo 7 mm iki 18 mm , didėja kas 1 mm. Autostatiniai dantukai, užtikrinantys implanto stabilumą. Medžiaga - PEEK (poli-eter-eter-ketonas). </t>
    </r>
    <r>
      <rPr>
        <b/>
        <sz val="11"/>
        <rFont val="Times New Roman"/>
        <family val="1"/>
        <charset val="186"/>
      </rPr>
      <t>Būtina pateikti kai ISI indeksą turinčių publikacijų</t>
    </r>
    <r>
      <rPr>
        <sz val="11"/>
        <rFont val="Times New Roman"/>
        <family val="1"/>
        <charset val="186"/>
      </rPr>
      <t>. Sterilus.</t>
    </r>
  </si>
  <si>
    <t>33184100-4</t>
  </si>
  <si>
    <t>Kartu su implantais turi būti pateikti ir reikiami instrumentai implantavimui /laikinam naudojimui ir neatlygintinai/. Visos priemonės turi būti vieno gamintojo. Panaudai suteikiami instrumentai turi leisti implantuoti siūlomus implantus/manipuliuoti siūlomomis priemonėmis (tiekėjas privalo užpildyti siūlomų instrumentų sąrašą, žr. SPS 1 priedo 2 lape/sheet).</t>
  </si>
  <si>
    <t>Pastabos</t>
  </si>
  <si>
    <t>BVPŽ kodas</t>
  </si>
  <si>
    <r>
      <t>Firminis priemonių pavadinimas, gamintojas, priemonės kodas gamintojo kataloge* (</t>
    </r>
    <r>
      <rPr>
        <b/>
        <i/>
        <sz val="11"/>
        <rFont val="Times New Roman"/>
        <family val="1"/>
        <charset val="186"/>
      </rPr>
      <t>Pildo tiekėjas</t>
    </r>
    <r>
      <rPr>
        <b/>
        <sz val="11"/>
        <rFont val="Times New Roman"/>
        <family val="1"/>
        <charset val="186"/>
      </rPr>
      <t>)</t>
    </r>
  </si>
  <si>
    <t>Tarpslanksteliniai implantai neurochirurgijai  priemonės)</t>
  </si>
  <si>
    <t>9824 -1.6</t>
  </si>
  <si>
    <t>9824-1.8</t>
  </si>
  <si>
    <t xml:space="preserve">Planuojama pirkėjo </t>
  </si>
  <si>
    <t>Tiekėjo pasiūlymas</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</si>
  <si>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
6. Galiojimo laikas pristatymo metų tūri būti ne trumpesnis kaip 70 proc.</t>
  </si>
  <si>
    <t xml:space="preserve">Siūlomas įkainis EUR be PVM, </t>
  </si>
  <si>
    <t>Tiekėjo siūlomų prekių  charakteristikos, parametrai, jų reikšmės</t>
  </si>
  <si>
    <t>Tiekėjo siūlomos prekės kodas*</t>
  </si>
  <si>
    <t>Gamintojas</t>
  </si>
  <si>
    <t>Viso: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</si>
</sst>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00"/>
  </numFmts>
  <fonts count="26" x14ac:knownFonts="1">
    <font>
      <sz val="11"/>
      <color theme="1"/>
      <name val="Calibri"/>
      <family val="2"/>
      <charset val="186"/>
      <scheme val="minor"/>
    </font>
    <font>
      <sz val="11"/>
      <color theme="1"/>
      <name val="Calibri"/>
      <family val="2"/>
      <charset val="186"/>
      <scheme val="minor"/>
    </font>
    <font>
      <sz val="11"/>
      <name val="Times New Roman"/>
      <family val="1"/>
      <charset val="186"/>
    </font>
    <font>
      <sz val="11"/>
      <name val="Calibri"/>
      <family val="2"/>
      <charset val="186"/>
      <scheme val="minor"/>
    </font>
    <font>
      <b/>
      <sz val="14"/>
      <name val="Times New Roman"/>
      <family val="1"/>
      <charset val="186"/>
    </font>
    <font>
      <u/>
      <sz val="11"/>
      <color theme="10"/>
      <name val="Calibri"/>
      <family val="2"/>
      <charset val="186"/>
      <scheme val="minor"/>
    </font>
    <font>
      <sz val="12"/>
      <name val="Times New Roman"/>
      <family val="1"/>
      <charset val="186"/>
    </font>
    <font>
      <b/>
      <sz val="12"/>
      <name val="Times New Roman"/>
      <family val="1"/>
      <charset val="186"/>
    </font>
    <font>
      <sz val="12"/>
      <color theme="1"/>
      <name val="Times New Roman"/>
      <family val="1"/>
      <charset val="186"/>
    </font>
    <font>
      <b/>
      <sz val="12"/>
      <color rgb="FFEE0000"/>
      <name val="Times New Roman"/>
      <family val="1"/>
      <charset val="186"/>
    </font>
    <font>
      <b/>
      <u/>
      <sz val="12"/>
      <name val="Times New Roman"/>
      <family val="1"/>
      <charset val="186"/>
    </font>
    <font>
      <sz val="12"/>
      <color rgb="FF212529"/>
      <name val="Times New Roman"/>
      <family val="1"/>
      <charset val="186"/>
    </font>
    <font>
      <b/>
      <sz val="12"/>
      <color rgb="FFFF0000"/>
      <name val="Times New Roman"/>
      <family val="1"/>
      <charset val="186"/>
    </font>
    <font>
      <u/>
      <sz val="12"/>
      <name val="Times New Roman"/>
      <family val="1"/>
      <charset val="186"/>
    </font>
    <font>
      <b/>
      <sz val="12"/>
      <color theme="1"/>
      <name val="Times New Roman"/>
      <family val="1"/>
      <charset val="186"/>
    </font>
    <font>
      <i/>
      <sz val="12"/>
      <name val="Times New Roman"/>
      <family val="1"/>
      <charset val="186"/>
    </font>
    <font>
      <sz val="11"/>
      <color rgb="FF9C0006"/>
      <name val="Calibri"/>
      <family val="2"/>
      <charset val="186"/>
      <scheme val="minor"/>
    </font>
    <font>
      <b/>
      <sz val="11"/>
      <name val="Times New Roman"/>
      <family val="1"/>
      <charset val="186"/>
    </font>
    <font>
      <b/>
      <i/>
      <sz val="11"/>
      <name val="Times New Roman"/>
      <family val="1"/>
      <charset val="186"/>
    </font>
    <font>
      <strike/>
      <sz val="11"/>
      <name val="Times New Roman"/>
      <family val="1"/>
      <charset val="186"/>
    </font>
    <font>
      <b/>
      <sz val="12"/>
      <color theme="1"/>
      <name val="Arial"/>
      <family val="2"/>
      <charset val="186"/>
    </font>
    <font>
      <b/>
      <sz val="12"/>
      <name val="Arial"/>
      <family val="2"/>
      <charset val="186"/>
    </font>
    <font>
      <sz val="12"/>
      <name val="Arial"/>
      <family val="2"/>
      <charset val="186"/>
    </font>
    <font>
      <sz val="11"/>
      <name val="Arial"/>
      <family val="2"/>
      <charset val="186"/>
    </font>
    <font>
      <sz val="14"/>
      <name val="Arial"/>
      <family val="2"/>
      <charset val="186"/>
    </font>
    <font>
      <b/>
      <sz val="14"/>
      <name val="Arial"/>
      <family val="2"/>
      <charset val="186"/>
    </font>
  </fonts>
  <fills count="7">
    <fill>
      <patternFill patternType="none"/>
    </fill>
    <fill>
      <patternFill patternType="gray125"/>
    </fill>
    <fill>
      <patternFill patternType="solid">
        <fgColor theme="0"/>
        <bgColor indexed="64"/>
      </patternFill>
    </fill>
    <fill>
      <patternFill patternType="solid">
        <fgColor rgb="FFFFC7CE"/>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bottom style="thin">
        <color auto="1"/>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s>
  <cellStyleXfs count="9">
    <xf numFmtId="0" fontId="0" fillId="0" borderId="0"/>
    <xf numFmtId="0" fontId="1" fillId="0" borderId="0"/>
    <xf numFmtId="0" fontId="1" fillId="0" borderId="0"/>
    <xf numFmtId="0" fontId="1" fillId="0" borderId="0"/>
    <xf numFmtId="0" fontId="5" fillId="0" borderId="0" applyNumberFormat="0" applyFill="0" applyBorder="0" applyAlignment="0" applyProtection="0"/>
    <xf numFmtId="43" fontId="1" fillId="0" borderId="0" applyFont="0" applyFill="0" applyBorder="0" applyAlignment="0" applyProtection="0"/>
    <xf numFmtId="0" fontId="16" fillId="3" borderId="0" applyNumberFormat="0" applyBorder="0" applyAlignment="0" applyProtection="0"/>
    <xf numFmtId="0" fontId="1" fillId="0" borderId="0"/>
    <xf numFmtId="0" fontId="1" fillId="0" borderId="0"/>
  </cellStyleXfs>
  <cellXfs count="182">
    <xf numFmtId="0" fontId="0" fillId="0" borderId="0" xfId="0"/>
    <xf numFmtId="49" fontId="2" fillId="0" borderId="0" xfId="1" applyNumberFormat="1" applyFont="1" applyAlignment="1" applyProtection="1">
      <alignment horizontal="left"/>
      <protection locked="0"/>
    </xf>
    <xf numFmtId="4" fontId="2" fillId="0" borderId="0" xfId="1" applyNumberFormat="1" applyFont="1" applyAlignment="1" applyProtection="1">
      <alignment horizontal="center" vertical="center"/>
      <protection locked="0"/>
    </xf>
    <xf numFmtId="49" fontId="2" fillId="0" borderId="0" xfId="1" applyNumberFormat="1" applyFont="1" applyAlignment="1" applyProtection="1">
      <alignment horizontal="center" vertical="center" wrapText="1"/>
      <protection locked="0"/>
    </xf>
    <xf numFmtId="49" fontId="2" fillId="0" borderId="0" xfId="1" applyNumberFormat="1" applyFont="1" applyAlignment="1" applyProtection="1">
      <alignment horizontal="center" vertical="center"/>
      <protection locked="0"/>
    </xf>
    <xf numFmtId="164" fontId="2" fillId="0" borderId="0" xfId="1" applyNumberFormat="1" applyFont="1" applyAlignment="1" applyProtection="1">
      <alignment horizontal="center" vertical="center"/>
      <protection locked="0"/>
    </xf>
    <xf numFmtId="0" fontId="2" fillId="0" borderId="0" xfId="1" applyFont="1" applyAlignment="1" applyProtection="1">
      <alignment horizontal="center" vertical="center"/>
      <protection locked="0"/>
    </xf>
    <xf numFmtId="2" fontId="2" fillId="0" borderId="0" xfId="1" applyNumberFormat="1" applyFont="1" applyAlignment="1" applyProtection="1">
      <alignment horizontal="center" vertical="center"/>
      <protection locked="0"/>
    </xf>
    <xf numFmtId="49" fontId="2" fillId="0" borderId="0" xfId="1" applyNumberFormat="1" applyFont="1" applyAlignment="1" applyProtection="1">
      <alignment horizontal="center" vertical="top"/>
      <protection locked="0"/>
    </xf>
    <xf numFmtId="49" fontId="2" fillId="0" borderId="0" xfId="1" applyNumberFormat="1" applyFont="1" applyAlignment="1" applyProtection="1">
      <alignment horizontal="left" vertical="top"/>
      <protection locked="0"/>
    </xf>
    <xf numFmtId="1" fontId="2" fillId="0" borderId="0" xfId="1" applyNumberFormat="1" applyFont="1" applyAlignment="1" applyProtection="1">
      <alignment horizontal="center" vertical="top"/>
      <protection locked="0"/>
    </xf>
    <xf numFmtId="0" fontId="3" fillId="0" borderId="0" xfId="2" applyFont="1" applyAlignment="1" applyProtection="1">
      <alignment horizontal="center"/>
      <protection locked="0"/>
    </xf>
    <xf numFmtId="4" fontId="3" fillId="0" borderId="0" xfId="2" applyNumberFormat="1" applyFont="1" applyAlignment="1" applyProtection="1">
      <alignment vertical="top"/>
      <protection locked="0"/>
    </xf>
    <xf numFmtId="1" fontId="3" fillId="0" borderId="0" xfId="3" applyNumberFormat="1" applyFont="1" applyAlignment="1" applyProtection="1">
      <alignment horizontal="center"/>
      <protection locked="0"/>
    </xf>
    <xf numFmtId="2" fontId="3" fillId="0" borderId="0" xfId="3" applyNumberFormat="1" applyFont="1" applyAlignment="1" applyProtection="1">
      <alignment horizontal="left"/>
      <protection locked="0"/>
    </xf>
    <xf numFmtId="2" fontId="3" fillId="0" borderId="0" xfId="3" applyNumberFormat="1" applyFont="1" applyProtection="1">
      <protection locked="0"/>
    </xf>
    <xf numFmtId="0" fontId="2" fillId="0" borderId="0" xfId="1" applyFont="1" applyProtection="1">
      <protection locked="0"/>
    </xf>
    <xf numFmtId="4" fontId="6" fillId="2" borderId="1" xfId="1" applyNumberFormat="1" applyFont="1" applyFill="1" applyBorder="1" applyAlignment="1" applyProtection="1">
      <alignment vertical="top" wrapText="1"/>
      <protection locked="0"/>
    </xf>
    <xf numFmtId="0" fontId="8" fillId="2" borderId="9" xfId="0" applyFont="1" applyFill="1" applyBorder="1" applyAlignment="1">
      <alignment horizontal="left" vertical="center" wrapText="1"/>
    </xf>
    <xf numFmtId="0" fontId="7" fillId="2" borderId="9" xfId="0" applyFont="1" applyFill="1" applyBorder="1" applyAlignment="1">
      <alignment horizontal="left" vertical="center" wrapText="1"/>
    </xf>
    <xf numFmtId="0" fontId="8" fillId="2" borderId="0" xfId="0" applyFont="1" applyFill="1" applyAlignment="1">
      <alignment horizontal="left" vertical="center" wrapText="1"/>
    </xf>
    <xf numFmtId="0" fontId="9" fillId="2" borderId="0" xfId="0" applyFont="1" applyFill="1" applyAlignment="1">
      <alignment horizontal="left" vertical="center" wrapText="1"/>
    </xf>
    <xf numFmtId="0" fontId="8"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5" xfId="0" applyFont="1" applyFill="1" applyBorder="1" applyAlignment="1">
      <alignment horizontal="left" vertical="center" wrapText="1"/>
    </xf>
    <xf numFmtId="4" fontId="6" fillId="2" borderId="1" xfId="1" applyNumberFormat="1" applyFont="1" applyFill="1" applyBorder="1" applyAlignment="1" applyProtection="1">
      <alignment horizontal="left" vertical="center" wrapText="1"/>
      <protection locked="0"/>
    </xf>
    <xf numFmtId="0" fontId="10" fillId="2" borderId="1" xfId="4" applyFont="1" applyFill="1" applyBorder="1" applyAlignment="1">
      <alignment horizontal="left" vertical="center" wrapText="1"/>
    </xf>
    <xf numFmtId="3" fontId="6" fillId="2" borderId="1" xfId="0" applyNumberFormat="1" applyFont="1" applyFill="1" applyBorder="1" applyAlignment="1">
      <alignment horizontal="left" vertical="center" wrapText="1"/>
    </xf>
    <xf numFmtId="43" fontId="9" fillId="2" borderId="1" xfId="5" applyFont="1" applyFill="1" applyBorder="1" applyAlignment="1">
      <alignment horizontal="left" vertical="center" wrapText="1"/>
    </xf>
    <xf numFmtId="2" fontId="8" fillId="2" borderId="1" xfId="0" applyNumberFormat="1"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3" fillId="2" borderId="2" xfId="4" applyFont="1" applyFill="1" applyBorder="1" applyAlignment="1">
      <alignment horizontal="left" vertical="center" wrapText="1"/>
    </xf>
    <xf numFmtId="0" fontId="10" fillId="2" borderId="2" xfId="4" applyFont="1" applyFill="1" applyBorder="1" applyAlignment="1">
      <alignment horizontal="left" vertical="center" wrapText="1"/>
    </xf>
    <xf numFmtId="3" fontId="7" fillId="2" borderId="7" xfId="0" applyNumberFormat="1" applyFont="1" applyFill="1" applyBorder="1" applyAlignment="1">
      <alignment horizontal="left" vertical="center" wrapText="1"/>
    </xf>
    <xf numFmtId="3" fontId="7" fillId="2" borderId="1" xfId="0" applyNumberFormat="1" applyFont="1" applyFill="1" applyBorder="1" applyAlignment="1">
      <alignment horizontal="left" vertical="center" wrapText="1"/>
    </xf>
    <xf numFmtId="43" fontId="9" fillId="2" borderId="8" xfId="5" applyFont="1" applyFill="1" applyBorder="1" applyAlignment="1">
      <alignment horizontal="left" vertical="center" wrapText="1"/>
    </xf>
    <xf numFmtId="2" fontId="14" fillId="2" borderId="1" xfId="0" applyNumberFormat="1" applyFont="1" applyFill="1" applyBorder="1" applyAlignment="1">
      <alignment horizontal="left" vertical="center" wrapText="1"/>
    </xf>
    <xf numFmtId="0" fontId="14"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3" fillId="2" borderId="1" xfId="4" applyFont="1" applyFill="1" applyBorder="1" applyAlignment="1">
      <alignment horizontal="left" vertical="center" wrapText="1"/>
    </xf>
    <xf numFmtId="3" fontId="6" fillId="2" borderId="7" xfId="0" applyNumberFormat="1" applyFont="1" applyFill="1" applyBorder="1" applyAlignment="1">
      <alignment horizontal="left" vertical="center" wrapText="1"/>
    </xf>
    <xf numFmtId="3" fontId="15" fillId="2" borderId="1" xfId="0" applyNumberFormat="1" applyFont="1" applyFill="1" applyBorder="1" applyAlignment="1">
      <alignment horizontal="left" vertical="center" wrapText="1"/>
    </xf>
    <xf numFmtId="43" fontId="9" fillId="2" borderId="2" xfId="5" applyFont="1" applyFill="1" applyBorder="1" applyAlignment="1">
      <alignment horizontal="left" vertical="center" wrapText="1"/>
    </xf>
    <xf numFmtId="0" fontId="7" fillId="2" borderId="2" xfId="0" applyFont="1" applyFill="1" applyBorder="1" applyAlignment="1">
      <alignment horizontal="left" vertical="center" wrapText="1"/>
    </xf>
    <xf numFmtId="2" fontId="9" fillId="2" borderId="1" xfId="0" applyNumberFormat="1" applyFont="1" applyFill="1" applyBorder="1" applyAlignment="1">
      <alignment horizontal="left" vertical="center" wrapText="1"/>
    </xf>
    <xf numFmtId="0" fontId="7" fillId="2" borderId="1" xfId="0" applyFont="1" applyFill="1" applyBorder="1" applyAlignment="1">
      <alignment horizontal="left" vertical="center" wrapText="1"/>
    </xf>
    <xf numFmtId="43" fontId="7" fillId="2" borderId="1" xfId="5" applyFont="1" applyFill="1" applyBorder="1" applyAlignment="1">
      <alignment horizontal="left" vertical="center" wrapText="1"/>
    </xf>
    <xf numFmtId="2" fontId="7" fillId="2" borderId="1" xfId="0" applyNumberFormat="1" applyFont="1" applyFill="1" applyBorder="1" applyAlignment="1">
      <alignment horizontal="left" vertical="center" wrapText="1"/>
    </xf>
    <xf numFmtId="3" fontId="12" fillId="2" borderId="1" xfId="0" applyNumberFormat="1" applyFont="1" applyFill="1" applyBorder="1" applyAlignment="1">
      <alignment horizontal="left" vertical="center" wrapText="1"/>
    </xf>
    <xf numFmtId="3" fontId="12" fillId="2" borderId="2" xfId="0" applyNumberFormat="1" applyFont="1" applyFill="1" applyBorder="1" applyAlignment="1">
      <alignment horizontal="left" vertical="center" wrapText="1"/>
    </xf>
    <xf numFmtId="0" fontId="8" fillId="2" borderId="2" xfId="0" applyFont="1" applyFill="1" applyBorder="1" applyAlignment="1">
      <alignment horizontal="left" vertical="center" wrapText="1"/>
    </xf>
    <xf numFmtId="0" fontId="7" fillId="2" borderId="0" xfId="0" applyFont="1" applyFill="1" applyAlignment="1">
      <alignment horizontal="left" vertical="center" wrapText="1"/>
    </xf>
    <xf numFmtId="0" fontId="8" fillId="2" borderId="8" xfId="0" applyFont="1" applyFill="1" applyBorder="1" applyAlignment="1">
      <alignment horizontal="left" vertical="center" wrapText="1"/>
    </xf>
    <xf numFmtId="0" fontId="7" fillId="2" borderId="8" xfId="0" applyFont="1" applyFill="1" applyBorder="1" applyAlignment="1">
      <alignment horizontal="left" vertical="center" wrapText="1"/>
    </xf>
    <xf numFmtId="4" fontId="17" fillId="0" borderId="1" xfId="1" applyNumberFormat="1" applyFont="1" applyBorder="1" applyAlignment="1" applyProtection="1">
      <alignment horizontal="center" vertical="top" wrapText="1"/>
      <protection locked="0"/>
    </xf>
    <xf numFmtId="4" fontId="17" fillId="0" borderId="1" xfId="1" applyNumberFormat="1" applyFont="1" applyBorder="1" applyAlignment="1" applyProtection="1">
      <alignment horizontal="center" vertical="center" wrapText="1"/>
      <protection locked="0"/>
    </xf>
    <xf numFmtId="1" fontId="17" fillId="0" borderId="10" xfId="1" applyNumberFormat="1" applyFont="1" applyBorder="1" applyAlignment="1" applyProtection="1">
      <alignment horizontal="right" vertical="top" wrapText="1"/>
      <protection locked="0"/>
    </xf>
    <xf numFmtId="1" fontId="17" fillId="0" borderId="1" xfId="1" applyNumberFormat="1" applyFont="1" applyBorder="1" applyAlignment="1" applyProtection="1">
      <alignment horizontal="center" vertical="top" wrapText="1"/>
      <protection locked="0"/>
    </xf>
    <xf numFmtId="4" fontId="2" fillId="0" borderId="1" xfId="1" applyNumberFormat="1" applyFont="1" applyBorder="1" applyAlignment="1" applyProtection="1">
      <alignment horizontal="center" vertical="center" wrapText="1"/>
      <protection locked="0"/>
    </xf>
    <xf numFmtId="3" fontId="2" fillId="0" borderId="1" xfId="1" applyNumberFormat="1" applyFont="1" applyBorder="1" applyAlignment="1" applyProtection="1">
      <alignment horizontal="center" vertical="center" wrapText="1"/>
      <protection locked="0"/>
    </xf>
    <xf numFmtId="4" fontId="2" fillId="0" borderId="1" xfId="1" applyNumberFormat="1" applyFont="1" applyBorder="1" applyAlignment="1" applyProtection="1">
      <alignment horizontal="center" vertical="center"/>
      <protection locked="0"/>
    </xf>
    <xf numFmtId="3" fontId="2" fillId="0" borderId="1" xfId="1" applyNumberFormat="1" applyFont="1" applyBorder="1" applyAlignment="1" applyProtection="1">
      <alignment horizontal="center" vertical="center"/>
      <protection locked="0"/>
    </xf>
    <xf numFmtId="4" fontId="2" fillId="0" borderId="1" xfId="1" applyNumberFormat="1" applyFont="1" applyBorder="1" applyAlignment="1" applyProtection="1">
      <alignment horizontal="left" vertical="top" wrapText="1"/>
      <protection locked="0"/>
    </xf>
    <xf numFmtId="4" fontId="2" fillId="0" borderId="1" xfId="1" applyNumberFormat="1" applyFont="1" applyBorder="1" applyAlignment="1" applyProtection="1">
      <alignment vertical="top" wrapText="1"/>
      <protection locked="0"/>
    </xf>
    <xf numFmtId="1" fontId="2" fillId="0" borderId="2" xfId="1" applyNumberFormat="1" applyFont="1" applyBorder="1" applyAlignment="1" applyProtection="1">
      <alignment vertical="top" wrapText="1"/>
      <protection locked="0"/>
    </xf>
    <xf numFmtId="49" fontId="2" fillId="0" borderId="1" xfId="1" applyNumberFormat="1" applyFont="1" applyBorder="1" applyAlignment="1" applyProtection="1">
      <alignment horizontal="left"/>
      <protection locked="0"/>
    </xf>
    <xf numFmtId="1" fontId="17" fillId="0" borderId="1" xfId="1" applyNumberFormat="1" applyFont="1" applyBorder="1" applyAlignment="1" applyProtection="1">
      <alignment horizontal="left" vertical="top" wrapText="1"/>
      <protection locked="0"/>
    </xf>
    <xf numFmtId="4" fontId="17" fillId="0" borderId="1" xfId="1" applyNumberFormat="1" applyFont="1" applyBorder="1" applyAlignment="1" applyProtection="1">
      <alignment horizontal="left" vertical="top" wrapText="1"/>
      <protection locked="0"/>
    </xf>
    <xf numFmtId="4" fontId="17" fillId="0" borderId="1" xfId="1" applyNumberFormat="1" applyFont="1" applyBorder="1" applyAlignment="1" applyProtection="1">
      <alignment vertical="top" wrapText="1"/>
      <protection locked="0"/>
    </xf>
    <xf numFmtId="1" fontId="17" fillId="0" borderId="2" xfId="1" applyNumberFormat="1" applyFont="1" applyBorder="1" applyAlignment="1" applyProtection="1">
      <alignment horizontal="left" vertical="top" wrapText="1"/>
      <protection locked="0"/>
    </xf>
    <xf numFmtId="165" fontId="17" fillId="0" borderId="1" xfId="1" applyNumberFormat="1" applyFont="1" applyBorder="1" applyAlignment="1" applyProtection="1">
      <alignment horizontal="center" vertical="center" wrapText="1"/>
      <protection locked="0"/>
    </xf>
    <xf numFmtId="49" fontId="17" fillId="0" borderId="1" xfId="1" applyNumberFormat="1" applyFont="1" applyBorder="1" applyAlignment="1" applyProtection="1">
      <alignment horizontal="center" vertical="center" wrapText="1"/>
      <protection locked="0"/>
    </xf>
    <xf numFmtId="164" fontId="17" fillId="0" borderId="1" xfId="1" applyNumberFormat="1" applyFont="1" applyBorder="1" applyAlignment="1" applyProtection="1">
      <alignment horizontal="center" vertical="center" wrapText="1"/>
      <protection locked="0"/>
    </xf>
    <xf numFmtId="0" fontId="17" fillId="0" borderId="1" xfId="1" applyFont="1" applyBorder="1" applyAlignment="1" applyProtection="1">
      <alignment horizontal="center" vertical="center" wrapText="1"/>
      <protection locked="0"/>
    </xf>
    <xf numFmtId="1" fontId="17" fillId="0" borderId="1" xfId="1" applyNumberFormat="1" applyFont="1" applyBorder="1" applyAlignment="1" applyProtection="1">
      <alignment horizontal="center" vertical="center" wrapText="1"/>
      <protection locked="0"/>
    </xf>
    <xf numFmtId="1" fontId="4" fillId="0" borderId="3" xfId="1" applyNumberFormat="1" applyFont="1" applyBorder="1" applyAlignment="1" applyProtection="1">
      <alignment horizontal="center" vertical="top"/>
      <protection locked="0"/>
    </xf>
    <xf numFmtId="1" fontId="2" fillId="0" borderId="0" xfId="1" applyNumberFormat="1" applyFont="1" applyAlignment="1" applyProtection="1">
      <alignment horizontal="left" vertical="top"/>
      <protection locked="0"/>
    </xf>
    <xf numFmtId="0" fontId="0" fillId="4" borderId="0" xfId="0" applyFill="1"/>
    <xf numFmtId="1" fontId="16" fillId="4" borderId="2" xfId="6" applyNumberFormat="1" applyFill="1" applyBorder="1" applyAlignment="1" applyProtection="1">
      <alignment vertical="top" wrapText="1"/>
      <protection locked="0"/>
    </xf>
    <xf numFmtId="1" fontId="2" fillId="4" borderId="2" xfId="1" applyNumberFormat="1" applyFont="1" applyFill="1" applyBorder="1" applyAlignment="1" applyProtection="1">
      <alignment vertical="top" wrapText="1"/>
      <protection locked="0"/>
    </xf>
    <xf numFmtId="0" fontId="0" fillId="5" borderId="0" xfId="0" applyFill="1"/>
    <xf numFmtId="1" fontId="19" fillId="5" borderId="2" xfId="1" applyNumberFormat="1" applyFont="1" applyFill="1" applyBorder="1" applyAlignment="1" applyProtection="1">
      <alignment vertical="top" wrapText="1"/>
      <protection locked="0"/>
    </xf>
    <xf numFmtId="4" fontId="19" fillId="0" borderId="1" xfId="1" applyNumberFormat="1" applyFont="1" applyBorder="1" applyAlignment="1" applyProtection="1">
      <alignment vertical="top" wrapText="1"/>
      <protection locked="0"/>
    </xf>
    <xf numFmtId="4" fontId="19" fillId="0" borderId="1" xfId="1" applyNumberFormat="1" applyFont="1" applyBorder="1" applyAlignment="1" applyProtection="1">
      <alignment horizontal="left" vertical="top" wrapText="1"/>
      <protection locked="0"/>
    </xf>
    <xf numFmtId="4" fontId="19" fillId="0" borderId="1" xfId="1" applyNumberFormat="1" applyFont="1" applyBorder="1" applyAlignment="1" applyProtection="1">
      <alignment horizontal="center" vertical="center"/>
      <protection locked="0"/>
    </xf>
    <xf numFmtId="3" fontId="19" fillId="0" borderId="1" xfId="1" applyNumberFormat="1" applyFont="1" applyBorder="1" applyAlignment="1" applyProtection="1">
      <alignment horizontal="center" vertical="center"/>
      <protection locked="0"/>
    </xf>
    <xf numFmtId="3" fontId="19" fillId="0" borderId="1" xfId="1" applyNumberFormat="1" applyFont="1" applyBorder="1" applyAlignment="1" applyProtection="1">
      <alignment horizontal="center" vertical="center" wrapText="1"/>
      <protection locked="0"/>
    </xf>
    <xf numFmtId="4" fontId="19" fillId="0" borderId="1" xfId="1" applyNumberFormat="1" applyFont="1" applyBorder="1" applyAlignment="1" applyProtection="1">
      <alignment horizontal="center" vertical="center" wrapText="1"/>
      <protection locked="0"/>
    </xf>
    <xf numFmtId="1" fontId="21" fillId="2" borderId="0" xfId="1" applyNumberFormat="1" applyFont="1" applyFill="1" applyAlignment="1" applyProtection="1">
      <alignment horizontal="left" vertical="top"/>
      <protection locked="0"/>
    </xf>
    <xf numFmtId="1" fontId="22" fillId="2" borderId="0" xfId="1" applyNumberFormat="1" applyFont="1" applyFill="1" applyAlignment="1" applyProtection="1">
      <alignment horizontal="left" vertical="top"/>
      <protection locked="0"/>
    </xf>
    <xf numFmtId="49" fontId="22" fillId="2" borderId="0" xfId="1" applyNumberFormat="1" applyFont="1" applyFill="1" applyAlignment="1" applyProtection="1">
      <alignment horizontal="left" vertical="top"/>
      <protection locked="0"/>
    </xf>
    <xf numFmtId="49" fontId="22" fillId="2" borderId="0" xfId="1" applyNumberFormat="1" applyFont="1" applyFill="1" applyAlignment="1" applyProtection="1">
      <alignment horizontal="center" vertical="top"/>
      <protection locked="0"/>
    </xf>
    <xf numFmtId="2" fontId="22" fillId="2" borderId="0" xfId="1" applyNumberFormat="1" applyFont="1" applyFill="1" applyAlignment="1" applyProtection="1">
      <alignment horizontal="center" vertical="center"/>
      <protection locked="0"/>
    </xf>
    <xf numFmtId="49" fontId="22" fillId="2" borderId="0" xfId="1" applyNumberFormat="1" applyFont="1" applyFill="1" applyAlignment="1" applyProtection="1">
      <alignment horizontal="center" vertical="center"/>
      <protection locked="0"/>
    </xf>
    <xf numFmtId="164" fontId="22" fillId="2" borderId="0" xfId="1" applyNumberFormat="1" applyFont="1" applyFill="1" applyAlignment="1" applyProtection="1">
      <alignment horizontal="center" vertical="center"/>
      <protection locked="0"/>
    </xf>
    <xf numFmtId="49" fontId="23" fillId="0" borderId="0" xfId="1" applyNumberFormat="1" applyFont="1" applyAlignment="1" applyProtection="1">
      <alignment horizontal="left"/>
      <protection locked="0"/>
    </xf>
    <xf numFmtId="49" fontId="24" fillId="0" borderId="0" xfId="1" applyNumberFormat="1" applyFont="1" applyAlignment="1" applyProtection="1">
      <alignment horizontal="left"/>
      <protection locked="0"/>
    </xf>
    <xf numFmtId="1" fontId="25" fillId="0" borderId="0" xfId="1" applyNumberFormat="1" applyFont="1" applyAlignment="1" applyProtection="1">
      <alignment vertical="center"/>
      <protection locked="0"/>
    </xf>
    <xf numFmtId="0" fontId="23" fillId="0" borderId="0" xfId="1" applyFont="1" applyProtection="1">
      <protection locked="0"/>
    </xf>
    <xf numFmtId="4" fontId="22" fillId="2" borderId="1" xfId="1" applyNumberFormat="1" applyFont="1" applyFill="1" applyBorder="1" applyAlignment="1" applyProtection="1">
      <alignment horizontal="center" vertical="center"/>
      <protection locked="0"/>
    </xf>
    <xf numFmtId="1" fontId="22" fillId="2" borderId="2" xfId="1" applyNumberFormat="1" applyFont="1" applyFill="1" applyBorder="1" applyAlignment="1" applyProtection="1">
      <alignment vertical="top" wrapText="1"/>
      <protection locked="0"/>
    </xf>
    <xf numFmtId="4" fontId="22" fillId="2" borderId="1" xfId="1" applyNumberFormat="1" applyFont="1" applyFill="1" applyBorder="1" applyAlignment="1" applyProtection="1">
      <alignment vertical="top" wrapText="1"/>
      <protection locked="0"/>
    </xf>
    <xf numFmtId="0" fontId="22" fillId="2" borderId="1" xfId="4" applyFont="1" applyFill="1" applyBorder="1" applyAlignment="1">
      <alignment wrapText="1"/>
    </xf>
    <xf numFmtId="3" fontId="22" fillId="2" borderId="1" xfId="1" applyNumberFormat="1" applyFont="1" applyFill="1" applyBorder="1" applyAlignment="1" applyProtection="1">
      <alignment horizontal="center" vertical="center"/>
      <protection locked="0"/>
    </xf>
    <xf numFmtId="3" fontId="22" fillId="2" borderId="1" xfId="1" applyNumberFormat="1" applyFont="1" applyFill="1" applyBorder="1" applyAlignment="1" applyProtection="1">
      <alignment horizontal="center" vertical="center" wrapText="1"/>
      <protection locked="0"/>
    </xf>
    <xf numFmtId="4" fontId="22" fillId="2" borderId="1" xfId="1" applyNumberFormat="1" applyFont="1" applyFill="1" applyBorder="1" applyAlignment="1" applyProtection="1">
      <alignment horizontal="center" vertical="center" wrapText="1"/>
      <protection locked="0"/>
    </xf>
    <xf numFmtId="4" fontId="22" fillId="2" borderId="1" xfId="1" applyNumberFormat="1" applyFont="1" applyFill="1" applyBorder="1" applyAlignment="1" applyProtection="1">
      <alignment horizontal="left" vertical="top" wrapText="1"/>
      <protection locked="0"/>
    </xf>
    <xf numFmtId="1" fontId="22" fillId="2" borderId="2" xfId="1" quotePrefix="1" applyNumberFormat="1" applyFont="1" applyFill="1" applyBorder="1" applyAlignment="1" applyProtection="1">
      <alignment vertical="top" wrapText="1"/>
      <protection locked="0"/>
    </xf>
    <xf numFmtId="1" fontId="23" fillId="2" borderId="0" xfId="1" applyNumberFormat="1" applyFont="1" applyFill="1" applyAlignment="1" applyProtection="1">
      <alignment horizontal="center" vertical="top"/>
      <protection locked="0"/>
    </xf>
    <xf numFmtId="49" fontId="23" fillId="2" borderId="0" xfId="1" applyNumberFormat="1" applyFont="1" applyFill="1" applyAlignment="1" applyProtection="1">
      <alignment horizontal="left" vertical="top"/>
      <protection locked="0"/>
    </xf>
    <xf numFmtId="49" fontId="23" fillId="2" borderId="0" xfId="1" applyNumberFormat="1" applyFont="1" applyFill="1" applyAlignment="1" applyProtection="1">
      <alignment horizontal="left"/>
      <protection locked="0"/>
    </xf>
    <xf numFmtId="1" fontId="23" fillId="0" borderId="0" xfId="1" applyNumberFormat="1" applyFont="1" applyAlignment="1" applyProtection="1">
      <alignment horizontal="center" vertical="top"/>
      <protection locked="0"/>
    </xf>
    <xf numFmtId="49" fontId="23" fillId="0" borderId="0" xfId="1" applyNumberFormat="1" applyFont="1" applyAlignment="1" applyProtection="1">
      <alignment horizontal="left" vertical="top"/>
      <protection locked="0"/>
    </xf>
    <xf numFmtId="49" fontId="23" fillId="0" borderId="0" xfId="1" applyNumberFormat="1" applyFont="1" applyAlignment="1" applyProtection="1">
      <alignment horizontal="center" vertical="top"/>
      <protection locked="0"/>
    </xf>
    <xf numFmtId="2" fontId="23" fillId="0" borderId="0" xfId="1" applyNumberFormat="1" applyFont="1" applyAlignment="1" applyProtection="1">
      <alignment horizontal="center" vertical="center"/>
      <protection locked="0"/>
    </xf>
    <xf numFmtId="49" fontId="23" fillId="0" borderId="0" xfId="1" applyNumberFormat="1" applyFont="1" applyAlignment="1" applyProtection="1">
      <alignment horizontal="center" vertical="center"/>
      <protection locked="0"/>
    </xf>
    <xf numFmtId="164" fontId="23" fillId="0" borderId="0" xfId="1" applyNumberFormat="1" applyFont="1" applyAlignment="1" applyProtection="1">
      <alignment horizontal="center" vertical="center"/>
      <protection locked="0"/>
    </xf>
    <xf numFmtId="2" fontId="23" fillId="0" borderId="0" xfId="3" applyNumberFormat="1" applyFont="1" applyProtection="1">
      <protection locked="0"/>
    </xf>
    <xf numFmtId="1" fontId="23" fillId="0" borderId="0" xfId="3" applyNumberFormat="1" applyFont="1" applyAlignment="1" applyProtection="1">
      <alignment horizontal="center"/>
      <protection locked="0"/>
    </xf>
    <xf numFmtId="4" fontId="23" fillId="0" borderId="0" xfId="1" applyNumberFormat="1" applyFont="1" applyAlignment="1" applyProtection="1">
      <alignment horizontal="center" vertical="center"/>
      <protection locked="0"/>
    </xf>
    <xf numFmtId="2" fontId="23" fillId="0" borderId="0" xfId="3" applyNumberFormat="1" applyFont="1" applyAlignment="1" applyProtection="1">
      <alignment horizontal="left"/>
      <protection locked="0"/>
    </xf>
    <xf numFmtId="4" fontId="23" fillId="0" borderId="0" xfId="2" applyNumberFormat="1" applyFont="1" applyAlignment="1" applyProtection="1">
      <alignment vertical="top"/>
      <protection locked="0"/>
    </xf>
    <xf numFmtId="0" fontId="23" fillId="0" borderId="0" xfId="2" applyFont="1" applyAlignment="1" applyProtection="1">
      <alignment horizontal="center"/>
      <protection locked="0"/>
    </xf>
    <xf numFmtId="49" fontId="23" fillId="0" borderId="0" xfId="1" applyNumberFormat="1" applyFont="1" applyAlignment="1" applyProtection="1">
      <alignment horizontal="center" vertical="center" wrapText="1"/>
      <protection locked="0"/>
    </xf>
    <xf numFmtId="1" fontId="22" fillId="6" borderId="2" xfId="1" quotePrefix="1" applyNumberFormat="1" applyFont="1" applyFill="1" applyBorder="1" applyAlignment="1" applyProtection="1">
      <alignment horizontal="left" vertical="top" wrapText="1"/>
      <protection locked="0"/>
    </xf>
    <xf numFmtId="4" fontId="21" fillId="6" borderId="1" xfId="1" applyNumberFormat="1" applyFont="1" applyFill="1" applyBorder="1" applyAlignment="1" applyProtection="1">
      <alignment vertical="top" wrapText="1"/>
      <protection locked="0"/>
    </xf>
    <xf numFmtId="4" fontId="22" fillId="6" borderId="1" xfId="1" applyNumberFormat="1" applyFont="1" applyFill="1" applyBorder="1" applyAlignment="1" applyProtection="1">
      <alignment horizontal="center" vertical="center"/>
      <protection locked="0"/>
    </xf>
    <xf numFmtId="49" fontId="22" fillId="6" borderId="1" xfId="1" applyNumberFormat="1" applyFont="1" applyFill="1" applyBorder="1" applyAlignment="1" applyProtection="1">
      <alignment horizontal="left"/>
      <protection locked="0"/>
    </xf>
    <xf numFmtId="4" fontId="21" fillId="2" borderId="12" xfId="1" applyNumberFormat="1" applyFont="1" applyFill="1" applyBorder="1" applyAlignment="1" applyProtection="1">
      <alignment horizontal="center" vertical="center" wrapText="1"/>
      <protection locked="0"/>
    </xf>
    <xf numFmtId="49" fontId="22" fillId="6" borderId="17" xfId="1" applyNumberFormat="1" applyFont="1" applyFill="1" applyBorder="1" applyAlignment="1" applyProtection="1">
      <alignment horizontal="left"/>
      <protection locked="0"/>
    </xf>
    <xf numFmtId="49" fontId="22" fillId="6" borderId="18" xfId="1" applyNumberFormat="1" applyFont="1" applyFill="1" applyBorder="1" applyAlignment="1" applyProtection="1">
      <alignment horizontal="left"/>
      <protection locked="0"/>
    </xf>
    <xf numFmtId="4" fontId="22" fillId="2" borderId="17" xfId="1" applyNumberFormat="1" applyFont="1" applyFill="1" applyBorder="1" applyAlignment="1" applyProtection="1">
      <alignment horizontal="center" vertical="center" wrapText="1"/>
      <protection locked="0"/>
    </xf>
    <xf numFmtId="4" fontId="22" fillId="2" borderId="18" xfId="1" applyNumberFormat="1" applyFont="1" applyFill="1" applyBorder="1" applyAlignment="1" applyProtection="1">
      <alignment horizontal="center" vertical="center" wrapText="1"/>
      <protection locked="0"/>
    </xf>
    <xf numFmtId="1" fontId="22" fillId="2" borderId="8" xfId="1" applyNumberFormat="1" applyFont="1" applyFill="1" applyBorder="1" applyAlignment="1" applyProtection="1">
      <alignment horizontal="left" vertical="top" wrapText="1"/>
      <protection locked="0"/>
    </xf>
    <xf numFmtId="1" fontId="22" fillId="2" borderId="3" xfId="1" applyNumberFormat="1" applyFont="1" applyFill="1" applyBorder="1" applyAlignment="1" applyProtection="1">
      <alignment horizontal="left" vertical="top" wrapText="1"/>
      <protection locked="0"/>
    </xf>
    <xf numFmtId="1" fontId="22" fillId="2" borderId="3" xfId="1" applyNumberFormat="1" applyFont="1" applyFill="1" applyBorder="1" applyAlignment="1" applyProtection="1">
      <alignment horizontal="left" vertical="top"/>
      <protection locked="0"/>
    </xf>
    <xf numFmtId="49" fontId="23" fillId="0" borderId="17" xfId="1" applyNumberFormat="1" applyFont="1" applyBorder="1" applyAlignment="1" applyProtection="1">
      <alignment horizontal="left"/>
      <protection locked="0"/>
    </xf>
    <xf numFmtId="49" fontId="23" fillId="6" borderId="17" xfId="1" applyNumberFormat="1" applyFont="1" applyFill="1" applyBorder="1" applyAlignment="1" applyProtection="1">
      <alignment horizontal="left"/>
      <protection locked="0"/>
    </xf>
    <xf numFmtId="4" fontId="21" fillId="2" borderId="22" xfId="1" applyNumberFormat="1" applyFont="1" applyFill="1" applyBorder="1" applyAlignment="1" applyProtection="1">
      <alignment horizontal="center" vertical="center" wrapText="1"/>
      <protection locked="0"/>
    </xf>
    <xf numFmtId="4" fontId="21" fillId="2" borderId="23" xfId="1" applyNumberFormat="1" applyFont="1" applyFill="1" applyBorder="1" applyAlignment="1" applyProtection="1">
      <alignment horizontal="center" vertical="center" wrapText="1"/>
      <protection locked="0"/>
    </xf>
    <xf numFmtId="4" fontId="21" fillId="2" borderId="24" xfId="1" applyNumberFormat="1" applyFont="1" applyFill="1" applyBorder="1" applyAlignment="1" applyProtection="1">
      <alignment horizontal="center" vertical="center" wrapText="1"/>
      <protection locked="0"/>
    </xf>
    <xf numFmtId="4" fontId="22" fillId="6" borderId="19" xfId="1" applyNumberFormat="1" applyFont="1" applyFill="1" applyBorder="1" applyAlignment="1" applyProtection="1">
      <alignment horizontal="center" vertical="center" wrapText="1"/>
      <protection locked="0"/>
    </xf>
    <xf numFmtId="4" fontId="22" fillId="6" borderId="20" xfId="1" applyNumberFormat="1" applyFont="1" applyFill="1" applyBorder="1" applyAlignment="1" applyProtection="1">
      <alignment horizontal="center" vertical="center" wrapText="1"/>
      <protection locked="0"/>
    </xf>
    <xf numFmtId="4" fontId="22" fillId="6" borderId="21" xfId="1" applyNumberFormat="1" applyFont="1" applyFill="1" applyBorder="1" applyAlignment="1" applyProtection="1">
      <alignment horizontal="center" vertical="center" wrapText="1"/>
      <protection locked="0"/>
    </xf>
    <xf numFmtId="1" fontId="22" fillId="2" borderId="7" xfId="1" applyNumberFormat="1" applyFont="1" applyFill="1" applyBorder="1" applyAlignment="1" applyProtection="1">
      <alignment horizontal="right" vertical="top" wrapText="1"/>
      <protection locked="0"/>
    </xf>
    <xf numFmtId="1" fontId="21" fillId="2" borderId="7" xfId="1" applyNumberFormat="1" applyFont="1" applyFill="1" applyBorder="1" applyAlignment="1" applyProtection="1">
      <alignment horizontal="center" vertical="top" wrapText="1"/>
      <protection locked="0"/>
    </xf>
    <xf numFmtId="1" fontId="21" fillId="2" borderId="22" xfId="1" applyNumberFormat="1" applyFont="1" applyFill="1" applyBorder="1" applyAlignment="1" applyProtection="1">
      <alignment horizontal="center" vertical="center" wrapText="1"/>
      <protection locked="0"/>
    </xf>
    <xf numFmtId="1" fontId="21" fillId="2" borderId="23" xfId="1" applyNumberFormat="1" applyFont="1" applyFill="1" applyBorder="1" applyAlignment="1" applyProtection="1">
      <alignment horizontal="center" vertical="center" wrapText="1"/>
      <protection locked="0"/>
    </xf>
    <xf numFmtId="0" fontId="21" fillId="2" borderId="23" xfId="1" applyFont="1" applyFill="1" applyBorder="1" applyAlignment="1" applyProtection="1">
      <alignment horizontal="center" vertical="center" wrapText="1"/>
      <protection locked="0"/>
    </xf>
    <xf numFmtId="164" fontId="21" fillId="2" borderId="23" xfId="1" applyNumberFormat="1" applyFont="1" applyFill="1" applyBorder="1" applyAlignment="1" applyProtection="1">
      <alignment horizontal="center" vertical="center" wrapText="1"/>
      <protection locked="0"/>
    </xf>
    <xf numFmtId="49" fontId="21" fillId="2" borderId="23" xfId="1" applyNumberFormat="1" applyFont="1" applyFill="1" applyBorder="1" applyAlignment="1" applyProtection="1">
      <alignment horizontal="center" vertical="center" wrapText="1"/>
      <protection locked="0"/>
    </xf>
    <xf numFmtId="1" fontId="22" fillId="6" borderId="25" xfId="1" applyNumberFormat="1" applyFont="1" applyFill="1" applyBorder="1" applyAlignment="1" applyProtection="1">
      <alignment horizontal="left" vertical="top" wrapText="1"/>
      <protection locked="0"/>
    </xf>
    <xf numFmtId="49" fontId="23" fillId="6" borderId="0" xfId="1" applyNumberFormat="1" applyFont="1" applyFill="1" applyAlignment="1" applyProtection="1">
      <alignment horizontal="center" vertical="top"/>
      <protection locked="0"/>
    </xf>
    <xf numFmtId="1" fontId="22" fillId="2" borderId="25" xfId="1" applyNumberFormat="1" applyFont="1" applyFill="1" applyBorder="1" applyAlignment="1" applyProtection="1">
      <alignment vertical="top" wrapText="1"/>
      <protection locked="0"/>
    </xf>
    <xf numFmtId="1" fontId="22" fillId="6" borderId="26" xfId="1" applyNumberFormat="1" applyFont="1" applyFill="1" applyBorder="1" applyAlignment="1" applyProtection="1">
      <alignment vertical="top" wrapText="1"/>
      <protection locked="0"/>
    </xf>
    <xf numFmtId="1" fontId="22" fillId="6" borderId="27" xfId="1" applyNumberFormat="1" applyFont="1" applyFill="1" applyBorder="1" applyAlignment="1" applyProtection="1">
      <alignment vertical="top" wrapText="1"/>
      <protection locked="0"/>
    </xf>
    <xf numFmtId="4" fontId="22" fillId="6" borderId="20" xfId="1" applyNumberFormat="1" applyFont="1" applyFill="1" applyBorder="1" applyAlignment="1" applyProtection="1">
      <alignment vertical="top" wrapText="1"/>
      <protection locked="0"/>
    </xf>
    <xf numFmtId="4" fontId="22" fillId="6" borderId="20" xfId="1" applyNumberFormat="1" applyFont="1" applyFill="1" applyBorder="1" applyAlignment="1" applyProtection="1">
      <alignment horizontal="left" vertical="top" wrapText="1"/>
      <protection locked="0"/>
    </xf>
    <xf numFmtId="4" fontId="22" fillId="6" borderId="20" xfId="1" applyNumberFormat="1" applyFont="1" applyFill="1" applyBorder="1" applyAlignment="1" applyProtection="1">
      <alignment horizontal="center" vertical="center"/>
      <protection locked="0"/>
    </xf>
    <xf numFmtId="3" fontId="22" fillId="6" borderId="20" xfId="1" applyNumberFormat="1" applyFont="1" applyFill="1" applyBorder="1" applyAlignment="1" applyProtection="1">
      <alignment horizontal="center" vertical="center"/>
      <protection locked="0"/>
    </xf>
    <xf numFmtId="3" fontId="22" fillId="6" borderId="20" xfId="1" applyNumberFormat="1" applyFont="1" applyFill="1" applyBorder="1" applyAlignment="1" applyProtection="1">
      <alignment horizontal="center" vertical="center" wrapText="1"/>
      <protection locked="0"/>
    </xf>
    <xf numFmtId="1" fontId="21" fillId="2" borderId="8" xfId="1" applyNumberFormat="1" applyFont="1" applyFill="1" applyBorder="1" applyAlignment="1" applyProtection="1">
      <alignment horizontal="right" vertical="top" wrapText="1"/>
      <protection locked="0"/>
    </xf>
    <xf numFmtId="4" fontId="21" fillId="2" borderId="3" xfId="1" applyNumberFormat="1" applyFont="1" applyFill="1" applyBorder="1" applyAlignment="1" applyProtection="1">
      <alignment horizontal="center" vertical="top" wrapText="1"/>
      <protection locked="0"/>
    </xf>
    <xf numFmtId="4" fontId="21" fillId="2" borderId="13" xfId="1" applyNumberFormat="1" applyFont="1" applyFill="1" applyBorder="1" applyAlignment="1" applyProtection="1">
      <alignment horizontal="center" vertical="top" wrapText="1"/>
      <protection locked="0"/>
    </xf>
    <xf numFmtId="4" fontId="21" fillId="2" borderId="16" xfId="1" applyNumberFormat="1" applyFont="1" applyFill="1" applyBorder="1" applyAlignment="1" applyProtection="1">
      <alignment horizontal="center" vertical="top" wrapText="1"/>
      <protection locked="0"/>
    </xf>
    <xf numFmtId="4" fontId="21" fillId="6" borderId="14" xfId="1" applyNumberFormat="1" applyFont="1" applyFill="1" applyBorder="1" applyAlignment="1" applyProtection="1">
      <alignment horizontal="center" vertical="top" wrapText="1"/>
      <protection locked="0"/>
    </xf>
    <xf numFmtId="1" fontId="21" fillId="2" borderId="16" xfId="1" applyNumberFormat="1" applyFont="1" applyFill="1" applyBorder="1" applyAlignment="1" applyProtection="1">
      <alignment horizontal="center" vertical="top" wrapText="1"/>
      <protection locked="0"/>
    </xf>
    <xf numFmtId="4" fontId="21" fillId="6" borderId="0" xfId="1" applyNumberFormat="1" applyFont="1" applyFill="1" applyAlignment="1" applyProtection="1">
      <alignment horizontal="center" vertical="top" wrapText="1"/>
      <protection locked="0"/>
    </xf>
    <xf numFmtId="49" fontId="22" fillId="2" borderId="0" xfId="1" applyNumberFormat="1" applyFont="1" applyFill="1" applyAlignment="1" applyProtection="1">
      <alignment horizontal="center" vertical="center" wrapText="1"/>
      <protection locked="0"/>
    </xf>
    <xf numFmtId="1" fontId="21" fillId="2" borderId="0" xfId="1" applyNumberFormat="1" applyFont="1" applyFill="1" applyAlignment="1" applyProtection="1">
      <alignment horizontal="center" vertical="center"/>
      <protection locked="0"/>
    </xf>
    <xf numFmtId="0" fontId="20" fillId="0" borderId="13" xfId="7" applyFont="1" applyBorder="1" applyAlignment="1">
      <alignment horizontal="center"/>
    </xf>
    <xf numFmtId="0" fontId="20" fillId="0" borderId="14" xfId="7" applyFont="1" applyBorder="1" applyAlignment="1">
      <alignment horizontal="center"/>
    </xf>
    <xf numFmtId="0" fontId="20" fillId="0" borderId="15" xfId="7" applyFont="1" applyBorder="1" applyAlignment="1">
      <alignment horizontal="center"/>
    </xf>
    <xf numFmtId="1" fontId="22" fillId="2" borderId="2" xfId="1" applyNumberFormat="1" applyFont="1" applyFill="1" applyBorder="1" applyAlignment="1" applyProtection="1">
      <alignment horizontal="left" vertical="top" wrapText="1"/>
      <protection locked="0"/>
    </xf>
    <xf numFmtId="1" fontId="22" fillId="2" borderId="11" xfId="1" applyNumberFormat="1" applyFont="1" applyFill="1" applyBorder="1" applyAlignment="1" applyProtection="1">
      <alignment horizontal="left" vertical="top" wrapText="1"/>
      <protection locked="0"/>
    </xf>
    <xf numFmtId="1" fontId="22" fillId="2" borderId="12" xfId="1" applyNumberFormat="1" applyFont="1" applyFill="1" applyBorder="1" applyAlignment="1" applyProtection="1">
      <alignment horizontal="left" vertical="top" wrapText="1"/>
      <protection locked="0"/>
    </xf>
    <xf numFmtId="1" fontId="4" fillId="0" borderId="0" xfId="1" applyNumberFormat="1" applyFont="1" applyAlignment="1" applyProtection="1">
      <alignment horizontal="center" vertical="top"/>
      <protection locked="0"/>
    </xf>
  </cellXfs>
  <cellStyles count="9">
    <cellStyle name="Bad" xfId="6" builtinId="27"/>
    <cellStyle name="Comma" xfId="5" builtinId="3"/>
    <cellStyle name="Hyperlink" xfId="4" builtinId="8"/>
    <cellStyle name="Normal" xfId="0" builtinId="0"/>
    <cellStyle name="Normal 26 2" xfId="8" xr:uid="{8C7E4E7F-ABCB-47FE-8916-BDAFB6AAE754}"/>
    <cellStyle name="Normal 51 2" xfId="2" xr:uid="{2D2A2261-BBC0-4C91-A09A-9CC65A1E05C7}"/>
    <cellStyle name="Normal 54" xfId="3" xr:uid="{B1868DDB-9198-4E2F-94DE-85F39D5FF0AC}"/>
    <cellStyle name="Normal 60" xfId="7" xr:uid="{F8077E6F-25A6-4F49-9923-6030B21225D9}"/>
    <cellStyle name="Normal 63" xfId="1" xr:uid="{AE19BA2E-1EA3-4178-962E-546EE5921C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DA5DB-299A-4EC1-B865-70F2574F72ED}">
  <sheetPr>
    <pageSetUpPr fitToPage="1"/>
  </sheetPr>
  <dimension ref="A1:S20"/>
  <sheetViews>
    <sheetView showGridLines="0" tabSelected="1" topLeftCell="A10" zoomScale="90" zoomScaleNormal="90" workbookViewId="0">
      <selection activeCell="A3" sqref="A3:L3"/>
    </sheetView>
  </sheetViews>
  <sheetFormatPr defaultColWidth="8.5703125" defaultRowHeight="14.25" outlineLevelRow="1" outlineLevelCol="1" x14ac:dyDescent="0.2"/>
  <cols>
    <col min="1" max="1" width="10.28515625" style="116" customWidth="1"/>
    <col min="2" max="2" width="11" style="116" hidden="1" customWidth="1" outlineLevel="1"/>
    <col min="3" max="3" width="54" style="117" customWidth="1" collapsed="1"/>
    <col min="4" max="4" width="20.140625" style="117" customWidth="1"/>
    <col min="5" max="5" width="117.42578125" style="118" customWidth="1"/>
    <col min="6" max="6" width="17" style="119" customWidth="1"/>
    <col min="7" max="7" width="16.28515625" style="120" customWidth="1"/>
    <col min="8" max="8" width="16.5703125" style="121" customWidth="1"/>
    <col min="9" max="9" width="9.7109375" style="120" customWidth="1"/>
    <col min="10" max="10" width="17.42578125" style="128" customWidth="1"/>
    <col min="11" max="11" width="16" style="124" customWidth="1"/>
    <col min="12" max="12" width="18.5703125" style="100" customWidth="1"/>
    <col min="13" max="13" width="18.140625" style="100" customWidth="1"/>
    <col min="14" max="14" width="10.7109375" style="100" customWidth="1"/>
    <col min="15" max="15" width="16.5703125" style="100" customWidth="1"/>
    <col min="16" max="16" width="40.42578125" style="100" customWidth="1"/>
    <col min="17" max="17" width="19.140625" style="100" customWidth="1"/>
    <col min="18" max="18" width="17.5703125" style="100" customWidth="1"/>
    <col min="19" max="19" width="28.85546875" style="100" customWidth="1"/>
    <col min="20" max="16384" width="8.5703125" style="100"/>
  </cols>
  <sheetData>
    <row r="1" spans="1:19" ht="15.75" x14ac:dyDescent="0.2">
      <c r="A1" s="93" t="s">
        <v>63</v>
      </c>
      <c r="B1" s="94"/>
      <c r="C1" s="95"/>
      <c r="D1" s="95"/>
      <c r="E1" s="96"/>
      <c r="F1" s="97"/>
      <c r="G1" s="98"/>
      <c r="H1" s="99"/>
      <c r="I1" s="98"/>
      <c r="J1" s="173" t="s">
        <v>18</v>
      </c>
      <c r="K1" s="173"/>
      <c r="L1" s="173"/>
    </row>
    <row r="2" spans="1:19" ht="21" customHeight="1" x14ac:dyDescent="0.25">
      <c r="A2" s="174" t="s">
        <v>19</v>
      </c>
      <c r="B2" s="174"/>
      <c r="C2" s="174"/>
      <c r="D2" s="174"/>
      <c r="E2" s="174"/>
      <c r="F2" s="174"/>
      <c r="G2" s="174"/>
      <c r="H2" s="174"/>
      <c r="I2" s="174"/>
      <c r="J2" s="174"/>
      <c r="K2" s="174"/>
      <c r="L2" s="174"/>
      <c r="M2" s="101"/>
      <c r="N2" s="101"/>
    </row>
    <row r="3" spans="1:19" ht="21.75" customHeight="1" x14ac:dyDescent="0.2">
      <c r="A3" s="174" t="s">
        <v>23</v>
      </c>
      <c r="B3" s="174"/>
      <c r="C3" s="174"/>
      <c r="D3" s="174"/>
      <c r="E3" s="174"/>
      <c r="F3" s="174"/>
      <c r="G3" s="174"/>
      <c r="H3" s="174"/>
      <c r="I3" s="174"/>
      <c r="J3" s="174"/>
      <c r="K3" s="174"/>
      <c r="L3" s="174"/>
      <c r="M3" s="102"/>
      <c r="N3" s="102"/>
    </row>
    <row r="4" spans="1:19" ht="156" customHeight="1" outlineLevel="1" x14ac:dyDescent="0.2">
      <c r="A4" s="178" t="s">
        <v>97</v>
      </c>
      <c r="B4" s="179"/>
      <c r="C4" s="179"/>
      <c r="D4" s="179"/>
      <c r="E4" s="179"/>
      <c r="F4" s="179"/>
      <c r="G4" s="179"/>
      <c r="H4" s="179"/>
      <c r="I4" s="179"/>
      <c r="J4" s="179"/>
      <c r="K4" s="179"/>
      <c r="L4" s="179"/>
      <c r="M4" s="179"/>
      <c r="N4" s="179"/>
      <c r="O4" s="179"/>
      <c r="P4" s="179"/>
      <c r="Q4" s="179"/>
      <c r="R4" s="180"/>
    </row>
    <row r="5" spans="1:19" ht="7.5" customHeight="1" outlineLevel="1" thickBot="1" x14ac:dyDescent="0.25">
      <c r="A5" s="138"/>
      <c r="B5" s="139"/>
      <c r="C5" s="140"/>
      <c r="D5" s="140"/>
      <c r="E5" s="140"/>
      <c r="F5" s="140"/>
      <c r="G5" s="140"/>
      <c r="H5" s="140"/>
      <c r="I5" s="140"/>
      <c r="J5" s="140"/>
      <c r="K5" s="140"/>
      <c r="L5" s="140"/>
    </row>
    <row r="6" spans="1:19" ht="22.5" customHeight="1" outlineLevel="1" thickBot="1" x14ac:dyDescent="0.3">
      <c r="A6" s="175" t="s">
        <v>95</v>
      </c>
      <c r="B6" s="176"/>
      <c r="C6" s="176"/>
      <c r="D6" s="176"/>
      <c r="E6" s="176"/>
      <c r="F6" s="176"/>
      <c r="G6" s="176"/>
      <c r="H6" s="176"/>
      <c r="I6" s="176"/>
      <c r="J6" s="176"/>
      <c r="K6" s="176"/>
      <c r="L6" s="175" t="s">
        <v>96</v>
      </c>
      <c r="M6" s="176"/>
      <c r="N6" s="176"/>
      <c r="O6" s="176"/>
      <c r="P6" s="176"/>
      <c r="Q6" s="176"/>
      <c r="R6" s="177"/>
    </row>
    <row r="7" spans="1:19" s="103" customFormat="1" ht="129" customHeight="1" x14ac:dyDescent="0.2">
      <c r="A7" s="151" t="s">
        <v>17</v>
      </c>
      <c r="B7" s="152" t="s">
        <v>17</v>
      </c>
      <c r="C7" s="153" t="s">
        <v>16</v>
      </c>
      <c r="D7" s="153" t="s">
        <v>90</v>
      </c>
      <c r="E7" s="153" t="s">
        <v>15</v>
      </c>
      <c r="F7" s="153" t="s">
        <v>14</v>
      </c>
      <c r="G7" s="153" t="s">
        <v>64</v>
      </c>
      <c r="H7" s="154" t="s">
        <v>12</v>
      </c>
      <c r="I7" s="155" t="s">
        <v>11</v>
      </c>
      <c r="J7" s="144" t="s">
        <v>9</v>
      </c>
      <c r="K7" s="145" t="s">
        <v>8</v>
      </c>
      <c r="L7" s="143" t="s">
        <v>98</v>
      </c>
      <c r="M7" s="144" t="s">
        <v>9</v>
      </c>
      <c r="N7" s="144" t="s">
        <v>11</v>
      </c>
      <c r="O7" s="144" t="s">
        <v>8</v>
      </c>
      <c r="P7" s="144" t="s">
        <v>99</v>
      </c>
      <c r="Q7" s="144" t="s">
        <v>100</v>
      </c>
      <c r="R7" s="145" t="s">
        <v>101</v>
      </c>
      <c r="S7" s="133" t="s">
        <v>89</v>
      </c>
    </row>
    <row r="8" spans="1:19" ht="15.75" x14ac:dyDescent="0.2">
      <c r="A8" s="156">
        <v>1</v>
      </c>
      <c r="B8" s="129" t="s">
        <v>65</v>
      </c>
      <c r="C8" s="130" t="s">
        <v>7</v>
      </c>
      <c r="D8" s="172" t="s">
        <v>87</v>
      </c>
      <c r="E8" s="157"/>
      <c r="F8" s="131"/>
      <c r="G8" s="131"/>
      <c r="H8" s="131"/>
      <c r="I8" s="131"/>
      <c r="J8" s="131"/>
      <c r="K8" s="135"/>
      <c r="L8" s="134"/>
      <c r="M8" s="132"/>
      <c r="N8" s="132"/>
      <c r="O8" s="132"/>
      <c r="P8" s="132"/>
      <c r="Q8" s="132"/>
      <c r="R8" s="135"/>
      <c r="S8" s="142"/>
    </row>
    <row r="9" spans="1:19" ht="94.5" customHeight="1" x14ac:dyDescent="0.2">
      <c r="A9" s="158" t="s">
        <v>6</v>
      </c>
      <c r="B9" s="105" t="s">
        <v>67</v>
      </c>
      <c r="C9" s="106" t="s">
        <v>24</v>
      </c>
      <c r="D9" s="106"/>
      <c r="E9" s="107" t="s">
        <v>27</v>
      </c>
      <c r="F9" s="104" t="s">
        <v>0</v>
      </c>
      <c r="G9" s="108">
        <f>+'Kainos 2025'!D3</f>
        <v>80</v>
      </c>
      <c r="H9" s="104">
        <f>+'Kainos 2025'!E3</f>
        <v>560</v>
      </c>
      <c r="I9" s="109">
        <v>5</v>
      </c>
      <c r="J9" s="110">
        <f t="shared" ref="J9:J14" si="0">+G9*H9</f>
        <v>44800</v>
      </c>
      <c r="K9" s="137">
        <f>+J9*(1+I9/100)</f>
        <v>47040</v>
      </c>
      <c r="L9" s="136"/>
      <c r="M9" s="110">
        <f>+L9*G9</f>
        <v>0</v>
      </c>
      <c r="N9" s="110"/>
      <c r="O9" s="110">
        <f>+M9*(1+N9/100)</f>
        <v>0</v>
      </c>
      <c r="P9" s="110"/>
      <c r="Q9" s="110"/>
      <c r="R9" s="137"/>
      <c r="S9" s="141"/>
    </row>
    <row r="10" spans="1:19" ht="125.25" customHeight="1" x14ac:dyDescent="0.2">
      <c r="A10" s="158" t="s">
        <v>5</v>
      </c>
      <c r="B10" s="105" t="s">
        <v>68</v>
      </c>
      <c r="C10" s="106" t="s">
        <v>25</v>
      </c>
      <c r="D10" s="106"/>
      <c r="E10" s="111" t="s">
        <v>34</v>
      </c>
      <c r="F10" s="104" t="s">
        <v>0</v>
      </c>
      <c r="G10" s="108">
        <v>120</v>
      </c>
      <c r="H10" s="104">
        <f>+'Kainos 2025'!E4</f>
        <v>980</v>
      </c>
      <c r="I10" s="109">
        <v>5</v>
      </c>
      <c r="J10" s="110">
        <f t="shared" si="0"/>
        <v>117600</v>
      </c>
      <c r="K10" s="137">
        <f t="shared" ref="K10:K14" si="1">+J10*(1+I10/100)</f>
        <v>123480</v>
      </c>
      <c r="L10" s="136"/>
      <c r="M10" s="110">
        <f t="shared" ref="M10:M14" si="2">+L10*G10</f>
        <v>0</v>
      </c>
      <c r="N10" s="110"/>
      <c r="O10" s="110">
        <f t="shared" ref="O10:O14" si="3">+M10*(1+N10/100)</f>
        <v>0</v>
      </c>
      <c r="P10" s="110"/>
      <c r="Q10" s="110"/>
      <c r="R10" s="137"/>
      <c r="S10" s="141"/>
    </row>
    <row r="11" spans="1:19" ht="92.25" customHeight="1" x14ac:dyDescent="0.2">
      <c r="A11" s="158" t="s">
        <v>4</v>
      </c>
      <c r="B11" s="105" t="s">
        <v>69</v>
      </c>
      <c r="C11" s="106" t="s">
        <v>20</v>
      </c>
      <c r="D11" s="106"/>
      <c r="E11" s="111" t="s">
        <v>28</v>
      </c>
      <c r="F11" s="104" t="s">
        <v>0</v>
      </c>
      <c r="G11" s="108">
        <v>40</v>
      </c>
      <c r="H11" s="104">
        <f>+'Kainos 2025'!E9</f>
        <v>550</v>
      </c>
      <c r="I11" s="109">
        <v>5</v>
      </c>
      <c r="J11" s="110">
        <f t="shared" si="0"/>
        <v>22000</v>
      </c>
      <c r="K11" s="137">
        <f t="shared" si="1"/>
        <v>23100</v>
      </c>
      <c r="L11" s="136"/>
      <c r="M11" s="110">
        <f t="shared" si="2"/>
        <v>0</v>
      </c>
      <c r="N11" s="110"/>
      <c r="O11" s="110">
        <f t="shared" si="3"/>
        <v>0</v>
      </c>
      <c r="P11" s="110"/>
      <c r="Q11" s="110"/>
      <c r="R11" s="137"/>
      <c r="S11" s="141"/>
    </row>
    <row r="12" spans="1:19" ht="83.45" customHeight="1" x14ac:dyDescent="0.2">
      <c r="A12" s="158" t="s">
        <v>3</v>
      </c>
      <c r="B12" s="105" t="s">
        <v>66</v>
      </c>
      <c r="C12" s="106" t="s">
        <v>21</v>
      </c>
      <c r="D12" s="106"/>
      <c r="E12" s="111" t="s">
        <v>29</v>
      </c>
      <c r="F12" s="104" t="s">
        <v>0</v>
      </c>
      <c r="G12" s="108">
        <v>160</v>
      </c>
      <c r="H12" s="104">
        <f>+'Kainos 2025'!E10</f>
        <v>610</v>
      </c>
      <c r="I12" s="109">
        <v>5</v>
      </c>
      <c r="J12" s="110">
        <f t="shared" si="0"/>
        <v>97600</v>
      </c>
      <c r="K12" s="137">
        <f t="shared" si="1"/>
        <v>102480</v>
      </c>
      <c r="L12" s="136"/>
      <c r="M12" s="110">
        <f t="shared" si="2"/>
        <v>0</v>
      </c>
      <c r="N12" s="110"/>
      <c r="O12" s="110">
        <f t="shared" si="3"/>
        <v>0</v>
      </c>
      <c r="P12" s="110"/>
      <c r="Q12" s="110"/>
      <c r="R12" s="137"/>
      <c r="S12" s="141"/>
    </row>
    <row r="13" spans="1:19" ht="62.25" customHeight="1" x14ac:dyDescent="0.2">
      <c r="A13" s="158" t="s">
        <v>2</v>
      </c>
      <c r="B13" s="105" t="s">
        <v>93</v>
      </c>
      <c r="C13" s="106" t="s">
        <v>22</v>
      </c>
      <c r="D13" s="106"/>
      <c r="E13" s="111" t="s">
        <v>30</v>
      </c>
      <c r="F13" s="104" t="s">
        <v>0</v>
      </c>
      <c r="G13" s="108">
        <v>60</v>
      </c>
      <c r="H13" s="104">
        <f>+'Kainos 2025'!E11</f>
        <v>630</v>
      </c>
      <c r="I13" s="109">
        <v>5</v>
      </c>
      <c r="J13" s="110">
        <f t="shared" si="0"/>
        <v>37800</v>
      </c>
      <c r="K13" s="137">
        <f t="shared" si="1"/>
        <v>39690</v>
      </c>
      <c r="L13" s="136"/>
      <c r="M13" s="110">
        <f t="shared" si="2"/>
        <v>0</v>
      </c>
      <c r="N13" s="110"/>
      <c r="O13" s="110">
        <f t="shared" si="3"/>
        <v>0</v>
      </c>
      <c r="P13" s="110"/>
      <c r="Q13" s="110"/>
      <c r="R13" s="137"/>
      <c r="S13" s="141"/>
    </row>
    <row r="14" spans="1:19" ht="93" customHeight="1" x14ac:dyDescent="0.2">
      <c r="A14" s="158" t="s">
        <v>1</v>
      </c>
      <c r="B14" s="112" t="s">
        <v>94</v>
      </c>
      <c r="C14" s="106" t="s">
        <v>26</v>
      </c>
      <c r="D14" s="106"/>
      <c r="E14" s="111" t="s">
        <v>33</v>
      </c>
      <c r="F14" s="104" t="s">
        <v>0</v>
      </c>
      <c r="G14" s="108">
        <v>40</v>
      </c>
      <c r="H14" s="104">
        <f>+'Kainos 2025'!E12</f>
        <v>1500</v>
      </c>
      <c r="I14" s="109">
        <v>5</v>
      </c>
      <c r="J14" s="110">
        <f t="shared" si="0"/>
        <v>60000</v>
      </c>
      <c r="K14" s="137">
        <f t="shared" si="1"/>
        <v>63000</v>
      </c>
      <c r="L14" s="136"/>
      <c r="M14" s="110">
        <f t="shared" si="2"/>
        <v>0</v>
      </c>
      <c r="N14" s="110"/>
      <c r="O14" s="110">
        <f t="shared" si="3"/>
        <v>0</v>
      </c>
      <c r="P14" s="110"/>
      <c r="Q14" s="110"/>
      <c r="R14" s="137"/>
      <c r="S14" s="141"/>
    </row>
    <row r="15" spans="1:19" ht="69" customHeight="1" thickBot="1" x14ac:dyDescent="0.25">
      <c r="A15" s="159" t="s">
        <v>32</v>
      </c>
      <c r="B15" s="160"/>
      <c r="C15" s="161" t="s">
        <v>31</v>
      </c>
      <c r="D15" s="161"/>
      <c r="E15" s="162" t="s">
        <v>88</v>
      </c>
      <c r="F15" s="163"/>
      <c r="G15" s="164"/>
      <c r="H15" s="163"/>
      <c r="I15" s="165"/>
      <c r="J15" s="147"/>
      <c r="K15" s="148"/>
      <c r="L15" s="146"/>
      <c r="M15" s="147"/>
      <c r="N15" s="147"/>
      <c r="O15" s="147"/>
      <c r="P15" s="147"/>
      <c r="Q15" s="147"/>
      <c r="R15" s="148"/>
      <c r="S15" s="142"/>
    </row>
    <row r="16" spans="1:19" ht="16.5" thickBot="1" x14ac:dyDescent="0.25">
      <c r="A16" s="113"/>
      <c r="B16" s="113"/>
      <c r="C16" s="114"/>
      <c r="D16" s="114"/>
      <c r="E16" s="115"/>
      <c r="F16" s="149"/>
      <c r="G16" s="150">
        <f>SUM(G9:G14)</f>
        <v>500</v>
      </c>
      <c r="H16" s="166"/>
      <c r="I16" s="171" t="s">
        <v>102</v>
      </c>
      <c r="J16" s="168">
        <f>SUM(J9:J14)</f>
        <v>379800</v>
      </c>
      <c r="K16" s="169">
        <f>SUM(K9:K14)</f>
        <v>398790</v>
      </c>
      <c r="L16" s="167" t="s">
        <v>102</v>
      </c>
      <c r="M16" s="169">
        <f>SUM(M9:M15)</f>
        <v>0</v>
      </c>
      <c r="N16" s="170"/>
      <c r="O16" s="169">
        <f>SUM(O9:O15)</f>
        <v>0</v>
      </c>
    </row>
    <row r="17" spans="9:12" x14ac:dyDescent="0.2">
      <c r="I17" s="122"/>
      <c r="J17" s="123"/>
      <c r="L17" s="124"/>
    </row>
    <row r="18" spans="9:12" x14ac:dyDescent="0.2">
      <c r="I18" s="125"/>
      <c r="J18" s="123"/>
    </row>
    <row r="19" spans="9:12" x14ac:dyDescent="0.2">
      <c r="I19" s="126"/>
      <c r="J19" s="127"/>
    </row>
    <row r="20" spans="9:12" x14ac:dyDescent="0.2">
      <c r="K20" s="128"/>
    </row>
  </sheetData>
  <mergeCells count="6">
    <mergeCell ref="J1:L1"/>
    <mergeCell ref="A2:L2"/>
    <mergeCell ref="A3:L3"/>
    <mergeCell ref="A6:K6"/>
    <mergeCell ref="L6:R6"/>
    <mergeCell ref="A4:R4"/>
  </mergeCells>
  <pageMargins left="0.7" right="0.7" top="0.75" bottom="0.75" header="0.3" footer="0.3"/>
  <pageSetup paperSize="9" scale="6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6A04B-20C3-4EC5-8CB6-F4FB4B9C3716}">
  <dimension ref="A1:E9"/>
  <sheetViews>
    <sheetView workbookViewId="0">
      <selection activeCell="C6" sqref="C6"/>
    </sheetView>
  </sheetViews>
  <sheetFormatPr defaultRowHeight="15" x14ac:dyDescent="0.25"/>
  <cols>
    <col min="2" max="2" width="54.7109375" customWidth="1"/>
    <col min="5" max="5" width="55" customWidth="1"/>
  </cols>
  <sheetData>
    <row r="1" spans="1:5" ht="45" customHeight="1" x14ac:dyDescent="0.25">
      <c r="A1" t="s">
        <v>6</v>
      </c>
      <c r="B1" s="17" t="s">
        <v>24</v>
      </c>
      <c r="C1" s="82" t="s">
        <v>4</v>
      </c>
      <c r="D1" s="82" t="s">
        <v>6</v>
      </c>
      <c r="E1" s="17" t="s">
        <v>80</v>
      </c>
    </row>
    <row r="2" spans="1:5" ht="60.75" customHeight="1" x14ac:dyDescent="0.25">
      <c r="A2" t="s">
        <v>5</v>
      </c>
      <c r="B2" s="17" t="s">
        <v>25</v>
      </c>
      <c r="C2" s="82" t="s">
        <v>76</v>
      </c>
      <c r="D2" s="82" t="s">
        <v>5</v>
      </c>
      <c r="E2" s="17" t="s">
        <v>82</v>
      </c>
    </row>
    <row r="3" spans="1:5" ht="36" customHeight="1" x14ac:dyDescent="0.25">
      <c r="A3" t="s">
        <v>4</v>
      </c>
      <c r="B3" s="17" t="s">
        <v>20</v>
      </c>
      <c r="C3" s="82" t="s">
        <v>6</v>
      </c>
      <c r="D3" s="82" t="s">
        <v>4</v>
      </c>
      <c r="E3" s="17" t="s">
        <v>84</v>
      </c>
    </row>
    <row r="4" spans="1:5" ht="35.25" customHeight="1" x14ac:dyDescent="0.25">
      <c r="A4" t="s">
        <v>3</v>
      </c>
      <c r="B4" s="17" t="s">
        <v>21</v>
      </c>
      <c r="C4" s="82" t="s">
        <v>5</v>
      </c>
      <c r="D4" s="85" t="s">
        <v>3</v>
      </c>
      <c r="E4" s="17" t="s">
        <v>82</v>
      </c>
    </row>
    <row r="5" spans="1:5" ht="36" customHeight="1" x14ac:dyDescent="0.25">
      <c r="A5" t="s">
        <v>2</v>
      </c>
      <c r="B5" s="17" t="s">
        <v>22</v>
      </c>
      <c r="C5" s="82" t="s">
        <v>1</v>
      </c>
      <c r="D5" s="85" t="s">
        <v>2</v>
      </c>
      <c r="E5" s="17" t="s">
        <v>80</v>
      </c>
    </row>
    <row r="6" spans="1:5" ht="54.75" customHeight="1" x14ac:dyDescent="0.25">
      <c r="A6" t="s">
        <v>1</v>
      </c>
      <c r="B6" s="17" t="s">
        <v>26</v>
      </c>
      <c r="C6" s="82" t="s">
        <v>73</v>
      </c>
      <c r="D6" s="82" t="s">
        <v>1</v>
      </c>
      <c r="E6" s="17" t="s">
        <v>78</v>
      </c>
    </row>
    <row r="7" spans="1:5" ht="55.5" customHeight="1" x14ac:dyDescent="0.25">
      <c r="A7" t="s">
        <v>32</v>
      </c>
      <c r="B7" s="17" t="s">
        <v>31</v>
      </c>
      <c r="D7" s="82" t="s">
        <v>76</v>
      </c>
      <c r="E7" s="17" t="s">
        <v>75</v>
      </c>
    </row>
    <row r="8" spans="1:5" ht="47.25" x14ac:dyDescent="0.25">
      <c r="D8" s="82" t="s">
        <v>73</v>
      </c>
      <c r="E8" s="17" t="s">
        <v>72</v>
      </c>
    </row>
    <row r="9" spans="1:5" ht="15.75" x14ac:dyDescent="0.25">
      <c r="E9" s="1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6A194-7DC9-49EB-A8AE-72C6D864BD9E}">
  <dimension ref="A1:DP185"/>
  <sheetViews>
    <sheetView topLeftCell="A11" zoomScale="70" zoomScaleNormal="70" workbookViewId="0">
      <selection activeCell="A12" sqref="A12"/>
    </sheetView>
  </sheetViews>
  <sheetFormatPr defaultColWidth="9.140625" defaultRowHeight="15.75" x14ac:dyDescent="0.25"/>
  <cols>
    <col min="1" max="1" width="89.7109375" style="55" customWidth="1"/>
    <col min="2" max="2" width="40.42578125" style="48" customWidth="1"/>
    <col min="3" max="3" width="27.85546875" style="20" customWidth="1"/>
    <col min="4" max="4" width="25" style="20" customWidth="1"/>
    <col min="5" max="5" width="23.140625" style="21" customWidth="1"/>
    <col min="6" max="6" width="24.140625" style="20" customWidth="1"/>
    <col min="7" max="7" width="34.42578125" style="20" customWidth="1"/>
    <col min="8" max="8" width="26.140625" style="20" customWidth="1"/>
    <col min="9" max="9" width="35.5703125" style="20" customWidth="1"/>
    <col min="10" max="10" width="35.42578125" style="20" customWidth="1"/>
    <col min="11" max="11" width="35.5703125" style="20" customWidth="1"/>
    <col min="12" max="12" width="38.85546875" style="20" customWidth="1"/>
    <col min="13" max="13" width="25.85546875" style="20" customWidth="1"/>
    <col min="14" max="16384" width="9.140625" style="20"/>
  </cols>
  <sheetData>
    <row r="1" spans="1:120" ht="16.5" thickBot="1" x14ac:dyDescent="0.3">
      <c r="A1" s="18"/>
      <c r="B1" s="19"/>
      <c r="J1" s="22"/>
      <c r="K1" s="22"/>
      <c r="L1" s="22"/>
      <c r="M1" s="22"/>
      <c r="N1" s="22"/>
      <c r="O1" s="22"/>
      <c r="P1" s="22"/>
      <c r="Q1" s="22"/>
      <c r="R1" s="22"/>
      <c r="S1" s="22"/>
      <c r="T1" s="22"/>
      <c r="U1" s="22"/>
    </row>
    <row r="2" spans="1:120" ht="31.5" x14ac:dyDescent="0.25">
      <c r="A2" s="23" t="s">
        <v>56</v>
      </c>
      <c r="B2" s="24"/>
      <c r="C2" s="25" t="s">
        <v>35</v>
      </c>
      <c r="D2" s="25" t="s">
        <v>36</v>
      </c>
      <c r="E2" s="25" t="s">
        <v>37</v>
      </c>
      <c r="F2" s="26" t="s">
        <v>38</v>
      </c>
      <c r="G2" s="26" t="s">
        <v>39</v>
      </c>
      <c r="H2" s="27" t="s">
        <v>40</v>
      </c>
      <c r="I2" s="27" t="s">
        <v>41</v>
      </c>
      <c r="J2" s="22"/>
      <c r="K2" s="22"/>
      <c r="L2" s="22"/>
      <c r="M2" s="22"/>
      <c r="N2" s="22"/>
      <c r="O2" s="22"/>
      <c r="P2" s="22"/>
      <c r="Q2" s="22"/>
      <c r="R2" s="22"/>
      <c r="S2" s="22"/>
      <c r="T2" s="22"/>
      <c r="U2" s="22"/>
    </row>
    <row r="3" spans="1:120" ht="69" customHeight="1" x14ac:dyDescent="0.25">
      <c r="A3" s="28" t="s">
        <v>24</v>
      </c>
      <c r="B3" s="29"/>
      <c r="C3" s="30">
        <v>40</v>
      </c>
      <c r="D3" s="30">
        <f>C3*2</f>
        <v>80</v>
      </c>
      <c r="E3" s="31">
        <v>560</v>
      </c>
      <c r="F3" s="32">
        <f>C3*E3</f>
        <v>22400</v>
      </c>
      <c r="G3" s="22">
        <f>F3*1.05</f>
        <v>23520</v>
      </c>
      <c r="H3" s="33">
        <f>F3*2</f>
        <v>44800</v>
      </c>
      <c r="I3" s="34">
        <f>H3*1.05</f>
        <v>47040</v>
      </c>
      <c r="J3" s="22"/>
      <c r="K3" s="22"/>
      <c r="L3" s="22"/>
      <c r="M3" s="22"/>
      <c r="N3" s="22"/>
      <c r="O3" s="22"/>
      <c r="P3" s="22"/>
      <c r="Q3" s="22"/>
      <c r="R3" s="22"/>
      <c r="S3" s="22"/>
      <c r="T3" s="22"/>
      <c r="U3" s="22"/>
    </row>
    <row r="4" spans="1:120" ht="62.25" customHeight="1" x14ac:dyDescent="0.25">
      <c r="A4" s="28" t="s">
        <v>25</v>
      </c>
      <c r="B4" s="29"/>
      <c r="C4" s="30">
        <v>60</v>
      </c>
      <c r="D4" s="30">
        <f t="shared" ref="D4" si="0">C4*2</f>
        <v>120</v>
      </c>
      <c r="E4" s="31">
        <v>980</v>
      </c>
      <c r="F4" s="32">
        <f>C4*E4</f>
        <v>58800</v>
      </c>
      <c r="G4" s="22">
        <f t="shared" ref="G4:G12" si="1">F4*1.05</f>
        <v>61740</v>
      </c>
      <c r="H4" s="33">
        <f t="shared" ref="H4:H12" si="2">F4*2</f>
        <v>117600</v>
      </c>
      <c r="I4" s="34">
        <f t="shared" ref="I4:I12" si="3">H4*1.05</f>
        <v>123480</v>
      </c>
      <c r="J4" s="22"/>
      <c r="K4" s="35"/>
      <c r="L4" s="35"/>
      <c r="M4" s="22"/>
      <c r="N4" s="22"/>
      <c r="O4" s="22"/>
      <c r="P4" s="22"/>
      <c r="Q4" s="22"/>
      <c r="R4" s="22"/>
      <c r="S4" s="22"/>
      <c r="T4" s="22"/>
      <c r="U4" s="22"/>
    </row>
    <row r="5" spans="1:120" ht="31.5" x14ac:dyDescent="0.25">
      <c r="A5" s="36"/>
      <c r="B5" s="37"/>
      <c r="C5" s="38" t="s">
        <v>42</v>
      </c>
      <c r="D5" s="39" t="s">
        <v>43</v>
      </c>
      <c r="E5" s="40" t="s">
        <v>44</v>
      </c>
      <c r="F5" s="41" t="s">
        <v>45</v>
      </c>
      <c r="G5" s="42" t="s">
        <v>46</v>
      </c>
      <c r="H5" s="41" t="s">
        <v>47</v>
      </c>
      <c r="I5" s="42" t="s">
        <v>48</v>
      </c>
      <c r="J5" s="22"/>
      <c r="K5" s="22"/>
      <c r="L5" s="22"/>
      <c r="M5" s="22"/>
      <c r="N5" s="22"/>
      <c r="O5" s="22"/>
      <c r="P5" s="22"/>
      <c r="Q5" s="22"/>
      <c r="R5" s="22"/>
      <c r="S5" s="22"/>
      <c r="T5" s="22"/>
      <c r="U5" s="22"/>
    </row>
    <row r="6" spans="1:120" ht="39" customHeight="1" x14ac:dyDescent="0.25">
      <c r="A6" s="36" t="s">
        <v>57</v>
      </c>
      <c r="B6" s="37"/>
      <c r="C6" s="38">
        <f>SUM(C3:C4)</f>
        <v>100</v>
      </c>
      <c r="D6" s="39">
        <f>SUM(D3:D4)</f>
        <v>200</v>
      </c>
      <c r="E6" s="40"/>
      <c r="F6" s="41">
        <f>SUM(F3:F4)</f>
        <v>81200</v>
      </c>
      <c r="G6" s="42">
        <f>SUM(G3:G4)</f>
        <v>85260</v>
      </c>
      <c r="H6" s="43">
        <f>SUM(H3:H4)</f>
        <v>162400</v>
      </c>
      <c r="I6" s="43">
        <f>SUM(I3:I4)</f>
        <v>170520</v>
      </c>
      <c r="J6" s="22"/>
      <c r="K6" s="22"/>
      <c r="L6" s="22"/>
      <c r="M6" s="22"/>
      <c r="N6" s="22"/>
      <c r="O6" s="22"/>
      <c r="P6" s="22"/>
      <c r="Q6" s="22"/>
      <c r="R6" s="22"/>
      <c r="S6" s="22"/>
      <c r="T6" s="22"/>
      <c r="U6" s="22"/>
    </row>
    <row r="7" spans="1:120" ht="57.6" customHeight="1" x14ac:dyDescent="0.25">
      <c r="A7" s="44"/>
      <c r="B7" s="29"/>
      <c r="C7" s="30"/>
      <c r="D7" s="30"/>
      <c r="E7" s="31"/>
      <c r="F7" s="32"/>
      <c r="G7" s="22"/>
      <c r="H7" s="33"/>
      <c r="I7" s="34"/>
      <c r="J7" s="22"/>
      <c r="K7" s="22"/>
      <c r="L7" s="22"/>
      <c r="M7" s="22"/>
      <c r="N7" s="22"/>
      <c r="O7" s="22"/>
      <c r="P7" s="22"/>
      <c r="Q7" s="22"/>
      <c r="R7" s="22"/>
      <c r="S7" s="22"/>
      <c r="T7" s="22"/>
      <c r="U7" s="22"/>
    </row>
    <row r="8" spans="1:120" ht="29.25" customHeight="1" x14ac:dyDescent="0.25">
      <c r="A8" s="37" t="s">
        <v>58</v>
      </c>
      <c r="B8" s="37"/>
      <c r="C8" s="45"/>
      <c r="D8" s="30"/>
      <c r="E8" s="40"/>
      <c r="F8" s="32"/>
      <c r="G8" s="22"/>
      <c r="H8" s="34"/>
      <c r="I8" s="34"/>
      <c r="J8" s="22"/>
      <c r="K8" s="22"/>
      <c r="L8" s="22"/>
      <c r="M8" s="22"/>
      <c r="N8" s="22"/>
      <c r="O8" s="22"/>
      <c r="P8" s="22"/>
      <c r="Q8" s="22"/>
      <c r="R8" s="22"/>
      <c r="S8" s="22"/>
      <c r="T8" s="22"/>
      <c r="U8" s="22"/>
    </row>
    <row r="9" spans="1:120" ht="84.75" customHeight="1" x14ac:dyDescent="0.25">
      <c r="A9" s="28" t="s">
        <v>59</v>
      </c>
      <c r="B9" s="37"/>
      <c r="C9" s="46">
        <v>20</v>
      </c>
      <c r="D9" s="30">
        <f t="shared" ref="D9:D12" si="4">C9*2</f>
        <v>40</v>
      </c>
      <c r="E9" s="47">
        <v>550</v>
      </c>
      <c r="F9" s="32">
        <f t="shared" ref="F9:F12" si="5">C9*E9</f>
        <v>11000</v>
      </c>
      <c r="G9" s="22">
        <f t="shared" si="1"/>
        <v>11550</v>
      </c>
      <c r="H9" s="34">
        <f t="shared" si="2"/>
        <v>22000</v>
      </c>
      <c r="I9" s="34">
        <f t="shared" si="3"/>
        <v>23100</v>
      </c>
      <c r="J9" s="22"/>
      <c r="K9" s="22"/>
      <c r="L9" s="22"/>
      <c r="M9" s="22"/>
      <c r="N9" s="22"/>
      <c r="O9" s="22"/>
      <c r="P9" s="22"/>
      <c r="Q9" s="22"/>
      <c r="R9" s="22"/>
      <c r="S9" s="22"/>
      <c r="T9" s="22"/>
      <c r="U9" s="22"/>
    </row>
    <row r="10" spans="1:120" ht="79.5" customHeight="1" x14ac:dyDescent="0.25">
      <c r="A10" s="28" t="s">
        <v>60</v>
      </c>
      <c r="B10" s="37"/>
      <c r="C10" s="30">
        <v>80</v>
      </c>
      <c r="D10" s="30">
        <f t="shared" si="4"/>
        <v>160</v>
      </c>
      <c r="E10" s="47">
        <v>610</v>
      </c>
      <c r="F10" s="32">
        <f t="shared" si="5"/>
        <v>48800</v>
      </c>
      <c r="G10" s="22">
        <f t="shared" si="1"/>
        <v>51240</v>
      </c>
      <c r="H10" s="34">
        <f t="shared" si="2"/>
        <v>97600</v>
      </c>
      <c r="I10" s="34">
        <f t="shared" si="3"/>
        <v>102480</v>
      </c>
      <c r="J10" s="22"/>
      <c r="K10" s="22"/>
      <c r="L10" s="22"/>
      <c r="M10" s="22"/>
      <c r="N10" s="22"/>
      <c r="O10" s="22"/>
      <c r="P10" s="22"/>
      <c r="Q10" s="22"/>
      <c r="R10" s="22"/>
      <c r="S10" s="22"/>
      <c r="T10" s="22"/>
      <c r="U10" s="22"/>
    </row>
    <row r="11" spans="1:120" ht="72.75" customHeight="1" x14ac:dyDescent="0.25">
      <c r="A11" s="28" t="s">
        <v>61</v>
      </c>
      <c r="C11" s="45">
        <v>30</v>
      </c>
      <c r="D11" s="30">
        <f t="shared" si="4"/>
        <v>60</v>
      </c>
      <c r="E11" s="40">
        <v>630</v>
      </c>
      <c r="F11" s="32">
        <f t="shared" si="5"/>
        <v>18900</v>
      </c>
      <c r="G11" s="22">
        <f t="shared" si="1"/>
        <v>19845</v>
      </c>
      <c r="H11" s="34">
        <f t="shared" si="2"/>
        <v>37800</v>
      </c>
      <c r="I11" s="34">
        <f t="shared" si="3"/>
        <v>39690</v>
      </c>
      <c r="J11" s="22"/>
      <c r="K11" s="22"/>
      <c r="L11" s="22"/>
      <c r="M11" s="22"/>
      <c r="N11" s="22"/>
      <c r="O11" s="22"/>
      <c r="P11" s="22"/>
      <c r="Q11" s="22"/>
      <c r="R11" s="22"/>
      <c r="S11" s="22"/>
      <c r="T11" s="22"/>
      <c r="U11" s="22"/>
    </row>
    <row r="12" spans="1:120" ht="84" customHeight="1" x14ac:dyDescent="0.25">
      <c r="A12" s="28" t="s">
        <v>26</v>
      </c>
      <c r="B12" s="37"/>
      <c r="C12" s="45">
        <v>20</v>
      </c>
      <c r="D12" s="30">
        <f t="shared" si="4"/>
        <v>40</v>
      </c>
      <c r="E12" s="49">
        <v>1500</v>
      </c>
      <c r="F12" s="32">
        <f t="shared" si="5"/>
        <v>30000</v>
      </c>
      <c r="G12" s="22">
        <f t="shared" si="1"/>
        <v>31500</v>
      </c>
      <c r="H12" s="34">
        <f t="shared" si="2"/>
        <v>60000</v>
      </c>
      <c r="I12" s="34">
        <f t="shared" si="3"/>
        <v>63000</v>
      </c>
      <c r="J12" s="22"/>
      <c r="K12" s="35"/>
      <c r="L12" s="35"/>
      <c r="M12" s="22"/>
      <c r="N12" s="22"/>
      <c r="O12" s="22"/>
      <c r="P12" s="22"/>
      <c r="Q12" s="22"/>
      <c r="R12" s="22"/>
      <c r="S12" s="22"/>
      <c r="T12" s="22"/>
      <c r="U12" s="22"/>
    </row>
    <row r="13" spans="1:120" ht="36" customHeight="1" x14ac:dyDescent="0.25">
      <c r="A13" s="50"/>
      <c r="B13" s="50"/>
      <c r="C13" s="30"/>
      <c r="D13" s="30"/>
      <c r="E13" s="31"/>
      <c r="F13" s="32"/>
      <c r="G13" s="22"/>
      <c r="H13" s="33"/>
      <c r="I13" s="34"/>
      <c r="J13" s="22"/>
      <c r="K13" s="22"/>
      <c r="L13" s="22"/>
      <c r="M13" s="22"/>
      <c r="N13" s="22"/>
      <c r="O13" s="22"/>
      <c r="P13" s="22"/>
      <c r="Q13" s="22"/>
      <c r="R13" s="22"/>
      <c r="S13" s="22"/>
      <c r="T13" s="22"/>
      <c r="U13" s="22"/>
    </row>
    <row r="14" spans="1:120" ht="32.25" customHeight="1" x14ac:dyDescent="0.25">
      <c r="A14" s="50" t="s">
        <v>62</v>
      </c>
      <c r="B14" s="50"/>
      <c r="C14" s="39">
        <f t="shared" ref="C14:I14" si="6">SUM(C9:C12)</f>
        <v>150</v>
      </c>
      <c r="D14" s="39">
        <f t="shared" si="6"/>
        <v>300</v>
      </c>
      <c r="E14" s="51">
        <f t="shared" si="6"/>
        <v>3290</v>
      </c>
      <c r="F14" s="52">
        <f t="shared" si="6"/>
        <v>108700</v>
      </c>
      <c r="G14" s="50">
        <f t="shared" si="6"/>
        <v>114135</v>
      </c>
      <c r="H14" s="50">
        <f t="shared" si="6"/>
        <v>217400</v>
      </c>
      <c r="I14" s="48">
        <f t="shared" si="6"/>
        <v>228270</v>
      </c>
      <c r="J14" s="22"/>
      <c r="K14" s="22"/>
      <c r="L14" s="22"/>
      <c r="M14" s="22"/>
      <c r="N14" s="22"/>
      <c r="O14" s="22"/>
      <c r="P14" s="22"/>
      <c r="Q14" s="22"/>
      <c r="R14" s="22"/>
      <c r="S14" s="22"/>
      <c r="T14" s="22"/>
      <c r="U14" s="22"/>
    </row>
    <row r="15" spans="1:120" ht="60.6" customHeight="1" x14ac:dyDescent="0.25">
      <c r="A15" s="20"/>
      <c r="B15" s="50"/>
      <c r="C15" s="30"/>
      <c r="D15" s="30"/>
      <c r="E15" s="31"/>
      <c r="F15" s="32"/>
      <c r="G15" s="22"/>
      <c r="H15" s="33"/>
      <c r="I15" s="34"/>
      <c r="J15" s="22"/>
      <c r="K15" s="22"/>
      <c r="L15" s="22"/>
      <c r="M15" s="22"/>
      <c r="N15" s="22"/>
      <c r="O15" s="22"/>
      <c r="P15" s="22"/>
      <c r="Q15" s="22"/>
      <c r="R15" s="22"/>
      <c r="S15" s="22"/>
      <c r="T15" s="22"/>
      <c r="U15" s="22"/>
    </row>
    <row r="16" spans="1:120" s="22" customFormat="1" ht="27" customHeight="1" x14ac:dyDescent="0.25">
      <c r="A16" s="35" t="s">
        <v>49</v>
      </c>
      <c r="B16" s="35"/>
      <c r="C16" s="53">
        <f>SUM(C14+C6)</f>
        <v>250</v>
      </c>
      <c r="D16" s="53">
        <f>SUM(D14+D6)</f>
        <v>500</v>
      </c>
      <c r="E16" s="53"/>
      <c r="F16" s="53">
        <f>SUM(F14+F6)</f>
        <v>189900</v>
      </c>
      <c r="G16" s="53">
        <f>SUM(G14+G6)</f>
        <v>199395</v>
      </c>
      <c r="H16" s="53">
        <f>SUM(H14+H6)</f>
        <v>379800</v>
      </c>
      <c r="I16" s="54">
        <f>SUM(I14+I6)</f>
        <v>398790</v>
      </c>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row>
    <row r="17" spans="1:120" s="22" customFormat="1" ht="43.5" customHeight="1" x14ac:dyDescent="0.25">
      <c r="A17" s="50"/>
      <c r="B17" s="50"/>
      <c r="C17" s="30" t="s">
        <v>50</v>
      </c>
      <c r="D17" s="30" t="s">
        <v>51</v>
      </c>
      <c r="E17" s="31"/>
      <c r="F17" s="32" t="s">
        <v>52</v>
      </c>
      <c r="G17" s="22" t="s">
        <v>53</v>
      </c>
      <c r="H17" s="32" t="s">
        <v>54</v>
      </c>
      <c r="I17" s="55" t="s">
        <v>55</v>
      </c>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row>
    <row r="18" spans="1:120" x14ac:dyDescent="0.25">
      <c r="A18" s="20"/>
      <c r="B18" s="56"/>
    </row>
    <row r="19" spans="1:120" x14ac:dyDescent="0.25">
      <c r="A19" s="20"/>
      <c r="B19" s="56"/>
    </row>
    <row r="20" spans="1:120" x14ac:dyDescent="0.25">
      <c r="A20" s="20"/>
      <c r="B20" s="56"/>
    </row>
    <row r="21" spans="1:120" x14ac:dyDescent="0.25">
      <c r="A21" s="20"/>
      <c r="B21" s="56"/>
    </row>
    <row r="22" spans="1:120" x14ac:dyDescent="0.25">
      <c r="A22" s="20"/>
      <c r="B22" s="56"/>
    </row>
    <row r="23" spans="1:120" x14ac:dyDescent="0.25">
      <c r="A23" s="20"/>
      <c r="B23" s="56"/>
    </row>
    <row r="24" spans="1:120" x14ac:dyDescent="0.25">
      <c r="A24" s="20"/>
      <c r="B24" s="56"/>
    </row>
    <row r="25" spans="1:120" x14ac:dyDescent="0.25">
      <c r="A25" s="20"/>
      <c r="B25" s="56"/>
    </row>
    <row r="26" spans="1:120" x14ac:dyDescent="0.25">
      <c r="A26" s="20"/>
      <c r="B26" s="56"/>
    </row>
    <row r="27" spans="1:120" x14ac:dyDescent="0.25">
      <c r="A27" s="20"/>
      <c r="B27" s="56"/>
    </row>
    <row r="28" spans="1:120" x14ac:dyDescent="0.25">
      <c r="A28" s="20"/>
      <c r="B28" s="56"/>
    </row>
    <row r="29" spans="1:120" x14ac:dyDescent="0.25">
      <c r="A29" s="20"/>
      <c r="B29" s="56"/>
    </row>
    <row r="30" spans="1:120" x14ac:dyDescent="0.25">
      <c r="A30" s="20"/>
      <c r="B30" s="56"/>
    </row>
    <row r="31" spans="1:120" x14ac:dyDescent="0.25">
      <c r="A31" s="20"/>
      <c r="B31" s="56"/>
    </row>
    <row r="32" spans="1:120" x14ac:dyDescent="0.25">
      <c r="A32" s="20"/>
      <c r="B32" s="56"/>
    </row>
    <row r="33" spans="1:2" x14ac:dyDescent="0.25">
      <c r="A33" s="20"/>
      <c r="B33" s="56"/>
    </row>
    <row r="34" spans="1:2" x14ac:dyDescent="0.25">
      <c r="A34" s="20"/>
      <c r="B34" s="56"/>
    </row>
    <row r="35" spans="1:2" x14ac:dyDescent="0.25">
      <c r="A35" s="20"/>
      <c r="B35" s="56"/>
    </row>
    <row r="36" spans="1:2" x14ac:dyDescent="0.25">
      <c r="A36" s="20"/>
      <c r="B36" s="56"/>
    </row>
    <row r="37" spans="1:2" x14ac:dyDescent="0.25">
      <c r="A37" s="20"/>
      <c r="B37" s="56"/>
    </row>
    <row r="38" spans="1:2" x14ac:dyDescent="0.25">
      <c r="A38" s="20"/>
      <c r="B38" s="56"/>
    </row>
    <row r="39" spans="1:2" x14ac:dyDescent="0.25">
      <c r="A39" s="20"/>
      <c r="B39" s="56"/>
    </row>
    <row r="40" spans="1:2" x14ac:dyDescent="0.25">
      <c r="A40" s="20"/>
      <c r="B40" s="56"/>
    </row>
    <row r="41" spans="1:2" x14ac:dyDescent="0.25">
      <c r="A41" s="20"/>
      <c r="B41" s="56"/>
    </row>
    <row r="42" spans="1:2" x14ac:dyDescent="0.25">
      <c r="A42" s="20"/>
      <c r="B42" s="56"/>
    </row>
    <row r="43" spans="1:2" x14ac:dyDescent="0.25">
      <c r="A43" s="20"/>
      <c r="B43" s="56"/>
    </row>
    <row r="44" spans="1:2" x14ac:dyDescent="0.25">
      <c r="A44" s="20"/>
      <c r="B44" s="56"/>
    </row>
    <row r="45" spans="1:2" x14ac:dyDescent="0.25">
      <c r="A45" s="20"/>
      <c r="B45" s="56"/>
    </row>
    <row r="46" spans="1:2" x14ac:dyDescent="0.25">
      <c r="A46" s="20"/>
      <c r="B46" s="56"/>
    </row>
    <row r="47" spans="1:2" x14ac:dyDescent="0.25">
      <c r="A47" s="20"/>
      <c r="B47" s="56"/>
    </row>
    <row r="48" spans="1:2" x14ac:dyDescent="0.25">
      <c r="A48" s="20"/>
      <c r="B48" s="56"/>
    </row>
    <row r="49" spans="1:2" x14ac:dyDescent="0.25">
      <c r="A49" s="20"/>
      <c r="B49" s="56"/>
    </row>
    <row r="50" spans="1:2" x14ac:dyDescent="0.25">
      <c r="A50" s="20"/>
      <c r="B50" s="56"/>
    </row>
    <row r="51" spans="1:2" x14ac:dyDescent="0.25">
      <c r="A51" s="20"/>
      <c r="B51" s="56"/>
    </row>
    <row r="52" spans="1:2" x14ac:dyDescent="0.25">
      <c r="A52" s="20"/>
      <c r="B52" s="56"/>
    </row>
    <row r="53" spans="1:2" x14ac:dyDescent="0.25">
      <c r="A53" s="20"/>
      <c r="B53" s="56"/>
    </row>
    <row r="54" spans="1:2" x14ac:dyDescent="0.25">
      <c r="A54" s="20"/>
      <c r="B54" s="56"/>
    </row>
    <row r="55" spans="1:2" x14ac:dyDescent="0.25">
      <c r="A55" s="20"/>
      <c r="B55" s="56"/>
    </row>
    <row r="56" spans="1:2" x14ac:dyDescent="0.25">
      <c r="A56" s="20"/>
      <c r="B56" s="56"/>
    </row>
    <row r="57" spans="1:2" x14ac:dyDescent="0.25">
      <c r="A57" s="20"/>
      <c r="B57" s="56"/>
    </row>
    <row r="58" spans="1:2" x14ac:dyDescent="0.25">
      <c r="A58" s="20"/>
      <c r="B58" s="56"/>
    </row>
    <row r="59" spans="1:2" x14ac:dyDescent="0.25">
      <c r="A59" s="20"/>
      <c r="B59" s="56"/>
    </row>
    <row r="60" spans="1:2" x14ac:dyDescent="0.25">
      <c r="A60" s="20"/>
      <c r="B60" s="56"/>
    </row>
    <row r="61" spans="1:2" x14ac:dyDescent="0.25">
      <c r="A61" s="20"/>
      <c r="B61" s="56"/>
    </row>
    <row r="62" spans="1:2" x14ac:dyDescent="0.25">
      <c r="A62" s="20"/>
      <c r="B62" s="56"/>
    </row>
    <row r="63" spans="1:2" x14ac:dyDescent="0.25">
      <c r="A63" s="20"/>
      <c r="B63" s="56"/>
    </row>
    <row r="64" spans="1:2" x14ac:dyDescent="0.25">
      <c r="A64" s="20"/>
      <c r="B64" s="56"/>
    </row>
    <row r="65" spans="1:2" x14ac:dyDescent="0.25">
      <c r="A65" s="20"/>
      <c r="B65" s="56"/>
    </row>
    <row r="66" spans="1:2" x14ac:dyDescent="0.25">
      <c r="A66" s="20"/>
      <c r="B66" s="56"/>
    </row>
    <row r="67" spans="1:2" x14ac:dyDescent="0.25">
      <c r="A67" s="20"/>
      <c r="B67" s="56"/>
    </row>
    <row r="68" spans="1:2" x14ac:dyDescent="0.25">
      <c r="A68" s="20"/>
      <c r="B68" s="56"/>
    </row>
    <row r="69" spans="1:2" x14ac:dyDescent="0.25">
      <c r="A69" s="20"/>
      <c r="B69" s="56"/>
    </row>
    <row r="70" spans="1:2" x14ac:dyDescent="0.25">
      <c r="A70" s="20"/>
      <c r="B70" s="56"/>
    </row>
    <row r="71" spans="1:2" x14ac:dyDescent="0.25">
      <c r="A71" s="20"/>
      <c r="B71" s="56"/>
    </row>
    <row r="72" spans="1:2" x14ac:dyDescent="0.25">
      <c r="A72" s="20"/>
      <c r="B72" s="56"/>
    </row>
    <row r="73" spans="1:2" x14ac:dyDescent="0.25">
      <c r="A73" s="20"/>
      <c r="B73" s="56"/>
    </row>
    <row r="74" spans="1:2" x14ac:dyDescent="0.25">
      <c r="A74" s="20"/>
      <c r="B74" s="56"/>
    </row>
    <row r="75" spans="1:2" x14ac:dyDescent="0.25">
      <c r="A75" s="20"/>
      <c r="B75" s="56"/>
    </row>
    <row r="76" spans="1:2" x14ac:dyDescent="0.25">
      <c r="A76" s="20"/>
      <c r="B76" s="56"/>
    </row>
    <row r="77" spans="1:2" x14ac:dyDescent="0.25">
      <c r="A77" s="20"/>
      <c r="B77" s="56"/>
    </row>
    <row r="78" spans="1:2" x14ac:dyDescent="0.25">
      <c r="A78" s="20"/>
      <c r="B78" s="56"/>
    </row>
    <row r="79" spans="1:2" x14ac:dyDescent="0.25">
      <c r="A79" s="20"/>
      <c r="B79" s="56"/>
    </row>
    <row r="80" spans="1:2" x14ac:dyDescent="0.25">
      <c r="A80" s="20"/>
      <c r="B80" s="56"/>
    </row>
    <row r="81" spans="1:2" x14ac:dyDescent="0.25">
      <c r="A81" s="20"/>
      <c r="B81" s="56"/>
    </row>
    <row r="82" spans="1:2" x14ac:dyDescent="0.25">
      <c r="A82" s="20"/>
      <c r="B82" s="56"/>
    </row>
    <row r="83" spans="1:2" x14ac:dyDescent="0.25">
      <c r="A83" s="20"/>
      <c r="B83" s="56"/>
    </row>
    <row r="84" spans="1:2" x14ac:dyDescent="0.25">
      <c r="A84" s="20"/>
      <c r="B84" s="56"/>
    </row>
    <row r="85" spans="1:2" x14ac:dyDescent="0.25">
      <c r="A85" s="20"/>
      <c r="B85" s="56"/>
    </row>
    <row r="86" spans="1:2" x14ac:dyDescent="0.25">
      <c r="A86" s="20"/>
      <c r="B86" s="56"/>
    </row>
    <row r="87" spans="1:2" x14ac:dyDescent="0.25">
      <c r="A87" s="20"/>
      <c r="B87" s="56"/>
    </row>
    <row r="88" spans="1:2" x14ac:dyDescent="0.25">
      <c r="A88" s="20"/>
      <c r="B88" s="56"/>
    </row>
    <row r="89" spans="1:2" x14ac:dyDescent="0.25">
      <c r="A89" s="20"/>
      <c r="B89" s="56"/>
    </row>
    <row r="90" spans="1:2" x14ac:dyDescent="0.25">
      <c r="A90" s="20"/>
      <c r="B90" s="56"/>
    </row>
    <row r="91" spans="1:2" x14ac:dyDescent="0.25">
      <c r="A91" s="20"/>
      <c r="B91" s="56"/>
    </row>
    <row r="92" spans="1:2" x14ac:dyDescent="0.25">
      <c r="A92" s="20"/>
      <c r="B92" s="56"/>
    </row>
    <row r="93" spans="1:2" x14ac:dyDescent="0.25">
      <c r="A93" s="20"/>
      <c r="B93" s="56"/>
    </row>
    <row r="94" spans="1:2" x14ac:dyDescent="0.25">
      <c r="A94" s="20"/>
      <c r="B94" s="56"/>
    </row>
    <row r="95" spans="1:2" x14ac:dyDescent="0.25">
      <c r="A95" s="20"/>
      <c r="B95" s="56"/>
    </row>
    <row r="96" spans="1:2" x14ac:dyDescent="0.25">
      <c r="A96" s="20"/>
      <c r="B96" s="56"/>
    </row>
    <row r="97" spans="1:2" x14ac:dyDescent="0.25">
      <c r="A97" s="20"/>
      <c r="B97" s="56"/>
    </row>
    <row r="98" spans="1:2" x14ac:dyDescent="0.25">
      <c r="A98" s="20"/>
      <c r="B98" s="56"/>
    </row>
    <row r="99" spans="1:2" x14ac:dyDescent="0.25">
      <c r="A99" s="20"/>
      <c r="B99" s="56"/>
    </row>
    <row r="100" spans="1:2" x14ac:dyDescent="0.25">
      <c r="A100" s="20"/>
      <c r="B100" s="56"/>
    </row>
    <row r="101" spans="1:2" x14ac:dyDescent="0.25">
      <c r="A101" s="20"/>
      <c r="B101" s="56"/>
    </row>
    <row r="102" spans="1:2" x14ac:dyDescent="0.25">
      <c r="A102" s="20"/>
      <c r="B102" s="56"/>
    </row>
    <row r="103" spans="1:2" x14ac:dyDescent="0.25">
      <c r="A103" s="20"/>
      <c r="B103" s="56"/>
    </row>
    <row r="104" spans="1:2" x14ac:dyDescent="0.25">
      <c r="A104" s="20"/>
      <c r="B104" s="56"/>
    </row>
    <row r="105" spans="1:2" x14ac:dyDescent="0.25">
      <c r="A105" s="20"/>
      <c r="B105" s="56"/>
    </row>
    <row r="106" spans="1:2" x14ac:dyDescent="0.25">
      <c r="A106" s="20"/>
      <c r="B106" s="56"/>
    </row>
    <row r="107" spans="1:2" x14ac:dyDescent="0.25">
      <c r="A107" s="20"/>
      <c r="B107" s="56"/>
    </row>
    <row r="108" spans="1:2" x14ac:dyDescent="0.25">
      <c r="A108" s="20"/>
      <c r="B108" s="56"/>
    </row>
    <row r="109" spans="1:2" x14ac:dyDescent="0.25">
      <c r="A109" s="20"/>
      <c r="B109" s="56"/>
    </row>
    <row r="110" spans="1:2" x14ac:dyDescent="0.25">
      <c r="A110" s="20"/>
      <c r="B110" s="56"/>
    </row>
    <row r="111" spans="1:2" x14ac:dyDescent="0.25">
      <c r="A111" s="20"/>
      <c r="B111" s="56"/>
    </row>
    <row r="112" spans="1:2" x14ac:dyDescent="0.25">
      <c r="A112" s="20"/>
      <c r="B112" s="56"/>
    </row>
    <row r="113" spans="1:2" x14ac:dyDescent="0.25">
      <c r="A113" s="20"/>
      <c r="B113" s="56"/>
    </row>
    <row r="114" spans="1:2" x14ac:dyDescent="0.25">
      <c r="A114" s="20"/>
      <c r="B114" s="56"/>
    </row>
    <row r="115" spans="1:2" x14ac:dyDescent="0.25">
      <c r="A115" s="20"/>
      <c r="B115" s="56"/>
    </row>
    <row r="116" spans="1:2" x14ac:dyDescent="0.25">
      <c r="A116" s="20"/>
      <c r="B116" s="56"/>
    </row>
    <row r="117" spans="1:2" x14ac:dyDescent="0.25">
      <c r="A117" s="20"/>
      <c r="B117" s="56"/>
    </row>
    <row r="118" spans="1:2" x14ac:dyDescent="0.25">
      <c r="A118" s="20"/>
      <c r="B118" s="56"/>
    </row>
    <row r="119" spans="1:2" x14ac:dyDescent="0.25">
      <c r="A119" s="20"/>
      <c r="B119" s="56"/>
    </row>
    <row r="120" spans="1:2" x14ac:dyDescent="0.25">
      <c r="A120" s="20"/>
      <c r="B120" s="56"/>
    </row>
    <row r="121" spans="1:2" x14ac:dyDescent="0.25">
      <c r="A121" s="20"/>
      <c r="B121" s="56"/>
    </row>
    <row r="122" spans="1:2" x14ac:dyDescent="0.25">
      <c r="A122" s="20"/>
      <c r="B122" s="56"/>
    </row>
    <row r="123" spans="1:2" x14ac:dyDescent="0.25">
      <c r="A123" s="20"/>
      <c r="B123" s="56"/>
    </row>
    <row r="124" spans="1:2" x14ac:dyDescent="0.25">
      <c r="A124" s="20"/>
      <c r="B124" s="56"/>
    </row>
    <row r="125" spans="1:2" x14ac:dyDescent="0.25">
      <c r="A125" s="20"/>
      <c r="B125" s="56"/>
    </row>
    <row r="126" spans="1:2" x14ac:dyDescent="0.25">
      <c r="A126" s="20"/>
      <c r="B126" s="56"/>
    </row>
    <row r="127" spans="1:2" x14ac:dyDescent="0.25">
      <c r="A127" s="20"/>
      <c r="B127" s="56"/>
    </row>
    <row r="128" spans="1:2" x14ac:dyDescent="0.25">
      <c r="A128" s="20"/>
      <c r="B128" s="56"/>
    </row>
    <row r="129" spans="1:2" x14ac:dyDescent="0.25">
      <c r="A129" s="20"/>
      <c r="B129" s="56"/>
    </row>
    <row r="130" spans="1:2" x14ac:dyDescent="0.25">
      <c r="A130" s="20"/>
      <c r="B130" s="56"/>
    </row>
    <row r="131" spans="1:2" x14ac:dyDescent="0.25">
      <c r="A131" s="20"/>
      <c r="B131" s="56"/>
    </row>
    <row r="132" spans="1:2" x14ac:dyDescent="0.25">
      <c r="A132" s="20"/>
      <c r="B132" s="56"/>
    </row>
    <row r="133" spans="1:2" x14ac:dyDescent="0.25">
      <c r="A133" s="20"/>
      <c r="B133" s="56"/>
    </row>
    <row r="134" spans="1:2" x14ac:dyDescent="0.25">
      <c r="A134" s="20"/>
      <c r="B134" s="56"/>
    </row>
    <row r="135" spans="1:2" x14ac:dyDescent="0.25">
      <c r="A135" s="20"/>
      <c r="B135" s="56"/>
    </row>
    <row r="136" spans="1:2" x14ac:dyDescent="0.25">
      <c r="A136" s="20"/>
      <c r="B136" s="56"/>
    </row>
    <row r="137" spans="1:2" x14ac:dyDescent="0.25">
      <c r="A137" s="20"/>
      <c r="B137" s="56"/>
    </row>
    <row r="138" spans="1:2" x14ac:dyDescent="0.25">
      <c r="A138" s="20"/>
      <c r="B138" s="56"/>
    </row>
    <row r="139" spans="1:2" x14ac:dyDescent="0.25">
      <c r="A139" s="20"/>
      <c r="B139" s="56"/>
    </row>
    <row r="140" spans="1:2" x14ac:dyDescent="0.25">
      <c r="A140" s="20"/>
      <c r="B140" s="56"/>
    </row>
    <row r="141" spans="1:2" x14ac:dyDescent="0.25">
      <c r="A141" s="20"/>
      <c r="B141" s="56"/>
    </row>
    <row r="142" spans="1:2" x14ac:dyDescent="0.25">
      <c r="A142" s="20"/>
      <c r="B142" s="56"/>
    </row>
    <row r="143" spans="1:2" x14ac:dyDescent="0.25">
      <c r="A143" s="20"/>
      <c r="B143" s="56"/>
    </row>
    <row r="144" spans="1:2" x14ac:dyDescent="0.25">
      <c r="A144" s="20"/>
      <c r="B144" s="56"/>
    </row>
    <row r="145" spans="1:2" x14ac:dyDescent="0.25">
      <c r="A145" s="20"/>
      <c r="B145" s="56"/>
    </row>
    <row r="146" spans="1:2" x14ac:dyDescent="0.25">
      <c r="A146" s="20"/>
      <c r="B146" s="56"/>
    </row>
    <row r="147" spans="1:2" x14ac:dyDescent="0.25">
      <c r="A147" s="20"/>
      <c r="B147" s="56"/>
    </row>
    <row r="148" spans="1:2" x14ac:dyDescent="0.25">
      <c r="A148" s="20"/>
      <c r="B148" s="56"/>
    </row>
    <row r="149" spans="1:2" x14ac:dyDescent="0.25">
      <c r="A149" s="20"/>
      <c r="B149" s="56"/>
    </row>
    <row r="150" spans="1:2" x14ac:dyDescent="0.25">
      <c r="A150" s="20"/>
      <c r="B150" s="56"/>
    </row>
    <row r="151" spans="1:2" x14ac:dyDescent="0.25">
      <c r="A151" s="20"/>
      <c r="B151" s="56"/>
    </row>
    <row r="152" spans="1:2" x14ac:dyDescent="0.25">
      <c r="A152" s="20"/>
      <c r="B152" s="56"/>
    </row>
    <row r="153" spans="1:2" x14ac:dyDescent="0.25">
      <c r="A153" s="20"/>
      <c r="B153" s="56"/>
    </row>
    <row r="154" spans="1:2" x14ac:dyDescent="0.25">
      <c r="A154" s="20"/>
      <c r="B154" s="56"/>
    </row>
    <row r="155" spans="1:2" x14ac:dyDescent="0.25">
      <c r="A155" s="20"/>
      <c r="B155" s="56"/>
    </row>
    <row r="156" spans="1:2" x14ac:dyDescent="0.25">
      <c r="A156" s="20"/>
      <c r="B156" s="56"/>
    </row>
    <row r="157" spans="1:2" x14ac:dyDescent="0.25">
      <c r="A157" s="20"/>
      <c r="B157" s="56"/>
    </row>
    <row r="158" spans="1:2" x14ac:dyDescent="0.25">
      <c r="A158" s="20"/>
      <c r="B158" s="56"/>
    </row>
    <row r="159" spans="1:2" x14ac:dyDescent="0.25">
      <c r="A159" s="20"/>
      <c r="B159" s="56"/>
    </row>
    <row r="160" spans="1:2" x14ac:dyDescent="0.25">
      <c r="A160" s="20"/>
      <c r="B160" s="56"/>
    </row>
    <row r="161" spans="1:2" x14ac:dyDescent="0.25">
      <c r="A161" s="20"/>
      <c r="B161" s="56"/>
    </row>
    <row r="162" spans="1:2" x14ac:dyDescent="0.25">
      <c r="A162" s="20"/>
      <c r="B162" s="56"/>
    </row>
    <row r="163" spans="1:2" x14ac:dyDescent="0.25">
      <c r="A163" s="20"/>
      <c r="B163" s="56"/>
    </row>
    <row r="164" spans="1:2" x14ac:dyDescent="0.25">
      <c r="A164" s="20"/>
      <c r="B164" s="56"/>
    </row>
    <row r="165" spans="1:2" x14ac:dyDescent="0.25">
      <c r="A165" s="20"/>
      <c r="B165" s="56"/>
    </row>
    <row r="166" spans="1:2" x14ac:dyDescent="0.25">
      <c r="A166" s="20"/>
      <c r="B166" s="56"/>
    </row>
    <row r="167" spans="1:2" x14ac:dyDescent="0.25">
      <c r="A167" s="20"/>
      <c r="B167" s="56"/>
    </row>
    <row r="168" spans="1:2" x14ac:dyDescent="0.25">
      <c r="A168" s="20"/>
      <c r="B168" s="56"/>
    </row>
    <row r="169" spans="1:2" x14ac:dyDescent="0.25">
      <c r="A169" s="20"/>
      <c r="B169" s="56"/>
    </row>
    <row r="170" spans="1:2" x14ac:dyDescent="0.25">
      <c r="A170" s="20"/>
      <c r="B170" s="56"/>
    </row>
    <row r="171" spans="1:2" x14ac:dyDescent="0.25">
      <c r="A171" s="20"/>
      <c r="B171" s="56"/>
    </row>
    <row r="172" spans="1:2" x14ac:dyDescent="0.25">
      <c r="A172" s="20"/>
      <c r="B172" s="56"/>
    </row>
    <row r="173" spans="1:2" x14ac:dyDescent="0.25">
      <c r="A173" s="20"/>
      <c r="B173" s="56"/>
    </row>
    <row r="174" spans="1:2" x14ac:dyDescent="0.25">
      <c r="A174" s="20"/>
      <c r="B174" s="56"/>
    </row>
    <row r="175" spans="1:2" x14ac:dyDescent="0.25">
      <c r="A175" s="20"/>
      <c r="B175" s="56"/>
    </row>
    <row r="176" spans="1:2" x14ac:dyDescent="0.25">
      <c r="A176" s="20"/>
      <c r="B176" s="56"/>
    </row>
    <row r="177" spans="1:2" x14ac:dyDescent="0.25">
      <c r="A177" s="20"/>
      <c r="B177" s="56"/>
    </row>
    <row r="178" spans="1:2" x14ac:dyDescent="0.25">
      <c r="A178" s="20"/>
      <c r="B178" s="56"/>
    </row>
    <row r="179" spans="1:2" x14ac:dyDescent="0.25">
      <c r="A179" s="20"/>
      <c r="B179" s="56"/>
    </row>
    <row r="180" spans="1:2" x14ac:dyDescent="0.25">
      <c r="A180" s="20"/>
      <c r="B180" s="56"/>
    </row>
    <row r="181" spans="1:2" x14ac:dyDescent="0.25">
      <c r="A181" s="20"/>
      <c r="B181" s="56"/>
    </row>
    <row r="182" spans="1:2" x14ac:dyDescent="0.25">
      <c r="A182" s="20"/>
      <c r="B182" s="56"/>
    </row>
    <row r="183" spans="1:2" x14ac:dyDescent="0.25">
      <c r="A183" s="20"/>
      <c r="B183" s="56"/>
    </row>
    <row r="184" spans="1:2" x14ac:dyDescent="0.25">
      <c r="A184" s="20"/>
      <c r="B184" s="56"/>
    </row>
    <row r="185" spans="1:2" x14ac:dyDescent="0.25">
      <c r="A185" s="57"/>
      <c r="B185" s="5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67B6E-CB66-4800-B330-692DD92CBF7E}">
  <sheetPr>
    <pageSetUpPr fitToPage="1"/>
  </sheetPr>
  <dimension ref="A1:M18"/>
  <sheetViews>
    <sheetView topLeftCell="A5" zoomScaleNormal="100" workbookViewId="0">
      <selection activeCell="A9" sqref="A9:M10"/>
    </sheetView>
  </sheetViews>
  <sheetFormatPr defaultColWidth="8.7109375" defaultRowHeight="15" x14ac:dyDescent="0.25"/>
  <cols>
    <col min="1" max="1" width="8.7109375" style="10" customWidth="1"/>
    <col min="2" max="2" width="46.7109375" style="9" customWidth="1"/>
    <col min="3" max="3" width="81.28515625" style="8" customWidth="1"/>
    <col min="4" max="4" width="10.28515625" style="7" customWidth="1"/>
    <col min="5" max="5" width="13" style="4" customWidth="1"/>
    <col min="6" max="6" width="35.28515625" style="6" customWidth="1"/>
    <col min="7" max="7" width="17.140625" style="5" customWidth="1"/>
    <col min="8" max="8" width="10.7109375" style="4" customWidth="1"/>
    <col min="9" max="9" width="17.42578125" style="3" customWidth="1"/>
    <col min="10" max="10" width="16" style="2" customWidth="1"/>
    <col min="11" max="11" width="18.85546875" style="1" customWidth="1"/>
    <col min="12" max="12" width="29.28515625" style="1" customWidth="1"/>
    <col min="13" max="13" width="34.85546875" style="1" customWidth="1"/>
    <col min="14" max="16384" width="8.7109375" style="1"/>
  </cols>
  <sheetData>
    <row r="1" spans="1:13" x14ac:dyDescent="0.25">
      <c r="A1" s="81" t="s">
        <v>63</v>
      </c>
    </row>
    <row r="2" spans="1:13" ht="26.25" customHeight="1" x14ac:dyDescent="0.25">
      <c r="A2" s="181" t="s">
        <v>92</v>
      </c>
      <c r="B2" s="181"/>
      <c r="C2" s="181"/>
      <c r="D2" s="181"/>
      <c r="E2" s="181"/>
      <c r="F2" s="181"/>
      <c r="G2" s="181"/>
      <c r="H2" s="181"/>
      <c r="I2" s="181"/>
      <c r="J2" s="181"/>
      <c r="K2" s="181"/>
      <c r="L2" s="181"/>
      <c r="M2" s="181"/>
    </row>
    <row r="3" spans="1:13" ht="8.25" customHeight="1" x14ac:dyDescent="0.25">
      <c r="A3" s="80"/>
      <c r="B3" s="80"/>
      <c r="C3" s="80"/>
      <c r="D3" s="80"/>
      <c r="E3" s="80"/>
      <c r="F3" s="80"/>
      <c r="G3" s="80"/>
      <c r="H3" s="80"/>
      <c r="I3" s="80"/>
      <c r="J3" s="80"/>
    </row>
    <row r="4" spans="1:13" s="16" customFormat="1" ht="108" customHeight="1" x14ac:dyDescent="0.25">
      <c r="A4" s="79" t="s">
        <v>17</v>
      </c>
      <c r="B4" s="78" t="s">
        <v>16</v>
      </c>
      <c r="C4" s="78" t="s">
        <v>15</v>
      </c>
      <c r="D4" s="78" t="s">
        <v>14</v>
      </c>
      <c r="E4" s="78" t="s">
        <v>13</v>
      </c>
      <c r="F4" s="78" t="s">
        <v>91</v>
      </c>
      <c r="G4" s="77" t="s">
        <v>12</v>
      </c>
      <c r="H4" s="76" t="s">
        <v>11</v>
      </c>
      <c r="I4" s="75" t="s">
        <v>10</v>
      </c>
      <c r="J4" s="60" t="s">
        <v>9</v>
      </c>
      <c r="K4" s="60" t="s">
        <v>8</v>
      </c>
      <c r="L4" s="60" t="s">
        <v>90</v>
      </c>
      <c r="M4" s="60" t="s">
        <v>89</v>
      </c>
    </row>
    <row r="5" spans="1:13" ht="83.25" customHeight="1" x14ac:dyDescent="0.25">
      <c r="A5" s="74">
        <v>1</v>
      </c>
      <c r="B5" s="73" t="s">
        <v>7</v>
      </c>
      <c r="C5" s="72" t="s">
        <v>88</v>
      </c>
      <c r="D5" s="65"/>
      <c r="E5" s="65"/>
      <c r="F5" s="65"/>
      <c r="G5" s="65"/>
      <c r="H5" s="65"/>
      <c r="I5" s="63"/>
      <c r="J5" s="65"/>
      <c r="K5" s="70"/>
      <c r="L5" s="71" t="s">
        <v>87</v>
      </c>
      <c r="M5" s="70"/>
    </row>
    <row r="6" spans="1:13" ht="83.25" customHeight="1" x14ac:dyDescent="0.25">
      <c r="A6" s="83" t="s">
        <v>6</v>
      </c>
      <c r="B6" s="68" t="s">
        <v>80</v>
      </c>
      <c r="C6" s="67" t="s">
        <v>86</v>
      </c>
      <c r="D6" s="65" t="s">
        <v>0</v>
      </c>
      <c r="E6" s="66">
        <v>20</v>
      </c>
      <c r="F6" s="65"/>
      <c r="G6" s="65">
        <v>310</v>
      </c>
      <c r="H6" s="64">
        <v>5</v>
      </c>
      <c r="I6" s="63">
        <f t="shared" ref="I6:I13" si="0">G6*1.05</f>
        <v>325.5</v>
      </c>
      <c r="J6" s="63">
        <f t="shared" ref="J6:J13" si="1">E6*G6</f>
        <v>6200</v>
      </c>
      <c r="K6" s="63">
        <f t="shared" ref="K6:K13" si="2">+J6*1.05</f>
        <v>6510</v>
      </c>
      <c r="L6" s="63"/>
      <c r="M6" s="63"/>
    </row>
    <row r="7" spans="1:13" ht="130.5" customHeight="1" x14ac:dyDescent="0.25">
      <c r="A7" s="84" t="s">
        <v>5</v>
      </c>
      <c r="B7" s="68" t="s">
        <v>82</v>
      </c>
      <c r="C7" s="67" t="s">
        <v>85</v>
      </c>
      <c r="D7" s="65" t="s">
        <v>0</v>
      </c>
      <c r="E7" s="66">
        <v>20</v>
      </c>
      <c r="F7" s="65"/>
      <c r="G7" s="65">
        <v>320</v>
      </c>
      <c r="H7" s="64">
        <v>5</v>
      </c>
      <c r="I7" s="63">
        <f t="shared" si="0"/>
        <v>336</v>
      </c>
      <c r="J7" s="63">
        <f t="shared" si="1"/>
        <v>6400</v>
      </c>
      <c r="K7" s="63">
        <f t="shared" si="2"/>
        <v>6720</v>
      </c>
      <c r="L7" s="63"/>
      <c r="M7" s="63"/>
    </row>
    <row r="8" spans="1:13" ht="104.25" customHeight="1" x14ac:dyDescent="0.25">
      <c r="A8" s="84" t="s">
        <v>4</v>
      </c>
      <c r="B8" s="68" t="s">
        <v>84</v>
      </c>
      <c r="C8" s="67" t="s">
        <v>83</v>
      </c>
      <c r="D8" s="65" t="s">
        <v>0</v>
      </c>
      <c r="E8" s="66">
        <v>195</v>
      </c>
      <c r="F8" s="65"/>
      <c r="G8" s="65">
        <v>440</v>
      </c>
      <c r="H8" s="64">
        <v>5</v>
      </c>
      <c r="I8" s="63">
        <f t="shared" si="0"/>
        <v>462</v>
      </c>
      <c r="J8" s="63">
        <f t="shared" si="1"/>
        <v>85800</v>
      </c>
      <c r="K8" s="63">
        <f t="shared" si="2"/>
        <v>90090</v>
      </c>
      <c r="L8" s="63"/>
      <c r="M8" s="63"/>
    </row>
    <row r="9" spans="1:13" ht="153.75" customHeight="1" x14ac:dyDescent="0.25">
      <c r="A9" s="86" t="s">
        <v>3</v>
      </c>
      <c r="B9" s="87" t="s">
        <v>82</v>
      </c>
      <c r="C9" s="88" t="s">
        <v>81</v>
      </c>
      <c r="D9" s="89" t="s">
        <v>0</v>
      </c>
      <c r="E9" s="90">
        <v>195</v>
      </c>
      <c r="F9" s="89"/>
      <c r="G9" s="89">
        <v>640</v>
      </c>
      <c r="H9" s="91">
        <v>5</v>
      </c>
      <c r="I9" s="92">
        <f t="shared" si="0"/>
        <v>672</v>
      </c>
      <c r="J9" s="92">
        <f t="shared" si="1"/>
        <v>124800</v>
      </c>
      <c r="K9" s="92">
        <f t="shared" si="2"/>
        <v>131040</v>
      </c>
      <c r="L9" s="92"/>
      <c r="M9" s="92"/>
    </row>
    <row r="10" spans="1:13" ht="84" customHeight="1" x14ac:dyDescent="0.25">
      <c r="A10" s="86" t="s">
        <v>2</v>
      </c>
      <c r="B10" s="87" t="s">
        <v>80</v>
      </c>
      <c r="C10" s="88" t="s">
        <v>79</v>
      </c>
      <c r="D10" s="89" t="s">
        <v>0</v>
      </c>
      <c r="E10" s="90">
        <v>55</v>
      </c>
      <c r="F10" s="89"/>
      <c r="G10" s="89">
        <v>600</v>
      </c>
      <c r="H10" s="91">
        <v>5</v>
      </c>
      <c r="I10" s="92">
        <f t="shared" si="0"/>
        <v>630</v>
      </c>
      <c r="J10" s="92">
        <f t="shared" si="1"/>
        <v>33000</v>
      </c>
      <c r="K10" s="92">
        <f t="shared" si="2"/>
        <v>34650</v>
      </c>
      <c r="L10" s="92"/>
      <c r="M10" s="92"/>
    </row>
    <row r="11" spans="1:13" ht="171.75" customHeight="1" x14ac:dyDescent="0.25">
      <c r="A11" s="69" t="s">
        <v>1</v>
      </c>
      <c r="B11" s="68" t="s">
        <v>78</v>
      </c>
      <c r="C11" s="67" t="s">
        <v>77</v>
      </c>
      <c r="D11" s="65" t="s">
        <v>0</v>
      </c>
      <c r="E11" s="66">
        <v>20</v>
      </c>
      <c r="F11" s="65"/>
      <c r="G11" s="65">
        <v>1600</v>
      </c>
      <c r="H11" s="64">
        <v>5</v>
      </c>
      <c r="I11" s="63">
        <f t="shared" si="0"/>
        <v>1680</v>
      </c>
      <c r="J11" s="63">
        <f t="shared" si="1"/>
        <v>32000</v>
      </c>
      <c r="K11" s="63">
        <f t="shared" si="2"/>
        <v>33600</v>
      </c>
      <c r="L11" s="63"/>
      <c r="M11" s="63"/>
    </row>
    <row r="12" spans="1:13" ht="141.75" customHeight="1" x14ac:dyDescent="0.25">
      <c r="A12" s="69" t="s">
        <v>76</v>
      </c>
      <c r="B12" s="68" t="s">
        <v>75</v>
      </c>
      <c r="C12" s="67" t="s">
        <v>74</v>
      </c>
      <c r="D12" s="65" t="s">
        <v>0</v>
      </c>
      <c r="E12" s="66">
        <v>95</v>
      </c>
      <c r="F12" s="65"/>
      <c r="G12" s="65">
        <v>840</v>
      </c>
      <c r="H12" s="64">
        <v>5</v>
      </c>
      <c r="I12" s="63">
        <f t="shared" si="0"/>
        <v>882</v>
      </c>
      <c r="J12" s="63">
        <f t="shared" si="1"/>
        <v>79800</v>
      </c>
      <c r="K12" s="63">
        <f t="shared" si="2"/>
        <v>83790</v>
      </c>
      <c r="L12" s="63"/>
      <c r="M12" s="63"/>
    </row>
    <row r="13" spans="1:13" ht="189.75" customHeight="1" x14ac:dyDescent="0.25">
      <c r="A13" s="69" t="s">
        <v>73</v>
      </c>
      <c r="B13" s="68" t="s">
        <v>72</v>
      </c>
      <c r="C13" s="67" t="s">
        <v>71</v>
      </c>
      <c r="D13" s="65" t="s">
        <v>0</v>
      </c>
      <c r="E13" s="66">
        <v>40</v>
      </c>
      <c r="F13" s="65"/>
      <c r="G13" s="65">
        <v>1100</v>
      </c>
      <c r="H13" s="64">
        <v>5</v>
      </c>
      <c r="I13" s="63">
        <f t="shared" si="0"/>
        <v>1155</v>
      </c>
      <c r="J13" s="63">
        <f t="shared" si="1"/>
        <v>44000</v>
      </c>
      <c r="K13" s="63">
        <f t="shared" si="2"/>
        <v>46200</v>
      </c>
      <c r="L13" s="63"/>
      <c r="M13" s="63"/>
    </row>
    <row r="14" spans="1:13" ht="15" customHeight="1" x14ac:dyDescent="0.25">
      <c r="A14" s="61"/>
      <c r="B14" s="61"/>
      <c r="C14" s="61"/>
      <c r="D14" s="61"/>
      <c r="E14" s="62">
        <f>SUM(E6:E13)</f>
        <v>640</v>
      </c>
      <c r="F14" s="61"/>
      <c r="G14" s="61"/>
      <c r="H14" s="61"/>
      <c r="I14" s="60" t="s">
        <v>70</v>
      </c>
      <c r="J14" s="59">
        <f>SUM(J6:J13)</f>
        <v>412000</v>
      </c>
      <c r="K14" s="59">
        <f>SUM(K6:K13)</f>
        <v>432600</v>
      </c>
    </row>
    <row r="15" spans="1:13" x14ac:dyDescent="0.25">
      <c r="H15" s="15"/>
      <c r="I15" s="13"/>
      <c r="K15" s="2"/>
    </row>
    <row r="16" spans="1:13" x14ac:dyDescent="0.25">
      <c r="H16" s="14"/>
      <c r="I16" s="13"/>
    </row>
    <row r="17" spans="8:10" x14ac:dyDescent="0.25">
      <c r="H17" s="12"/>
      <c r="I17" s="11"/>
    </row>
    <row r="18" spans="8:10" x14ac:dyDescent="0.25">
      <c r="J18" s="3"/>
    </row>
  </sheetData>
  <autoFilter ref="A4:K14" xr:uid="{00000000-0001-0000-1600-000000000000}"/>
  <mergeCells count="1">
    <mergeCell ref="A2:M2"/>
  </mergeCells>
  <pageMargins left="0.7" right="0.7" top="0.75" bottom="0.75" header="0.3" footer="0.3"/>
  <pageSetup paperSize="9"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Charakteristikos</vt:lpstr>
      <vt:lpstr>Sheet2</vt:lpstr>
      <vt:lpstr>Kainos 2025</vt:lpstr>
      <vt:lpstr>9824 1 p.d.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2025-09-08T10:11:15Z</dcterms:created>
  <dcterms:modified xsi:type="dcterms:W3CDTF">2025-09-16T11:23:29Z</dcterms:modified>
</cp:coreProperties>
</file>