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S01\Users\tadas\Desktop\Maršrutų Konkursai ir techninės specifikacijos\46\46 maršrutas nuo 2025 12+\"/>
    </mc:Choice>
  </mc:AlternateContent>
  <xr:revisionPtr revIDLastSave="0" documentId="13_ncr:1_{2489ED33-070D-4ABA-B374-F1CE41113B43}" xr6:coauthVersionLast="47" xr6:coauthVersionMax="47" xr10:uidLastSave="{00000000-0000-0000-0000-000000000000}"/>
  <bookViews>
    <workbookView xWindow="-30828" yWindow="-288" windowWidth="30936" windowHeight="16896" xr2:uid="{00000000-000D-0000-FFFF-FFFF00000000}"/>
  </bookViews>
  <sheets>
    <sheet name="46 maršrutas rida" sheetId="8" r:id="rId1"/>
    <sheet name="46 1-5 (vasara)" sheetId="12" r:id="rId2"/>
    <sheet name="46 6,7 (vasara)" sheetId="13" r:id="rId3"/>
    <sheet name="46 1-5 (žiema)" sheetId="15" r:id="rId4"/>
    <sheet name="45 6,7 (žiema)" sheetId="16" r:id="rId5"/>
  </sheets>
  <definedNames>
    <definedName name="Header" localSheetId="4">'45 6,7 (žiema)'!$A$4:$A$6</definedName>
    <definedName name="Header" localSheetId="1">'46 1-5 (vasara)'!$A$4:$A$6</definedName>
    <definedName name="Header" localSheetId="3">'46 1-5 (žiema)'!$A$4:$A$6</definedName>
    <definedName name="Header" localSheetId="2">'46 6,7 (vasara)'!$A$4:$A$6</definedName>
    <definedName name="Km" localSheetId="4">'45 6,7 (žiema)'!$A$14:$H$16</definedName>
    <definedName name="Km" localSheetId="1">'46 1-5 (vasara)'!$A$14:$H$16</definedName>
    <definedName name="Km" localSheetId="3">'46 1-5 (žiema)'!$A$14:$H$16</definedName>
    <definedName name="Km" localSheetId="2">'46 6,7 (vasara)'!$A$14:$H$16</definedName>
    <definedName name="TimeTable" localSheetId="4">'45 6,7 (žiema)'!$B$4:$K$6</definedName>
    <definedName name="TimeTable" localSheetId="1">'46 1-5 (vasara)'!$B$4:$Q$6</definedName>
    <definedName name="TimeTable" localSheetId="3">'46 1-5 (žiema)'!$B$4:$Q$6</definedName>
    <definedName name="TimeTable" localSheetId="2">'46 6,7 (vasara)'!$B$4:$K$6</definedName>
  </definedNames>
  <calcPr calcId="181029"/>
</workbook>
</file>

<file path=xl/calcChain.xml><?xml version="1.0" encoding="utf-8"?>
<calcChain xmlns="http://schemas.openxmlformats.org/spreadsheetml/2006/main">
  <c r="V12" i="16" l="1"/>
  <c r="U12" i="16"/>
  <c r="T12" i="16"/>
  <c r="X12" i="16" s="1"/>
  <c r="S12" i="16"/>
  <c r="W12" i="16" s="1"/>
  <c r="P12" i="16"/>
  <c r="O12" i="16"/>
  <c r="N12" i="16"/>
  <c r="R12" i="16" s="1"/>
  <c r="M12" i="16"/>
  <c r="Q12" i="16" s="1"/>
  <c r="K12" i="16"/>
  <c r="J12" i="16"/>
  <c r="L12" i="16" s="1"/>
  <c r="AB11" i="16"/>
  <c r="AA11" i="16"/>
  <c r="Z11" i="16"/>
  <c r="Y11" i="16"/>
  <c r="V11" i="16"/>
  <c r="X11" i="16" s="1"/>
  <c r="U11" i="16"/>
  <c r="T11" i="16"/>
  <c r="S11" i="16"/>
  <c r="W11" i="16" s="1"/>
  <c r="Q11" i="16"/>
  <c r="P11" i="16"/>
  <c r="R11" i="16" s="1"/>
  <c r="O11" i="16"/>
  <c r="N11" i="16"/>
  <c r="M11" i="16"/>
  <c r="K11" i="16"/>
  <c r="J11" i="16"/>
  <c r="L11" i="16" s="1"/>
  <c r="AC10" i="16"/>
  <c r="R10" i="16"/>
  <c r="Q10" i="16"/>
  <c r="AC9" i="16"/>
  <c r="AD11" i="16" s="1"/>
  <c r="R9" i="16"/>
  <c r="Q9" i="16"/>
  <c r="Q9" i="15"/>
  <c r="R9" i="15"/>
  <c r="AC9" i="15"/>
  <c r="Q10" i="15"/>
  <c r="R10" i="15"/>
  <c r="AC10" i="15"/>
  <c r="J11" i="15"/>
  <c r="L11" i="15" s="1"/>
  <c r="K11" i="15"/>
  <c r="M11" i="15"/>
  <c r="Q11" i="15" s="1"/>
  <c r="N11" i="15"/>
  <c r="R11" i="15" s="1"/>
  <c r="O11" i="15"/>
  <c r="P11" i="15"/>
  <c r="S11" i="15"/>
  <c r="W11" i="15" s="1"/>
  <c r="T11" i="15"/>
  <c r="U11" i="15"/>
  <c r="V11" i="15"/>
  <c r="X11" i="15" s="1"/>
  <c r="Y11" i="15"/>
  <c r="Z11" i="15"/>
  <c r="AA11" i="15"/>
  <c r="AB11" i="15"/>
  <c r="AC11" i="15"/>
  <c r="AD11" i="15"/>
  <c r="J12" i="15"/>
  <c r="L12" i="15" s="1"/>
  <c r="K12" i="15"/>
  <c r="M12" i="15"/>
  <c r="Q12" i="15" s="1"/>
  <c r="N12" i="15"/>
  <c r="R12" i="15" s="1"/>
  <c r="O12" i="15"/>
  <c r="P12" i="15"/>
  <c r="S12" i="15"/>
  <c r="W12" i="15" s="1"/>
  <c r="T12" i="15"/>
  <c r="X12" i="15" s="1"/>
  <c r="U12" i="15"/>
  <c r="V12" i="15"/>
  <c r="AC11" i="16" l="1"/>
  <c r="V12" i="12"/>
  <c r="U12" i="12"/>
  <c r="T12" i="12"/>
  <c r="X12" i="12" s="1"/>
  <c r="S12" i="12"/>
  <c r="W12" i="12" s="1"/>
  <c r="P12" i="12"/>
  <c r="O12" i="12"/>
  <c r="N12" i="12"/>
  <c r="R12" i="12" s="1"/>
  <c r="M12" i="12"/>
  <c r="Q12" i="12" s="1"/>
  <c r="K12" i="12"/>
  <c r="J12" i="12"/>
  <c r="L12" i="12" s="1"/>
  <c r="AC11" i="12"/>
  <c r="AB11" i="12"/>
  <c r="AA11" i="12"/>
  <c r="Z11" i="12"/>
  <c r="Y11" i="12"/>
  <c r="V11" i="12"/>
  <c r="X11" i="12" s="1"/>
  <c r="U11" i="12"/>
  <c r="T11" i="12"/>
  <c r="S11" i="12"/>
  <c r="W11" i="12" s="1"/>
  <c r="Q11" i="12"/>
  <c r="P11" i="12"/>
  <c r="R11" i="12" s="1"/>
  <c r="O11" i="12"/>
  <c r="N11" i="12"/>
  <c r="M11" i="12"/>
  <c r="K11" i="12"/>
  <c r="J11" i="12"/>
  <c r="L11" i="12" s="1"/>
  <c r="AC10" i="12"/>
  <c r="R10" i="12"/>
  <c r="Q10" i="12"/>
  <c r="AC9" i="12"/>
  <c r="AD11" i="12" s="1"/>
  <c r="R9" i="12"/>
  <c r="Q9" i="12"/>
  <c r="D39" i="8"/>
  <c r="C39" i="8"/>
  <c r="B39" i="8"/>
  <c r="N39" i="8"/>
  <c r="M39" i="8"/>
  <c r="L39" i="8"/>
  <c r="K39" i="8"/>
  <c r="J39" i="8"/>
  <c r="I39" i="8"/>
  <c r="H39" i="8"/>
  <c r="G39" i="8"/>
  <c r="F39" i="8"/>
  <c r="E39" i="8"/>
  <c r="B41" i="8" l="1"/>
</calcChain>
</file>

<file path=xl/sharedStrings.xml><?xml version="1.0" encoding="utf-8"?>
<sst xmlns="http://schemas.openxmlformats.org/spreadsheetml/2006/main" count="264" uniqueCount="85">
  <si>
    <t>Iš viso, km</t>
  </si>
  <si>
    <t>Darbo dieną (1-4)</t>
  </si>
  <si>
    <t>Darbo dieną (5)</t>
  </si>
  <si>
    <t>7,Šv.d.</t>
  </si>
  <si>
    <t>Mašina</t>
  </si>
  <si>
    <t>Atvykimas į parką</t>
  </si>
  <si>
    <t>1 Darbo laikas</t>
  </si>
  <si>
    <t>2 Darbo laikas</t>
  </si>
  <si>
    <t>Priėmimas</t>
  </si>
  <si>
    <t>Atidavimas</t>
  </si>
  <si>
    <t>1 Pietūs</t>
  </si>
  <si>
    <t>1 Pietų trukmė</t>
  </si>
  <si>
    <t>2 Pietūs</t>
  </si>
  <si>
    <t>2 Pietų trukmė</t>
  </si>
  <si>
    <t>1 Reisai</t>
  </si>
  <si>
    <t>2 Reisai</t>
  </si>
  <si>
    <t>1+2 Reisai</t>
  </si>
  <si>
    <t>1 km</t>
  </si>
  <si>
    <t>(0)</t>
  </si>
  <si>
    <t>2 km</t>
  </si>
  <si>
    <t>1+2 km</t>
  </si>
  <si>
    <t>1 Darbo trukmė</t>
  </si>
  <si>
    <t>2 Darbo trukmė</t>
  </si>
  <si>
    <t>1+2 Darbo trukmė</t>
  </si>
  <si>
    <t>1 Stovėjimas</t>
  </si>
  <si>
    <t>%</t>
  </si>
  <si>
    <t>2 Stovėjimas</t>
  </si>
  <si>
    <t>1+2 Stovėjimas</t>
  </si>
  <si>
    <t xml:space="preserve">
</t>
  </si>
  <si>
    <t>VISO:</t>
  </si>
  <si>
    <t>Tame tarpe pertraukiamų grafikų:</t>
  </si>
  <si>
    <t>Abipusė rida:</t>
  </si>
  <si>
    <t/>
  </si>
  <si>
    <t>Taikos pr., Smiltelės g., Vingio g., Jūrininkų pr., Rimkų g., 141 kelias, 2203 kelias, 2201 kelias</t>
  </si>
  <si>
    <t>Šaltojo sezono metu</t>
  </si>
  <si>
    <t>Autobusai 46 maršruto "Klaipėda - Priekulė - Kintai - Ventė" eismo tvarkaraštis (1-5)</t>
  </si>
  <si>
    <t>A&gt;B Klaipėda - Priekulė - Kintai - Ventė</t>
  </si>
  <si>
    <t>B&gt;A Ventė - Kintai - Priekulė - Klaipėda</t>
  </si>
  <si>
    <t>01</t>
  </si>
  <si>
    <t>Klaipėda - Priekulė - Kintai - Ventė</t>
  </si>
  <si>
    <t>Ventė - Kintai - Priekulė - Klaipėda</t>
  </si>
  <si>
    <t>Autobusai 46 maršruto "Klaipėda - Priekulė - Kintai - Ventė" eismo tvarkaraštis (6,7)</t>
  </si>
  <si>
    <t>09:01
09:10</t>
  </si>
  <si>
    <t>19:51
20:00</t>
  </si>
  <si>
    <t>07:50
10:27</t>
  </si>
  <si>
    <t>18:40
21:17</t>
  </si>
  <si>
    <t>Šiltojo sezono metu</t>
  </si>
  <si>
    <t>01m</t>
  </si>
  <si>
    <t>05:46
05:53</t>
  </si>
  <si>
    <t>15:53
16:05</t>
  </si>
  <si>
    <t>19:08
19:20</t>
  </si>
  <si>
    <t>04:39
07:10</t>
  </si>
  <si>
    <t>14:45
20:35</t>
  </si>
  <si>
    <t>Autobusai 46 maršruto "Klaipėda - Priekulė - Kintai" eismo tvarkaraštis (1-5)</t>
  </si>
  <si>
    <t>A&gt;B Klaipėda - Priekulė - Kintai</t>
  </si>
  <si>
    <t>B&gt;A Kintai - Priekulė - Klaipėda</t>
  </si>
  <si>
    <t>06:04
06:09</t>
  </si>
  <si>
    <t>15:25
15:30</t>
  </si>
  <si>
    <t>19:25
19:30</t>
  </si>
  <si>
    <t>05:10
07:10</t>
  </si>
  <si>
    <t>14:30
20:31</t>
  </si>
  <si>
    <t>Klaipėda - Priekulė - Kintai</t>
  </si>
  <si>
    <t>Kintai - Priekulė - Klaipėda</t>
  </si>
  <si>
    <t>Autobusai 46 maršruto "Klaipėda - Priekulė - Kintai" eismo tvarkaraštis (6,7)</t>
  </si>
  <si>
    <t>08:44
08:50</t>
  </si>
  <si>
    <t>19:34
19:40</t>
  </si>
  <si>
    <t>07:50
09:52</t>
  </si>
  <si>
    <t>18:40
20:41</t>
  </si>
  <si>
    <t>galioja nuo 05.01 iki 09.30</t>
  </si>
  <si>
    <t>galioja nuo 10.01 iki 04.30</t>
  </si>
  <si>
    <t>2025.12</t>
  </si>
  <si>
    <t>2026.01</t>
  </si>
  <si>
    <t>2026.12</t>
  </si>
  <si>
    <t>2026.02</t>
  </si>
  <si>
    <t>2026.03</t>
  </si>
  <si>
    <t>2026.04</t>
  </si>
  <si>
    <t>2026.05</t>
  </si>
  <si>
    <t>2026.06</t>
  </si>
  <si>
    <t>2026.07</t>
  </si>
  <si>
    <t>2026.08</t>
  </si>
  <si>
    <t>2026.09</t>
  </si>
  <si>
    <t>2026.10</t>
  </si>
  <si>
    <t>2026.11</t>
  </si>
  <si>
    <t>Šiltasis sezonas</t>
  </si>
  <si>
    <t>Šaltasis sezonas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</si>
</sst>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yyyy\-mm\-dd"/>
    <numFmt numFmtId="165" formatCode="yyyy/mm/dd\ hh:mm:ss"/>
    <numFmt numFmtId="166" formatCode="0;\-0;;@\ "/>
    <numFmt numFmtId="167" formatCode="General;\-General;;@\ "/>
    <numFmt numFmtId="168" formatCode="0.00;\-0.00;;@\ "/>
    <numFmt numFmtId="169" formatCode="h:mm;h:mm;;@\ "/>
    <numFmt numFmtId="170" formatCode="0;0;;@\ "/>
    <numFmt numFmtId="171" formatCode="0.0%"/>
    <numFmt numFmtId="172" formatCode="[h]:mm"/>
    <numFmt numFmtId="173" formatCode="0;\-0;@\ "/>
    <numFmt numFmtId="174" formatCode="0.0;\-0.0;;@\ "/>
    <numFmt numFmtId="175" formatCode="General;General;;@\ "/>
    <numFmt numFmtId="176" formatCode="0.00;\-0.00;;@"/>
    <numFmt numFmtId="177" formatCode="0.000\ &quot;km&quot;;\-0.000\ &quot;km&quot;;;@"/>
    <numFmt numFmtId="178" formatCode="0.000;\-0.000;;@\ "/>
    <numFmt numFmtId="179" formatCode="0.000"/>
    <numFmt numFmtId="180" formatCode="0.000;\-0.000;;@"/>
  </numFmts>
  <fonts count="1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rgb="FFFFFFFF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10"/>
      <name val="Times New Roman"/>
      <family val="1"/>
    </font>
    <font>
      <sz val="10"/>
      <color rgb="FFFF0000"/>
      <name val="Arial"/>
      <family val="2"/>
      <charset val="186"/>
      <scheme val="minor"/>
    </font>
    <font>
      <b/>
      <sz val="10"/>
      <color theme="1"/>
      <name val="Arial"/>
      <family val="2"/>
      <charset val="186"/>
      <scheme val="minor"/>
    </font>
    <font>
      <sz val="10"/>
      <name val="Arial"/>
      <charset val="186"/>
    </font>
    <font>
      <sz val="8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16" fillId="0" borderId="0"/>
  </cellStyleXfs>
  <cellXfs count="12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5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7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textRotation="90" wrapText="1"/>
    </xf>
    <xf numFmtId="0" fontId="12" fillId="0" borderId="4" xfId="1" applyFont="1" applyBorder="1" applyAlignment="1">
      <alignment horizontal="center" vertical="center" textRotation="90" wrapText="1"/>
    </xf>
    <xf numFmtId="0" fontId="12" fillId="6" borderId="4" xfId="1" applyFont="1" applyFill="1" applyBorder="1" applyAlignment="1">
      <alignment horizontal="center" vertical="center" textRotation="90" wrapText="1"/>
    </xf>
    <xf numFmtId="49" fontId="10" fillId="0" borderId="4" xfId="1" applyNumberFormat="1" applyFont="1" applyBorder="1" applyAlignment="1">
      <alignment horizontal="center" textRotation="90" wrapText="1"/>
    </xf>
    <xf numFmtId="0" fontId="10" fillId="0" borderId="0" xfId="1" applyFont="1" applyAlignment="1">
      <alignment horizontal="center" vertical="center" textRotation="90" wrapText="1"/>
    </xf>
    <xf numFmtId="0" fontId="10" fillId="0" borderId="0" xfId="1" applyFont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 wrapText="1"/>
    </xf>
    <xf numFmtId="20" fontId="12" fillId="0" borderId="5" xfId="1" applyNumberFormat="1" applyFont="1" applyBorder="1" applyAlignment="1">
      <alignment horizontal="center" wrapText="1"/>
    </xf>
    <xf numFmtId="20" fontId="9" fillId="0" borderId="5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49" fontId="10" fillId="0" borderId="6" xfId="1" applyNumberFormat="1" applyFont="1" applyBorder="1" applyAlignment="1">
      <alignment horizontal="center" vertical="center" wrapText="1"/>
    </xf>
    <xf numFmtId="20" fontId="9" fillId="0" borderId="6" xfId="1" applyNumberFormat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textRotation="90" wrapText="1"/>
    </xf>
    <xf numFmtId="49" fontId="10" fillId="0" borderId="8" xfId="1" applyNumberFormat="1" applyFont="1" applyBorder="1" applyAlignment="1">
      <alignment horizontal="center" textRotation="90" wrapText="1"/>
    </xf>
    <xf numFmtId="20" fontId="9" fillId="0" borderId="5" xfId="1" applyNumberFormat="1" applyFont="1" applyBorder="1" applyAlignment="1">
      <alignment horizontal="center" wrapText="1"/>
    </xf>
    <xf numFmtId="166" fontId="9" fillId="0" borderId="5" xfId="1" applyNumberFormat="1" applyFont="1" applyBorder="1" applyAlignment="1">
      <alignment horizontal="center" vertical="center" wrapText="1"/>
    </xf>
    <xf numFmtId="20" fontId="13" fillId="0" borderId="5" xfId="1" applyNumberFormat="1" applyFont="1" applyBorder="1" applyAlignment="1">
      <alignment horizontal="center" wrapText="1"/>
    </xf>
    <xf numFmtId="166" fontId="13" fillId="0" borderId="5" xfId="1" applyNumberFormat="1" applyFont="1" applyBorder="1" applyAlignment="1">
      <alignment horizontal="center" vertical="center" wrapText="1"/>
    </xf>
    <xf numFmtId="167" fontId="9" fillId="0" borderId="9" xfId="1" applyNumberFormat="1" applyFont="1" applyBorder="1" applyAlignment="1">
      <alignment horizontal="right" vertical="center"/>
    </xf>
    <xf numFmtId="168" fontId="9" fillId="0" borderId="10" xfId="1" applyNumberFormat="1" applyFont="1" applyBorder="1" applyAlignment="1">
      <alignment horizontal="right" vertical="center" shrinkToFit="1"/>
    </xf>
    <xf numFmtId="169" fontId="9" fillId="0" borderId="9" xfId="1" applyNumberFormat="1" applyFont="1" applyBorder="1" applyAlignment="1">
      <alignment horizontal="right" vertical="center"/>
    </xf>
    <xf numFmtId="170" fontId="9" fillId="0" borderId="10" xfId="1" applyNumberFormat="1" applyFont="1" applyBorder="1" applyAlignment="1">
      <alignment horizontal="right" vertical="center"/>
    </xf>
    <xf numFmtId="20" fontId="9" fillId="0" borderId="9" xfId="1" applyNumberFormat="1" applyFont="1" applyBorder="1" applyAlignment="1">
      <alignment horizontal="right" vertical="center" shrinkToFit="1"/>
    </xf>
    <xf numFmtId="170" fontId="9" fillId="0" borderId="10" xfId="1" applyNumberFormat="1" applyFont="1" applyBorder="1" applyAlignment="1">
      <alignment horizontal="right" vertical="center" shrinkToFit="1"/>
    </xf>
    <xf numFmtId="169" fontId="9" fillId="0" borderId="9" xfId="1" applyNumberFormat="1" applyFont="1" applyBorder="1" applyAlignment="1">
      <alignment horizontal="right" vertical="center" shrinkToFit="1"/>
    </xf>
    <xf numFmtId="171" fontId="9" fillId="0" borderId="10" xfId="1" applyNumberFormat="1" applyFont="1" applyBorder="1" applyAlignment="1">
      <alignment horizontal="right" vertical="center" shrinkToFit="1"/>
    </xf>
    <xf numFmtId="20" fontId="9" fillId="0" borderId="11" xfId="1" applyNumberFormat="1" applyFont="1" applyBorder="1" applyAlignment="1">
      <alignment horizontal="center" wrapText="1"/>
    </xf>
    <xf numFmtId="20" fontId="13" fillId="0" borderId="11" xfId="1" applyNumberFormat="1" applyFont="1" applyBorder="1" applyAlignment="1">
      <alignment horizontal="center" wrapText="1"/>
    </xf>
    <xf numFmtId="167" fontId="9" fillId="0" borderId="12" xfId="1" applyNumberFormat="1" applyFont="1" applyBorder="1" applyAlignment="1">
      <alignment horizontal="right" vertical="center"/>
    </xf>
    <xf numFmtId="168" fontId="9" fillId="0" borderId="13" xfId="1" applyNumberFormat="1" applyFont="1" applyBorder="1" applyAlignment="1">
      <alignment horizontal="right" vertical="center" shrinkToFit="1"/>
    </xf>
    <xf numFmtId="169" fontId="9" fillId="0" borderId="12" xfId="1" applyNumberFormat="1" applyFont="1" applyBorder="1" applyAlignment="1">
      <alignment horizontal="right" vertical="center"/>
    </xf>
    <xf numFmtId="170" fontId="9" fillId="0" borderId="13" xfId="1" applyNumberFormat="1" applyFont="1" applyBorder="1" applyAlignment="1">
      <alignment horizontal="right" vertical="center"/>
    </xf>
    <xf numFmtId="20" fontId="9" fillId="0" borderId="12" xfId="1" applyNumberFormat="1" applyFont="1" applyBorder="1" applyAlignment="1">
      <alignment horizontal="right" vertical="center" shrinkToFit="1"/>
    </xf>
    <xf numFmtId="170" fontId="9" fillId="0" borderId="13" xfId="1" applyNumberFormat="1" applyFont="1" applyBorder="1" applyAlignment="1">
      <alignment horizontal="right" vertical="center" shrinkToFit="1"/>
    </xf>
    <xf numFmtId="169" fontId="9" fillId="0" borderId="12" xfId="1" applyNumberFormat="1" applyFont="1" applyBorder="1" applyAlignment="1">
      <alignment horizontal="right" vertical="center" shrinkToFit="1"/>
    </xf>
    <xf numFmtId="167" fontId="10" fillId="0" borderId="14" xfId="1" applyNumberFormat="1" applyFont="1" applyBorder="1" applyAlignment="1">
      <alignment horizontal="right" vertical="center" shrinkToFit="1"/>
    </xf>
    <xf numFmtId="0" fontId="10" fillId="0" borderId="15" xfId="1" applyFont="1" applyBorder="1" applyAlignment="1">
      <alignment horizontal="right" vertical="center" shrinkToFit="1"/>
    </xf>
    <xf numFmtId="176" fontId="10" fillId="0" borderId="14" xfId="1" applyNumberFormat="1" applyFont="1" applyBorder="1" applyAlignment="1">
      <alignment horizontal="right" vertical="center" shrinkToFit="1"/>
    </xf>
    <xf numFmtId="172" fontId="10" fillId="0" borderId="7" xfId="1" applyNumberFormat="1" applyFont="1" applyBorder="1" applyAlignment="1">
      <alignment horizontal="right" vertical="center" shrinkToFit="1"/>
    </xf>
    <xf numFmtId="170" fontId="10" fillId="0" borderId="16" xfId="1" applyNumberFormat="1" applyFont="1" applyBorder="1" applyAlignment="1">
      <alignment horizontal="right" vertical="center" shrinkToFit="1"/>
    </xf>
    <xf numFmtId="172" fontId="10" fillId="0" borderId="15" xfId="1" applyNumberFormat="1" applyFont="1" applyBorder="1" applyAlignment="1">
      <alignment horizontal="right" vertical="center" shrinkToFit="1"/>
    </xf>
    <xf numFmtId="170" fontId="10" fillId="0" borderId="14" xfId="1" applyNumberFormat="1" applyFont="1" applyBorder="1" applyAlignment="1">
      <alignment horizontal="right" vertical="center" shrinkToFit="1"/>
    </xf>
    <xf numFmtId="170" fontId="10" fillId="0" borderId="8" xfId="1" applyNumberFormat="1" applyFont="1" applyBorder="1" applyAlignment="1">
      <alignment horizontal="right" vertical="center" shrinkToFit="1"/>
    </xf>
    <xf numFmtId="20" fontId="10" fillId="0" borderId="7" xfId="1" applyNumberFormat="1" applyFont="1" applyBorder="1" applyAlignment="1">
      <alignment horizontal="right" vertical="center" shrinkToFit="1"/>
    </xf>
    <xf numFmtId="171" fontId="10" fillId="0" borderId="16" xfId="1" applyNumberFormat="1" applyFont="1" applyBorder="1" applyAlignment="1">
      <alignment horizontal="right" vertical="center" shrinkToFit="1"/>
    </xf>
    <xf numFmtId="20" fontId="10" fillId="0" borderId="15" xfId="1" applyNumberFormat="1" applyFont="1" applyBorder="1" applyAlignment="1">
      <alignment horizontal="right" vertical="center" shrinkToFit="1"/>
    </xf>
    <xf numFmtId="171" fontId="10" fillId="0" borderId="14" xfId="1" applyNumberFormat="1" applyFont="1" applyBorder="1" applyAlignment="1">
      <alignment horizontal="right" vertical="center" shrinkToFit="1"/>
    </xf>
    <xf numFmtId="171" fontId="10" fillId="0" borderId="8" xfId="1" applyNumberFormat="1" applyFont="1" applyBorder="1" applyAlignment="1">
      <alignment horizontal="right" vertical="center" shrinkToFit="1"/>
    </xf>
    <xf numFmtId="0" fontId="10" fillId="0" borderId="14" xfId="1" applyFont="1" applyBorder="1" applyAlignment="1">
      <alignment horizontal="right" vertical="center"/>
    </xf>
    <xf numFmtId="20" fontId="10" fillId="0" borderId="0" xfId="1" applyNumberFormat="1" applyFont="1" applyAlignment="1">
      <alignment horizontal="right" vertical="center" shrinkToFit="1"/>
    </xf>
    <xf numFmtId="171" fontId="10" fillId="0" borderId="0" xfId="1" applyNumberFormat="1" applyFont="1" applyAlignment="1">
      <alignment horizontal="right" vertical="center" shrinkToFit="1"/>
    </xf>
    <xf numFmtId="20" fontId="10" fillId="0" borderId="0" xfId="1" applyNumberFormat="1" applyFont="1" applyAlignment="1">
      <alignment horizontal="right" vertical="center"/>
    </xf>
    <xf numFmtId="170" fontId="10" fillId="0" borderId="0" xfId="1" applyNumberFormat="1" applyFont="1" applyAlignment="1">
      <alignment horizontal="right" vertical="center"/>
    </xf>
    <xf numFmtId="173" fontId="10" fillId="0" borderId="0" xfId="1" applyNumberFormat="1" applyFont="1" applyAlignment="1">
      <alignment horizontal="right" vertical="center"/>
    </xf>
    <xf numFmtId="174" fontId="10" fillId="0" borderId="0" xfId="1" applyNumberFormat="1" applyFont="1" applyAlignment="1">
      <alignment horizontal="right" vertical="center"/>
    </xf>
    <xf numFmtId="175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 shrinkToFit="1"/>
    </xf>
    <xf numFmtId="178" fontId="9" fillId="0" borderId="10" xfId="1" applyNumberFormat="1" applyFont="1" applyBorder="1" applyAlignment="1">
      <alignment horizontal="right" vertical="center" shrinkToFit="1"/>
    </xf>
    <xf numFmtId="178" fontId="9" fillId="0" borderId="12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 shrinkToFit="1"/>
    </xf>
    <xf numFmtId="178" fontId="10" fillId="0" borderId="15" xfId="1" applyNumberFormat="1" applyFont="1" applyBorder="1" applyAlignment="1">
      <alignment horizontal="right" vertical="center" shrinkToFit="1"/>
    </xf>
    <xf numFmtId="178" fontId="10" fillId="0" borderId="14" xfId="1" applyNumberFormat="1" applyFont="1" applyBorder="1" applyAlignment="1">
      <alignment horizontal="right" vertical="center" shrinkToFit="1"/>
    </xf>
    <xf numFmtId="179" fontId="10" fillId="0" borderId="15" xfId="1" applyNumberFormat="1" applyFont="1" applyBorder="1" applyAlignment="1">
      <alignment horizontal="right" vertical="center" shrinkToFit="1"/>
    </xf>
    <xf numFmtId="0" fontId="16" fillId="0" borderId="0" xfId="3"/>
    <xf numFmtId="180" fontId="10" fillId="0" borderId="14" xfId="1" applyNumberFormat="1" applyFont="1" applyBorder="1" applyAlignment="1">
      <alignment horizontal="right" vertical="center" shrinkToFit="1"/>
    </xf>
    <xf numFmtId="180" fontId="10" fillId="0" borderId="15" xfId="1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0" borderId="18" xfId="0" applyFont="1" applyBorder="1"/>
    <xf numFmtId="0" fontId="1" fillId="4" borderId="18" xfId="0" applyFont="1" applyFill="1" applyBorder="1"/>
    <xf numFmtId="0" fontId="1" fillId="0" borderId="17" xfId="0" applyFont="1" applyBorder="1"/>
    <xf numFmtId="0" fontId="1" fillId="5" borderId="17" xfId="0" applyFont="1" applyFill="1" applyBorder="1"/>
    <xf numFmtId="0" fontId="1" fillId="4" borderId="10" xfId="0" applyFont="1" applyFill="1" applyBorder="1"/>
    <xf numFmtId="0" fontId="1" fillId="3" borderId="9" xfId="0" applyFont="1" applyFill="1" applyBorder="1"/>
    <xf numFmtId="0" fontId="1" fillId="0" borderId="19" xfId="0" applyFont="1" applyBorder="1"/>
    <xf numFmtId="0" fontId="1" fillId="0" borderId="9" xfId="0" applyFont="1" applyBorder="1"/>
    <xf numFmtId="0" fontId="1" fillId="5" borderId="19" xfId="0" applyFont="1" applyFill="1" applyBorder="1"/>
    <xf numFmtId="0" fontId="1" fillId="4" borderId="19" xfId="0" applyFont="1" applyFill="1" applyBorder="1"/>
    <xf numFmtId="0" fontId="1" fillId="3" borderId="19" xfId="0" applyFont="1" applyFill="1" applyBorder="1"/>
    <xf numFmtId="0" fontId="1" fillId="0" borderId="1" xfId="0" applyFont="1" applyBorder="1" applyAlignment="1">
      <alignment horizontal="center" vertical="center"/>
    </xf>
    <xf numFmtId="0" fontId="15" fillId="0" borderId="0" xfId="0" applyFont="1"/>
    <xf numFmtId="0" fontId="1" fillId="4" borderId="17" xfId="0" applyFont="1" applyFill="1" applyBorder="1"/>
    <xf numFmtId="0" fontId="1" fillId="3" borderId="17" xfId="0" applyFont="1" applyFill="1" applyBorder="1"/>
    <xf numFmtId="0" fontId="1" fillId="0" borderId="20" xfId="0" applyFont="1" applyBorder="1"/>
    <xf numFmtId="0" fontId="1" fillId="0" borderId="10" xfId="0" applyFont="1" applyBorder="1"/>
    <xf numFmtId="0" fontId="1" fillId="3" borderId="5" xfId="0" applyFont="1" applyFill="1" applyBorder="1"/>
    <xf numFmtId="0" fontId="1" fillId="5" borderId="9" xfId="0" applyFont="1" applyFill="1" applyBorder="1"/>
    <xf numFmtId="0" fontId="1" fillId="0" borderId="21" xfId="0" applyFont="1" applyBorder="1" applyAlignment="1">
      <alignment horizontal="center" vertical="center"/>
    </xf>
    <xf numFmtId="0" fontId="1" fillId="4" borderId="5" xfId="0" applyFont="1" applyFill="1" applyBorder="1"/>
    <xf numFmtId="0" fontId="15" fillId="0" borderId="0" xfId="0" applyFont="1" applyAlignment="1">
      <alignment horizontal="left"/>
    </xf>
    <xf numFmtId="0" fontId="3" fillId="0" borderId="3" xfId="0" applyFont="1" applyBorder="1"/>
    <xf numFmtId="0" fontId="4" fillId="0" borderId="2" xfId="0" applyFont="1" applyBorder="1" applyAlignment="1">
      <alignment horizontal="center"/>
    </xf>
    <xf numFmtId="165" fontId="5" fillId="0" borderId="0" xfId="0" applyNumberFormat="1" applyFont="1" applyAlignment="1">
      <alignment horizontal="left" vertical="center"/>
    </xf>
    <xf numFmtId="0" fontId="0" fillId="0" borderId="0" xfId="0"/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top" wrapText="1"/>
    </xf>
    <xf numFmtId="177" fontId="10" fillId="0" borderId="0" xfId="1" applyNumberFormat="1" applyFont="1" applyAlignment="1">
      <alignment horizontal="right" vertical="center" shrinkToFit="1"/>
    </xf>
    <xf numFmtId="0" fontId="10" fillId="0" borderId="7" xfId="1" applyFont="1" applyBorder="1" applyAlignment="1">
      <alignment horizontal="center" vertical="center" shrinkToFit="1"/>
    </xf>
    <xf numFmtId="0" fontId="0" fillId="0" borderId="14" xfId="0" applyBorder="1"/>
    <xf numFmtId="0" fontId="0" fillId="0" borderId="8" xfId="0" applyBorder="1"/>
    <xf numFmtId="0" fontId="8" fillId="0" borderId="14" xfId="2" applyBorder="1"/>
    <xf numFmtId="0" fontId="8" fillId="0" borderId="8" xfId="2" applyBorder="1"/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</cellXfs>
  <cellStyles count="4">
    <cellStyle name="Normal" xfId="0" builtinId="0"/>
    <cellStyle name="Normal 2" xfId="2" xr:uid="{4527BE64-9A07-44EC-BB40-8E0A23845D05}"/>
    <cellStyle name="Normal 3" xfId="3" xr:uid="{5E029E58-6ABE-41C6-86CD-6D517511721B}"/>
    <cellStyle name="Normal_1-Schedule for line" xfId="1" xr:uid="{4C16970C-A39A-4EA3-81FF-340645159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41"/>
  <sheetViews>
    <sheetView tabSelected="1" topLeftCell="A4" workbookViewId="0">
      <selection activeCell="P28" sqref="P28"/>
    </sheetView>
  </sheetViews>
  <sheetFormatPr defaultColWidth="12.5546875" defaultRowHeight="15.75" customHeight="1" x14ac:dyDescent="0.25"/>
  <cols>
    <col min="16" max="16" width="18.6640625" bestFit="1" customWidth="1"/>
  </cols>
  <sheetData>
    <row r="1" spans="1:17" ht="15.75" customHeight="1" x14ac:dyDescent="0.25">
      <c r="A1" s="1"/>
      <c r="B1" s="2"/>
      <c r="C1" s="1"/>
    </row>
    <row r="2" spans="1:17" ht="15.75" customHeight="1" x14ac:dyDescent="0.25">
      <c r="A2" s="1"/>
    </row>
    <row r="3" spans="1:17" ht="15.75" customHeight="1" x14ac:dyDescent="0.25">
      <c r="A3" s="1"/>
    </row>
    <row r="4" spans="1:17" ht="15.75" customHeight="1" x14ac:dyDescent="0.25">
      <c r="A4" s="1"/>
    </row>
    <row r="5" spans="1:17" ht="15.75" customHeight="1" x14ac:dyDescent="0.25">
      <c r="A5" s="1"/>
    </row>
    <row r="6" spans="1:17" ht="15.75" customHeight="1" x14ac:dyDescent="0.25">
      <c r="B6" s="120" t="s">
        <v>84</v>
      </c>
      <c r="C6" s="121"/>
      <c r="D6" s="121"/>
      <c r="E6" s="121"/>
      <c r="F6" s="122"/>
      <c r="G6" s="123" t="s">
        <v>83</v>
      </c>
      <c r="H6" s="124"/>
      <c r="I6" s="124"/>
      <c r="J6" s="124"/>
      <c r="K6" s="125"/>
      <c r="L6" s="126" t="s">
        <v>84</v>
      </c>
      <c r="M6" s="126"/>
      <c r="N6" s="126"/>
    </row>
    <row r="7" spans="1:17" ht="15.75" customHeight="1" x14ac:dyDescent="0.25">
      <c r="B7" s="127" t="s">
        <v>70</v>
      </c>
      <c r="C7" s="127" t="s">
        <v>71</v>
      </c>
      <c r="D7" s="127" t="s">
        <v>73</v>
      </c>
      <c r="E7" s="127" t="s">
        <v>74</v>
      </c>
      <c r="F7" s="127" t="s">
        <v>75</v>
      </c>
      <c r="G7" s="127" t="s">
        <v>76</v>
      </c>
      <c r="H7" s="127" t="s">
        <v>77</v>
      </c>
      <c r="I7" s="127" t="s">
        <v>78</v>
      </c>
      <c r="J7" s="127" t="s">
        <v>79</v>
      </c>
      <c r="K7" s="127" t="s">
        <v>80</v>
      </c>
      <c r="L7" s="127" t="s">
        <v>81</v>
      </c>
      <c r="M7" s="127" t="s">
        <v>82</v>
      </c>
      <c r="N7" s="127" t="s">
        <v>72</v>
      </c>
    </row>
    <row r="8" spans="1:17" ht="15.75" customHeight="1" x14ac:dyDescent="0.25">
      <c r="A8" s="98">
        <v>1</v>
      </c>
      <c r="B8" s="92"/>
      <c r="C8" s="3">
        <v>228.51900000000001</v>
      </c>
      <c r="D8" s="4">
        <v>152.346</v>
      </c>
      <c r="E8" s="4">
        <v>152.346</v>
      </c>
      <c r="F8" s="1">
        <v>228.51900000000001</v>
      </c>
      <c r="G8" s="4">
        <v>191.66200000000001</v>
      </c>
      <c r="H8" s="1">
        <v>287.49299999999999</v>
      </c>
      <c r="I8" s="1">
        <v>287.49299999999999</v>
      </c>
      <c r="J8" s="5">
        <v>191.66200000000001</v>
      </c>
      <c r="K8" s="1">
        <v>287.49299999999999</v>
      </c>
      <c r="L8" s="1">
        <v>228.51900000000001</v>
      </c>
      <c r="M8" s="4">
        <v>152.346</v>
      </c>
      <c r="N8" s="88">
        <v>228.51900000000001</v>
      </c>
    </row>
    <row r="9" spans="1:17" ht="15.75" customHeight="1" x14ac:dyDescent="0.25">
      <c r="A9" s="98">
        <v>2</v>
      </c>
      <c r="B9" s="92"/>
      <c r="C9" s="5">
        <v>152.346</v>
      </c>
      <c r="D9" s="1">
        <v>228.51900000000001</v>
      </c>
      <c r="E9" s="1">
        <v>228.51900000000001</v>
      </c>
      <c r="F9" s="1">
        <v>228.51900000000001</v>
      </c>
      <c r="G9" s="5">
        <v>191.66200000000001</v>
      </c>
      <c r="H9" s="1">
        <v>287.49299999999999</v>
      </c>
      <c r="I9" s="1">
        <v>287.49299999999999</v>
      </c>
      <c r="J9" s="4">
        <v>191.66200000000001</v>
      </c>
      <c r="K9" s="1">
        <v>287.49299999999999</v>
      </c>
      <c r="L9" s="3">
        <v>228.51900000000001</v>
      </c>
      <c r="M9" s="4">
        <v>152.346</v>
      </c>
      <c r="N9" s="88">
        <v>228.51900000000001</v>
      </c>
    </row>
    <row r="10" spans="1:17" ht="15.75" customHeight="1" x14ac:dyDescent="0.25">
      <c r="A10" s="98">
        <v>3</v>
      </c>
      <c r="B10" s="92"/>
      <c r="C10" s="4">
        <v>152.346</v>
      </c>
      <c r="D10" s="1">
        <v>228.51900000000001</v>
      </c>
      <c r="E10" s="1">
        <v>228.51900000000001</v>
      </c>
      <c r="F10" s="3">
        <v>228.51900000000001</v>
      </c>
      <c r="G10" s="4">
        <v>191.66200000000001</v>
      </c>
      <c r="H10" s="1">
        <v>287.49299999999999</v>
      </c>
      <c r="I10" s="3">
        <v>287.49299999999999</v>
      </c>
      <c r="J10" s="1">
        <v>287.49299999999999</v>
      </c>
      <c r="K10" s="1">
        <v>287.49299999999999</v>
      </c>
      <c r="L10" s="5">
        <v>152.346</v>
      </c>
      <c r="M10" s="1">
        <v>228.51900000000001</v>
      </c>
      <c r="N10" s="88">
        <v>228.51900000000001</v>
      </c>
    </row>
    <row r="11" spans="1:17" ht="15.75" customHeight="1" x14ac:dyDescent="0.25">
      <c r="A11" s="98">
        <v>4</v>
      </c>
      <c r="B11" s="92"/>
      <c r="C11" s="4">
        <v>152.346</v>
      </c>
      <c r="D11" s="1">
        <v>228.51900000000001</v>
      </c>
      <c r="E11" s="1">
        <v>228.51900000000001</v>
      </c>
      <c r="F11" s="5">
        <v>152.346</v>
      </c>
      <c r="G11" s="1">
        <v>287.49299999999999</v>
      </c>
      <c r="H11" s="1">
        <v>287.49299999999999</v>
      </c>
      <c r="I11" s="5">
        <v>191.66200000000001</v>
      </c>
      <c r="J11" s="1">
        <v>287.49299999999999</v>
      </c>
      <c r="K11" s="3">
        <v>287.49299999999999</v>
      </c>
      <c r="L11" s="4">
        <v>152.346</v>
      </c>
      <c r="M11" s="1">
        <v>228.51900000000001</v>
      </c>
      <c r="N11" s="89">
        <v>228.51900000000001</v>
      </c>
      <c r="P11" s="107" t="s">
        <v>34</v>
      </c>
      <c r="Q11" s="1" t="s">
        <v>0</v>
      </c>
    </row>
    <row r="12" spans="1:17" ht="15.75" customHeight="1" x14ac:dyDescent="0.25">
      <c r="A12" s="98">
        <v>5</v>
      </c>
      <c r="B12" s="94"/>
      <c r="C12" s="1">
        <v>228.51900000000001</v>
      </c>
      <c r="D12" s="1">
        <v>228.51900000000001</v>
      </c>
      <c r="E12" s="1">
        <v>228.51900000000001</v>
      </c>
      <c r="F12" s="4">
        <v>152.346</v>
      </c>
      <c r="G12" s="1">
        <v>287.49299999999999</v>
      </c>
      <c r="H12" s="3">
        <v>287.49299999999999</v>
      </c>
      <c r="I12" s="4">
        <v>191.66200000000001</v>
      </c>
      <c r="J12" s="1">
        <v>287.49299999999999</v>
      </c>
      <c r="K12" s="5">
        <v>191.66200000000001</v>
      </c>
      <c r="L12" s="1">
        <v>228.51900000000001</v>
      </c>
      <c r="M12" s="1">
        <v>228.51900000000001</v>
      </c>
      <c r="N12" s="99">
        <v>152.346</v>
      </c>
      <c r="P12" s="6" t="s">
        <v>1</v>
      </c>
      <c r="Q12" s="1">
        <v>228.51900000000001</v>
      </c>
    </row>
    <row r="13" spans="1:17" ht="15.75" customHeight="1" x14ac:dyDescent="0.25">
      <c r="A13" s="98">
        <v>6</v>
      </c>
      <c r="B13" s="95"/>
      <c r="C13" s="1">
        <v>228.51900000000001</v>
      </c>
      <c r="D13" s="3">
        <v>228.51900000000001</v>
      </c>
      <c r="E13" s="3">
        <v>228.51900000000001</v>
      </c>
      <c r="F13" s="4">
        <v>152.346</v>
      </c>
      <c r="G13" s="1">
        <v>287.49299999999999</v>
      </c>
      <c r="H13" s="5">
        <v>191.66200000000001</v>
      </c>
      <c r="I13" s="4">
        <v>191.66200000000001</v>
      </c>
      <c r="J13" s="1">
        <v>287.49299999999999</v>
      </c>
      <c r="K13" s="4">
        <v>191.66200000000001</v>
      </c>
      <c r="L13" s="1">
        <v>228.51900000000001</v>
      </c>
      <c r="M13" s="3">
        <v>228.51900000000001</v>
      </c>
      <c r="N13" s="100">
        <v>152.346</v>
      </c>
      <c r="P13" s="7" t="s">
        <v>2</v>
      </c>
      <c r="Q13" s="3">
        <v>228.51900000000001</v>
      </c>
    </row>
    <row r="14" spans="1:17" ht="15.75" customHeight="1" x14ac:dyDescent="0.25">
      <c r="A14" s="98">
        <v>7</v>
      </c>
      <c r="B14" s="96"/>
      <c r="C14" s="1">
        <v>228.51900000000001</v>
      </c>
      <c r="D14" s="5">
        <v>152.346</v>
      </c>
      <c r="E14" s="5">
        <v>152.346</v>
      </c>
      <c r="F14" s="1">
        <v>228.51900000000001</v>
      </c>
      <c r="G14" s="1">
        <v>287.49299999999999</v>
      </c>
      <c r="H14" s="4">
        <v>191.66200000000001</v>
      </c>
      <c r="I14" s="1">
        <v>287.49299999999999</v>
      </c>
      <c r="J14" s="3">
        <v>287.49299999999999</v>
      </c>
      <c r="K14" s="1">
        <v>287.49299999999999</v>
      </c>
      <c r="L14" s="1">
        <v>228.51900000000001</v>
      </c>
      <c r="M14" s="5">
        <v>152.346</v>
      </c>
      <c r="N14" s="88">
        <v>228.51900000000001</v>
      </c>
      <c r="P14" s="8">
        <v>6</v>
      </c>
      <c r="Q14" s="5">
        <v>152.346</v>
      </c>
    </row>
    <row r="15" spans="1:17" ht="15.75" customHeight="1" x14ac:dyDescent="0.25">
      <c r="A15" s="98">
        <v>8</v>
      </c>
      <c r="B15" s="92">
        <v>228.51900000000001</v>
      </c>
      <c r="C15" s="1">
        <v>228.51900000000001</v>
      </c>
      <c r="D15" s="4">
        <v>152.346</v>
      </c>
      <c r="E15" s="4">
        <v>152.346</v>
      </c>
      <c r="F15" s="1">
        <v>228.51900000000001</v>
      </c>
      <c r="G15" s="3">
        <v>287.49299999999999</v>
      </c>
      <c r="H15" s="1">
        <v>287.49299999999999</v>
      </c>
      <c r="I15" s="1">
        <v>287.49299999999999</v>
      </c>
      <c r="J15" s="5">
        <v>191.66200000000001</v>
      </c>
      <c r="K15" s="1">
        <v>287.49299999999999</v>
      </c>
      <c r="L15" s="1">
        <v>228.51900000000001</v>
      </c>
      <c r="M15" s="4">
        <v>152.346</v>
      </c>
      <c r="N15" s="88">
        <v>228.51900000000001</v>
      </c>
      <c r="P15" s="9" t="s">
        <v>3</v>
      </c>
      <c r="Q15" s="4">
        <v>152.346</v>
      </c>
    </row>
    <row r="16" spans="1:17" ht="15.75" customHeight="1" x14ac:dyDescent="0.25">
      <c r="A16" s="98">
        <v>9</v>
      </c>
      <c r="B16" s="92">
        <v>228.51900000000001</v>
      </c>
      <c r="C16" s="3">
        <v>228.51900000000001</v>
      </c>
      <c r="D16" s="1">
        <v>228.51900000000001</v>
      </c>
      <c r="E16" s="1">
        <v>228.51900000000001</v>
      </c>
      <c r="F16" s="1">
        <v>228.51900000000001</v>
      </c>
      <c r="G16" s="5">
        <v>191.66200000000001</v>
      </c>
      <c r="H16" s="1">
        <v>287.49299999999999</v>
      </c>
      <c r="I16" s="1">
        <v>287.49299999999999</v>
      </c>
      <c r="J16" s="4">
        <v>191.66200000000001</v>
      </c>
      <c r="K16" s="1">
        <v>287.49299999999999</v>
      </c>
      <c r="L16" s="3">
        <v>228.51900000000001</v>
      </c>
      <c r="M16" s="1">
        <v>228.51900000000001</v>
      </c>
      <c r="N16" s="88">
        <v>228.51900000000001</v>
      </c>
      <c r="P16" s="6"/>
    </row>
    <row r="17" spans="1:17" ht="15.75" customHeight="1" x14ac:dyDescent="0.25">
      <c r="A17" s="98">
        <v>10</v>
      </c>
      <c r="B17" s="92">
        <v>228.51900000000001</v>
      </c>
      <c r="C17" s="5">
        <v>152.346</v>
      </c>
      <c r="D17" s="1">
        <v>228.51900000000001</v>
      </c>
      <c r="E17" s="1">
        <v>228.51900000000001</v>
      </c>
      <c r="F17" s="3">
        <v>228.51900000000001</v>
      </c>
      <c r="G17" s="4">
        <v>191.66200000000001</v>
      </c>
      <c r="H17" s="1">
        <v>287.49299999999999</v>
      </c>
      <c r="I17" s="3">
        <v>287.49299999999999</v>
      </c>
      <c r="J17" s="1">
        <v>287.49299999999999</v>
      </c>
      <c r="K17" s="1">
        <v>287.49299999999999</v>
      </c>
      <c r="L17" s="5">
        <v>152.346</v>
      </c>
      <c r="M17" s="1">
        <v>228.51900000000001</v>
      </c>
      <c r="N17" s="88">
        <v>228.51900000000001</v>
      </c>
      <c r="P17" s="107" t="s">
        <v>46</v>
      </c>
      <c r="Q17" s="1" t="s">
        <v>0</v>
      </c>
    </row>
    <row r="18" spans="1:17" ht="15.75" customHeight="1" x14ac:dyDescent="0.25">
      <c r="A18" s="98">
        <v>11</v>
      </c>
      <c r="B18" s="92">
        <v>228.51900000000001</v>
      </c>
      <c r="C18" s="4">
        <v>152.346</v>
      </c>
      <c r="D18" s="1">
        <v>228.51900000000001</v>
      </c>
      <c r="E18" s="4">
        <v>152.346</v>
      </c>
      <c r="F18" s="5">
        <v>152.346</v>
      </c>
      <c r="G18" s="1">
        <v>287.49299999999999</v>
      </c>
      <c r="H18" s="1">
        <v>287.49299999999999</v>
      </c>
      <c r="I18" s="5">
        <v>191.66200000000001</v>
      </c>
      <c r="J18" s="1">
        <v>287.49299999999999</v>
      </c>
      <c r="K18" s="3">
        <v>287.49299999999999</v>
      </c>
      <c r="L18" s="4">
        <v>152.346</v>
      </c>
      <c r="M18" s="1">
        <v>228.51900000000001</v>
      </c>
      <c r="N18" s="89">
        <v>228.51900000000001</v>
      </c>
      <c r="P18" s="6" t="s">
        <v>1</v>
      </c>
      <c r="Q18" s="1">
        <v>287.49299999999999</v>
      </c>
    </row>
    <row r="19" spans="1:17" ht="15.75" customHeight="1" x14ac:dyDescent="0.25">
      <c r="A19" s="98">
        <v>12</v>
      </c>
      <c r="B19" s="94">
        <v>228.51900000000001</v>
      </c>
      <c r="C19" s="1">
        <v>228.51900000000001</v>
      </c>
      <c r="D19" s="1">
        <v>228.51900000000001</v>
      </c>
      <c r="E19" s="1">
        <v>228.51900000000001</v>
      </c>
      <c r="F19" s="4">
        <v>152.346</v>
      </c>
      <c r="G19" s="1">
        <v>287.49299999999999</v>
      </c>
      <c r="H19" s="3">
        <v>287.49299999999999</v>
      </c>
      <c r="I19" s="4">
        <v>191.66200000000001</v>
      </c>
      <c r="J19" s="1">
        <v>287.49299999999999</v>
      </c>
      <c r="K19" s="5">
        <v>191.66200000000001</v>
      </c>
      <c r="L19" s="1">
        <v>228.51900000000001</v>
      </c>
      <c r="M19" s="1">
        <v>228.51900000000001</v>
      </c>
      <c r="N19" s="99">
        <v>152.346</v>
      </c>
      <c r="P19" s="7" t="s">
        <v>2</v>
      </c>
      <c r="Q19" s="3">
        <v>287.49299999999999</v>
      </c>
    </row>
    <row r="20" spans="1:17" ht="15.75" customHeight="1" x14ac:dyDescent="0.25">
      <c r="A20" s="98">
        <v>13</v>
      </c>
      <c r="B20" s="95">
        <v>152.346</v>
      </c>
      <c r="C20" s="1">
        <v>228.51900000000001</v>
      </c>
      <c r="D20" s="3">
        <v>228.51900000000001</v>
      </c>
      <c r="E20" s="3">
        <v>228.51900000000001</v>
      </c>
      <c r="F20" s="1">
        <v>228.51900000000001</v>
      </c>
      <c r="G20" s="1">
        <v>287.49299999999999</v>
      </c>
      <c r="H20" s="5">
        <v>191.66200000000001</v>
      </c>
      <c r="I20" s="1">
        <v>287.49299999999999</v>
      </c>
      <c r="J20" s="1">
        <v>287.49299999999999</v>
      </c>
      <c r="K20" s="4">
        <v>191.66200000000001</v>
      </c>
      <c r="L20" s="1">
        <v>228.51900000000001</v>
      </c>
      <c r="M20" s="3">
        <v>228.51900000000001</v>
      </c>
      <c r="N20" s="100">
        <v>152.346</v>
      </c>
      <c r="P20" s="8">
        <v>6</v>
      </c>
      <c r="Q20" s="5">
        <v>191.66200000000001</v>
      </c>
    </row>
    <row r="21" spans="1:17" ht="15.75" customHeight="1" x14ac:dyDescent="0.25">
      <c r="A21" s="98">
        <v>14</v>
      </c>
      <c r="B21" s="96">
        <v>152.346</v>
      </c>
      <c r="C21" s="1">
        <v>228.51900000000001</v>
      </c>
      <c r="D21" s="5">
        <v>152.346</v>
      </c>
      <c r="E21" s="5">
        <v>152.346</v>
      </c>
      <c r="F21" s="1">
        <v>228.51900000000001</v>
      </c>
      <c r="G21" s="1">
        <v>287.49299999999999</v>
      </c>
      <c r="H21" s="4">
        <v>191.66200000000001</v>
      </c>
      <c r="I21" s="1">
        <v>287.49299999999999</v>
      </c>
      <c r="J21" s="3">
        <v>287.49299999999999</v>
      </c>
      <c r="K21" s="1">
        <v>287.49299999999999</v>
      </c>
      <c r="L21" s="1">
        <v>228.51900000000001</v>
      </c>
      <c r="M21" s="5">
        <v>152.346</v>
      </c>
      <c r="N21" s="88">
        <v>228.51900000000001</v>
      </c>
      <c r="P21" s="9" t="s">
        <v>3</v>
      </c>
      <c r="Q21" s="4">
        <v>191.66200000000001</v>
      </c>
    </row>
    <row r="22" spans="1:17" ht="15.75" customHeight="1" x14ac:dyDescent="0.25">
      <c r="A22" s="98">
        <v>15</v>
      </c>
      <c r="B22" s="92">
        <v>228.51900000000001</v>
      </c>
      <c r="C22" s="1">
        <v>228.51900000000001</v>
      </c>
      <c r="D22" s="4">
        <v>152.346</v>
      </c>
      <c r="E22" s="4">
        <v>152.346</v>
      </c>
      <c r="F22" s="1">
        <v>228.51900000000001</v>
      </c>
      <c r="G22" s="3">
        <v>287.49299999999999</v>
      </c>
      <c r="H22" s="1">
        <v>287.49299999999999</v>
      </c>
      <c r="I22" s="1">
        <v>287.49299999999999</v>
      </c>
      <c r="J22" s="4">
        <v>191.66200000000001</v>
      </c>
      <c r="K22" s="1">
        <v>287.49299999999999</v>
      </c>
      <c r="L22" s="1">
        <v>228.51900000000001</v>
      </c>
      <c r="M22" s="4">
        <v>152.346</v>
      </c>
      <c r="N22" s="88">
        <v>228.51900000000001</v>
      </c>
    </row>
    <row r="23" spans="1:17" ht="15.75" customHeight="1" x14ac:dyDescent="0.25">
      <c r="A23" s="98">
        <v>16</v>
      </c>
      <c r="B23" s="92">
        <v>228.51900000000001</v>
      </c>
      <c r="C23" s="3">
        <v>228.51900000000001</v>
      </c>
      <c r="D23" s="4">
        <v>152.346</v>
      </c>
      <c r="E23" s="1">
        <v>228.51900000000001</v>
      </c>
      <c r="F23" s="1">
        <v>228.51900000000001</v>
      </c>
      <c r="G23" s="5">
        <v>191.66200000000001</v>
      </c>
      <c r="H23" s="1">
        <v>287.49299999999999</v>
      </c>
      <c r="I23" s="1">
        <v>287.49299999999999</v>
      </c>
      <c r="J23" s="4">
        <v>191.66200000000001</v>
      </c>
      <c r="K23" s="1">
        <v>287.49299999999999</v>
      </c>
      <c r="L23" s="3">
        <v>228.51900000000001</v>
      </c>
      <c r="M23" s="1">
        <v>228.51900000000001</v>
      </c>
      <c r="N23" s="88">
        <v>228.51900000000001</v>
      </c>
    </row>
    <row r="24" spans="1:17" ht="15.75" customHeight="1" x14ac:dyDescent="0.25">
      <c r="A24" s="98">
        <v>17</v>
      </c>
      <c r="B24" s="92">
        <v>228.51900000000001</v>
      </c>
      <c r="C24" s="5">
        <v>152.346</v>
      </c>
      <c r="D24" s="1">
        <v>228.51900000000001</v>
      </c>
      <c r="E24" s="1">
        <v>228.51900000000001</v>
      </c>
      <c r="F24" s="3">
        <v>228.51900000000001</v>
      </c>
      <c r="G24" s="4">
        <v>191.66200000000001</v>
      </c>
      <c r="H24" s="1">
        <v>287.49299999999999</v>
      </c>
      <c r="I24" s="3">
        <v>287.49299999999999</v>
      </c>
      <c r="J24" s="1">
        <v>287.49299999999999</v>
      </c>
      <c r="K24" s="1">
        <v>287.49299999999999</v>
      </c>
      <c r="L24" s="5">
        <v>152.346</v>
      </c>
      <c r="M24" s="1">
        <v>228.51900000000001</v>
      </c>
      <c r="N24" s="88">
        <v>228.51900000000001</v>
      </c>
    </row>
    <row r="25" spans="1:17" ht="15.75" customHeight="1" x14ac:dyDescent="0.25">
      <c r="A25" s="98">
        <v>18</v>
      </c>
      <c r="B25" s="92">
        <v>228.51900000000001</v>
      </c>
      <c r="C25" s="4">
        <v>152.346</v>
      </c>
      <c r="D25" s="1">
        <v>228.51900000000001</v>
      </c>
      <c r="E25" s="1">
        <v>228.51900000000001</v>
      </c>
      <c r="F25" s="5">
        <v>152.346</v>
      </c>
      <c r="G25" s="1">
        <v>287.49299999999999</v>
      </c>
      <c r="H25" s="1">
        <v>287.49299999999999</v>
      </c>
      <c r="I25" s="5">
        <v>191.66200000000001</v>
      </c>
      <c r="J25" s="1">
        <v>287.49299999999999</v>
      </c>
      <c r="K25" s="3">
        <v>287.49299999999999</v>
      </c>
      <c r="L25" s="4">
        <v>152.346</v>
      </c>
      <c r="M25" s="1">
        <v>228.51900000000001</v>
      </c>
      <c r="N25" s="89">
        <v>228.51900000000001</v>
      </c>
    </row>
    <row r="26" spans="1:17" ht="15.75" customHeight="1" x14ac:dyDescent="0.25">
      <c r="A26" s="98">
        <v>19</v>
      </c>
      <c r="B26" s="94">
        <v>228.51900000000001</v>
      </c>
      <c r="C26" s="1">
        <v>228.51900000000001</v>
      </c>
      <c r="D26" s="1">
        <v>228.51900000000001</v>
      </c>
      <c r="E26" s="1">
        <v>228.51900000000001</v>
      </c>
      <c r="F26" s="4">
        <v>152.346</v>
      </c>
      <c r="G26" s="1">
        <v>287.49299999999999</v>
      </c>
      <c r="H26" s="3">
        <v>287.49299999999999</v>
      </c>
      <c r="I26" s="4">
        <v>191.66200000000001</v>
      </c>
      <c r="J26" s="1">
        <v>287.49299999999999</v>
      </c>
      <c r="K26" s="5">
        <v>191.66200000000001</v>
      </c>
      <c r="L26" s="1">
        <v>228.51900000000001</v>
      </c>
      <c r="M26" s="1">
        <v>228.51900000000001</v>
      </c>
      <c r="N26" s="99">
        <v>152.346</v>
      </c>
    </row>
    <row r="27" spans="1:17" ht="15.75" customHeight="1" x14ac:dyDescent="0.25">
      <c r="A27" s="98">
        <v>20</v>
      </c>
      <c r="B27" s="95">
        <v>152.346</v>
      </c>
      <c r="C27" s="1">
        <v>228.51900000000001</v>
      </c>
      <c r="D27" s="3">
        <v>228.51900000000001</v>
      </c>
      <c r="E27" s="3">
        <v>228.51900000000001</v>
      </c>
      <c r="F27" s="1">
        <v>228.51900000000001</v>
      </c>
      <c r="G27" s="1">
        <v>287.49299999999999</v>
      </c>
      <c r="H27" s="5">
        <v>191.66200000000001</v>
      </c>
      <c r="I27" s="1">
        <v>287.49299999999999</v>
      </c>
      <c r="J27" s="1">
        <v>287.49299999999999</v>
      </c>
      <c r="K27" s="4">
        <v>191.66200000000001</v>
      </c>
      <c r="L27" s="1">
        <v>228.51900000000001</v>
      </c>
      <c r="M27" s="3">
        <v>228.51900000000001</v>
      </c>
      <c r="N27" s="100">
        <v>152.346</v>
      </c>
    </row>
    <row r="28" spans="1:17" ht="15.75" customHeight="1" x14ac:dyDescent="0.25">
      <c r="A28" s="98">
        <v>21</v>
      </c>
      <c r="B28" s="96">
        <v>152.346</v>
      </c>
      <c r="C28" s="1">
        <v>228.51900000000001</v>
      </c>
      <c r="D28" s="5">
        <v>152.346</v>
      </c>
      <c r="E28" s="5">
        <v>152.346</v>
      </c>
      <c r="F28" s="1">
        <v>228.51900000000001</v>
      </c>
      <c r="G28" s="1">
        <v>287.49299999999999</v>
      </c>
      <c r="H28" s="4">
        <v>191.66200000000001</v>
      </c>
      <c r="I28" s="1">
        <v>287.49299999999999</v>
      </c>
      <c r="J28" s="3">
        <v>287.49299999999999</v>
      </c>
      <c r="K28" s="1">
        <v>287.49299999999999</v>
      </c>
      <c r="L28" s="1">
        <v>228.51900000000001</v>
      </c>
      <c r="M28" s="5">
        <v>152.346</v>
      </c>
      <c r="N28" s="88">
        <v>228.51900000000001</v>
      </c>
    </row>
    <row r="29" spans="1:17" ht="15.75" customHeight="1" x14ac:dyDescent="0.25">
      <c r="A29" s="98">
        <v>22</v>
      </c>
      <c r="B29" s="92">
        <v>228.51900000000001</v>
      </c>
      <c r="C29" s="1">
        <v>228.51900000000001</v>
      </c>
      <c r="D29" s="4">
        <v>152.346</v>
      </c>
      <c r="E29" s="4">
        <v>152.346</v>
      </c>
      <c r="F29" s="1">
        <v>228.51900000000001</v>
      </c>
      <c r="G29" s="3">
        <v>287.49299999999999</v>
      </c>
      <c r="H29" s="1">
        <v>287.49299999999999</v>
      </c>
      <c r="I29" s="1">
        <v>287.49299999999999</v>
      </c>
      <c r="J29" s="5">
        <v>191.66200000000001</v>
      </c>
      <c r="K29" s="1">
        <v>287.49299999999999</v>
      </c>
      <c r="L29" s="1">
        <v>228.51900000000001</v>
      </c>
      <c r="M29" s="4">
        <v>152.346</v>
      </c>
      <c r="N29" s="88">
        <v>228.51900000000001</v>
      </c>
    </row>
    <row r="30" spans="1:17" ht="15.75" customHeight="1" x14ac:dyDescent="0.25">
      <c r="A30" s="98">
        <v>23</v>
      </c>
      <c r="B30" s="92">
        <v>228.51900000000001</v>
      </c>
      <c r="C30" s="3">
        <v>228.51900000000001</v>
      </c>
      <c r="D30" s="1">
        <v>228.51900000000001</v>
      </c>
      <c r="E30" s="1">
        <v>228.51900000000001</v>
      </c>
      <c r="F30" s="1">
        <v>228.51900000000001</v>
      </c>
      <c r="G30" s="5">
        <v>191.66200000000001</v>
      </c>
      <c r="H30" s="1">
        <v>287.49299999999999</v>
      </c>
      <c r="I30" s="1">
        <v>287.49299999999999</v>
      </c>
      <c r="J30" s="4">
        <v>191.66200000000001</v>
      </c>
      <c r="K30" s="1">
        <v>287.49299999999999</v>
      </c>
      <c r="L30" s="3">
        <v>228.51900000000001</v>
      </c>
      <c r="M30" s="1">
        <v>228.51900000000001</v>
      </c>
      <c r="N30" s="88">
        <v>228.51900000000001</v>
      </c>
    </row>
    <row r="31" spans="1:17" ht="15.75" customHeight="1" x14ac:dyDescent="0.25">
      <c r="A31" s="98">
        <v>24</v>
      </c>
      <c r="B31" s="96">
        <v>152.346</v>
      </c>
      <c r="C31" s="5">
        <v>152.346</v>
      </c>
      <c r="D31" s="1">
        <v>228.51900000000001</v>
      </c>
      <c r="E31" s="1">
        <v>228.51900000000001</v>
      </c>
      <c r="F31" s="3">
        <v>228.51900000000001</v>
      </c>
      <c r="G31" s="4">
        <v>191.66200000000001</v>
      </c>
      <c r="H31" s="4">
        <v>191.66200000000001</v>
      </c>
      <c r="I31" s="3">
        <v>287.49299999999999</v>
      </c>
      <c r="J31" s="1">
        <v>287.49299999999999</v>
      </c>
      <c r="K31" s="1">
        <v>287.49299999999999</v>
      </c>
      <c r="L31" s="5">
        <v>152.346</v>
      </c>
      <c r="M31" s="1">
        <v>228.51900000000001</v>
      </c>
      <c r="N31" s="100">
        <v>152.346</v>
      </c>
    </row>
    <row r="32" spans="1:17" ht="15.75" customHeight="1" x14ac:dyDescent="0.25">
      <c r="A32" s="98">
        <v>25</v>
      </c>
      <c r="B32" s="96">
        <v>152.346</v>
      </c>
      <c r="C32" s="4">
        <v>152.346</v>
      </c>
      <c r="D32" s="1">
        <v>228.51900000000001</v>
      </c>
      <c r="E32" s="1">
        <v>228.51900000000001</v>
      </c>
      <c r="F32" s="5">
        <v>152.346</v>
      </c>
      <c r="G32" s="1">
        <v>287.49299999999999</v>
      </c>
      <c r="H32" s="1">
        <v>287.49299999999999</v>
      </c>
      <c r="I32" s="5">
        <v>191.66200000000001</v>
      </c>
      <c r="J32" s="1">
        <v>287.49299999999999</v>
      </c>
      <c r="K32" s="3">
        <v>287.49299999999999</v>
      </c>
      <c r="L32" s="4">
        <v>152.346</v>
      </c>
      <c r="M32" s="1">
        <v>228.51900000000001</v>
      </c>
      <c r="N32" s="100">
        <v>152.346</v>
      </c>
    </row>
    <row r="33" spans="1:14" ht="15.75" customHeight="1" x14ac:dyDescent="0.25">
      <c r="A33" s="98">
        <v>26</v>
      </c>
      <c r="B33" s="96">
        <v>152.346</v>
      </c>
      <c r="C33" s="1">
        <v>228.51900000000001</v>
      </c>
      <c r="D33" s="1">
        <v>228.51900000000001</v>
      </c>
      <c r="E33" s="1">
        <v>228.51900000000001</v>
      </c>
      <c r="F33" s="4">
        <v>152.346</v>
      </c>
      <c r="G33" s="1">
        <v>287.49299999999999</v>
      </c>
      <c r="H33" s="3">
        <v>287.49299999999999</v>
      </c>
      <c r="I33" s="4">
        <v>191.66200000000001</v>
      </c>
      <c r="J33" s="1">
        <v>287.49299999999999</v>
      </c>
      <c r="K33" s="5">
        <v>191.66200000000001</v>
      </c>
      <c r="L33" s="1">
        <v>228.51900000000001</v>
      </c>
      <c r="M33" s="1">
        <v>228.51900000000001</v>
      </c>
      <c r="N33" s="100">
        <v>152.346</v>
      </c>
    </row>
    <row r="34" spans="1:14" ht="15.75" customHeight="1" x14ac:dyDescent="0.25">
      <c r="A34" s="98">
        <v>27</v>
      </c>
      <c r="B34" s="95">
        <v>152.346</v>
      </c>
      <c r="C34" s="1">
        <v>228.51900000000001</v>
      </c>
      <c r="D34" s="3">
        <v>228.51900000000001</v>
      </c>
      <c r="E34" s="3">
        <v>228.51900000000001</v>
      </c>
      <c r="F34" s="1">
        <v>228.51900000000001</v>
      </c>
      <c r="G34" s="1">
        <v>287.49299999999999</v>
      </c>
      <c r="H34" s="5">
        <v>191.66200000000001</v>
      </c>
      <c r="I34" s="1">
        <v>287.49299999999999</v>
      </c>
      <c r="J34" s="1">
        <v>287.49299999999999</v>
      </c>
      <c r="K34" s="4">
        <v>191.66200000000001</v>
      </c>
      <c r="L34" s="1">
        <v>228.51900000000001</v>
      </c>
      <c r="M34" s="3">
        <v>228.51900000000001</v>
      </c>
      <c r="N34" s="100">
        <v>152.346</v>
      </c>
    </row>
    <row r="35" spans="1:14" ht="15.75" customHeight="1" x14ac:dyDescent="0.25">
      <c r="A35" s="98">
        <v>28</v>
      </c>
      <c r="B35" s="96">
        <v>152.346</v>
      </c>
      <c r="C35" s="1">
        <v>228.51900000000001</v>
      </c>
      <c r="D35" s="87">
        <v>152.346</v>
      </c>
      <c r="E35" s="5">
        <v>152.346</v>
      </c>
      <c r="F35" s="1">
        <v>228.51900000000001</v>
      </c>
      <c r="G35" s="1">
        <v>287.49299999999999</v>
      </c>
      <c r="H35" s="4">
        <v>191.66200000000001</v>
      </c>
      <c r="I35" s="1">
        <v>287.49299999999999</v>
      </c>
      <c r="J35" s="3">
        <v>287.49299999999999</v>
      </c>
      <c r="K35" s="1">
        <v>287.49299999999999</v>
      </c>
      <c r="L35" s="1">
        <v>228.51900000000001</v>
      </c>
      <c r="M35" s="5">
        <v>152.346</v>
      </c>
      <c r="N35" s="88">
        <v>228.51900000000001</v>
      </c>
    </row>
    <row r="36" spans="1:14" ht="15.75" customHeight="1" x14ac:dyDescent="0.25">
      <c r="A36" s="98">
        <v>29</v>
      </c>
      <c r="B36" s="92">
        <v>228.51900000000001</v>
      </c>
      <c r="C36" s="88">
        <v>228.51900000000001</v>
      </c>
      <c r="D36" s="85"/>
      <c r="E36" s="91">
        <v>152.346</v>
      </c>
      <c r="F36" s="1">
        <v>228.51900000000001</v>
      </c>
      <c r="G36" s="3">
        <v>287.49299999999999</v>
      </c>
      <c r="H36" s="1">
        <v>287.49299999999999</v>
      </c>
      <c r="I36" s="1">
        <v>287.49299999999999</v>
      </c>
      <c r="J36" s="5">
        <v>191.66200000000001</v>
      </c>
      <c r="K36" s="1">
        <v>287.49299999999999</v>
      </c>
      <c r="L36" s="1">
        <v>228.51900000000001</v>
      </c>
      <c r="M36" s="4">
        <v>152.346</v>
      </c>
      <c r="N36" s="88">
        <v>228.51900000000001</v>
      </c>
    </row>
    <row r="37" spans="1:14" ht="15.75" customHeight="1" x14ac:dyDescent="0.25">
      <c r="A37" s="98">
        <v>30</v>
      </c>
      <c r="B37" s="92">
        <v>228.51900000000001</v>
      </c>
      <c r="C37" s="89">
        <v>228.51900000000001</v>
      </c>
      <c r="D37" s="85"/>
      <c r="E37" s="92">
        <v>228.51900000000001</v>
      </c>
      <c r="F37" s="1">
        <v>228.51900000000001</v>
      </c>
      <c r="G37" s="5">
        <v>191.66200000000001</v>
      </c>
      <c r="H37" s="86">
        <v>287.49299999999999</v>
      </c>
      <c r="I37" s="1">
        <v>287.49299999999999</v>
      </c>
      <c r="J37" s="4">
        <v>191.66200000000001</v>
      </c>
      <c r="K37" s="86">
        <v>287.49299999999999</v>
      </c>
      <c r="L37" s="3">
        <v>228.51900000000001</v>
      </c>
      <c r="M37" s="86">
        <v>228.51900000000001</v>
      </c>
      <c r="N37" s="88">
        <v>228.51900000000001</v>
      </c>
    </row>
    <row r="38" spans="1:14" ht="15.75" customHeight="1" x14ac:dyDescent="0.25">
      <c r="A38" s="98">
        <v>31</v>
      </c>
      <c r="B38" s="93">
        <v>228.51900000000001</v>
      </c>
      <c r="C38" s="90">
        <v>152.346</v>
      </c>
      <c r="D38" s="85"/>
      <c r="E38" s="93">
        <v>228.51900000000001</v>
      </c>
      <c r="F38" s="97"/>
      <c r="G38" s="103">
        <v>191.66200000000001</v>
      </c>
      <c r="H38" s="85"/>
      <c r="I38" s="104">
        <v>287.49299999999999</v>
      </c>
      <c r="J38" s="102">
        <v>287.49299999999999</v>
      </c>
      <c r="K38" s="85"/>
      <c r="L38" s="106">
        <v>152.346</v>
      </c>
      <c r="M38" s="105"/>
      <c r="N38" s="101">
        <v>228.51900000000001</v>
      </c>
    </row>
    <row r="39" spans="1:14" ht="15.75" customHeight="1" x14ac:dyDescent="0.25">
      <c r="B39" s="1">
        <f>SUM(B8:B38)</f>
        <v>4798.8990000000013</v>
      </c>
      <c r="C39" s="1">
        <f>SUM(C8:C38)</f>
        <v>6322.3590000000022</v>
      </c>
      <c r="D39" s="1">
        <f>SUM(D8:D38)</f>
        <v>5712.9750000000022</v>
      </c>
      <c r="E39" s="1">
        <f t="shared" ref="C39:N40" si="0">SUM(E8:E38)</f>
        <v>6322.3590000000022</v>
      </c>
      <c r="F39" s="1">
        <f t="shared" si="0"/>
        <v>6170.0130000000026</v>
      </c>
      <c r="G39" s="1">
        <f t="shared" si="0"/>
        <v>7858.1420000000044</v>
      </c>
      <c r="H39" s="1">
        <f t="shared" si="0"/>
        <v>7762.3110000000042</v>
      </c>
      <c r="I39" s="1">
        <f t="shared" si="0"/>
        <v>8049.8040000000046</v>
      </c>
      <c r="J39" s="1">
        <f t="shared" si="0"/>
        <v>7953.9730000000045</v>
      </c>
      <c r="K39" s="1">
        <f t="shared" si="0"/>
        <v>7858.1420000000044</v>
      </c>
      <c r="L39" s="1">
        <f t="shared" si="0"/>
        <v>6398.5320000000029</v>
      </c>
      <c r="M39" s="1">
        <f t="shared" si="0"/>
        <v>6093.840000000002</v>
      </c>
      <c r="N39" s="1">
        <f t="shared" si="0"/>
        <v>6322.3590000000022</v>
      </c>
    </row>
    <row r="40" spans="1:14" ht="15.75" customHeight="1" x14ac:dyDescent="0.25">
      <c r="D40" s="1"/>
      <c r="I40" s="1"/>
      <c r="L40" s="1"/>
    </row>
    <row r="41" spans="1:14" ht="15.75" customHeight="1" x14ac:dyDescent="0.25">
      <c r="B41" s="109">
        <f>SUM(B39:N39)</f>
        <v>87623.708000000028</v>
      </c>
      <c r="C41" s="108"/>
      <c r="I41" s="1"/>
    </row>
  </sheetData>
  <mergeCells count="4">
    <mergeCell ref="B41:C41"/>
    <mergeCell ref="G6:K6"/>
    <mergeCell ref="B6:F6"/>
    <mergeCell ref="L6:N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5B6D-7F22-4B08-AE6F-40D42C51D9AB}">
  <dimension ref="A1:AL1000"/>
  <sheetViews>
    <sheetView view="pageBreakPreview" zoomScale="60" zoomScaleNormal="100" workbookViewId="0">
      <selection activeCell="M8" sqref="M8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  <col min="31" max="34" width="5.5546875" customWidth="1"/>
    <col min="35" max="35" width="6.6640625" customWidth="1"/>
    <col min="36" max="38" width="6" customWidth="1"/>
  </cols>
  <sheetData>
    <row r="1" spans="1:38" ht="12.75" customHeight="1" x14ac:dyDescent="0.25">
      <c r="A1" s="110">
        <v>45195.681643518517</v>
      </c>
      <c r="B1" s="111"/>
      <c r="C1" s="111"/>
      <c r="D1" s="1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12.75" customHeight="1" x14ac:dyDescent="0.25">
      <c r="A2" s="15"/>
      <c r="B2" s="15"/>
      <c r="C2" s="15"/>
      <c r="D2" s="15"/>
      <c r="E2" s="15"/>
      <c r="F2" s="15"/>
      <c r="G2" s="15"/>
      <c r="H2" s="16" t="s">
        <v>35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12" t="s">
        <v>68</v>
      </c>
      <c r="Z2" s="112"/>
      <c r="AA2" s="112"/>
      <c r="AB2" s="112"/>
      <c r="AC2" s="15"/>
      <c r="AD2" s="15"/>
      <c r="AE2" s="10"/>
      <c r="AF2" s="10"/>
      <c r="AG2" s="10"/>
      <c r="AH2" s="10"/>
      <c r="AI2" s="10"/>
      <c r="AJ2" s="10"/>
      <c r="AK2" s="10"/>
      <c r="AL2" s="10"/>
    </row>
    <row r="3" spans="1:38" ht="38.25" customHeight="1" thickBot="1" x14ac:dyDescent="0.3">
      <c r="A3" s="113" t="s">
        <v>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5"/>
      <c r="Y3" s="15"/>
      <c r="Z3" s="15"/>
      <c r="AA3" s="15"/>
      <c r="AB3" s="15"/>
      <c r="AC3" s="15"/>
      <c r="AD3" s="15"/>
      <c r="AE3" s="10"/>
      <c r="AF3" s="10"/>
      <c r="AG3" s="10"/>
      <c r="AH3" s="10"/>
      <c r="AI3" s="10"/>
      <c r="AJ3" s="10"/>
      <c r="AK3" s="10"/>
      <c r="AL3" s="10"/>
    </row>
    <row r="4" spans="1:38" ht="69" customHeight="1" thickBot="1" x14ac:dyDescent="0.3">
      <c r="A4" s="17" t="s">
        <v>4</v>
      </c>
      <c r="B4" s="18" t="s">
        <v>36</v>
      </c>
      <c r="C4" s="19" t="s">
        <v>37</v>
      </c>
      <c r="D4" s="18" t="s">
        <v>36</v>
      </c>
      <c r="E4" s="19" t="s">
        <v>37</v>
      </c>
      <c r="F4" s="18" t="s">
        <v>36</v>
      </c>
      <c r="G4" s="19" t="s">
        <v>37</v>
      </c>
      <c r="H4" s="20" t="s">
        <v>5</v>
      </c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1"/>
      <c r="AF4" s="11"/>
      <c r="AG4" s="11"/>
      <c r="AH4" s="11"/>
      <c r="AI4" s="11"/>
      <c r="AJ4" s="11"/>
      <c r="AK4" s="11"/>
      <c r="AL4" s="11"/>
    </row>
    <row r="5" spans="1:38" ht="25.5" customHeight="1" x14ac:dyDescent="0.25">
      <c r="A5" s="23" t="s">
        <v>47</v>
      </c>
      <c r="B5" s="24">
        <v>0.19375000000000001</v>
      </c>
      <c r="C5" s="24" t="s">
        <v>48</v>
      </c>
      <c r="D5" s="24">
        <v>0.61458333333333337</v>
      </c>
      <c r="E5" s="24" t="s">
        <v>49</v>
      </c>
      <c r="F5" s="24">
        <v>0.75</v>
      </c>
      <c r="G5" s="24" t="s">
        <v>50</v>
      </c>
      <c r="H5" s="25">
        <v>0.8576388955116272</v>
      </c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2"/>
      <c r="AF5" s="12"/>
      <c r="AG5" s="12"/>
      <c r="AH5" s="12"/>
      <c r="AI5" s="12"/>
      <c r="AJ5" s="12"/>
      <c r="AK5" s="12"/>
      <c r="AL5" s="12"/>
    </row>
    <row r="6" spans="1:38" ht="12.75" customHeight="1" x14ac:dyDescent="0.25">
      <c r="A6" s="28" t="s">
        <v>32</v>
      </c>
      <c r="B6" s="24"/>
      <c r="C6" s="24"/>
      <c r="D6" s="24"/>
      <c r="E6" s="24"/>
      <c r="F6" s="24"/>
      <c r="G6" s="24"/>
      <c r="H6" s="29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0"/>
      <c r="AF6" s="10"/>
      <c r="AG6" s="10"/>
      <c r="AH6" s="10"/>
      <c r="AI6" s="10"/>
      <c r="AJ6" s="10"/>
      <c r="AK6" s="10"/>
      <c r="AL6" s="10"/>
    </row>
    <row r="7" spans="1:38" ht="13.5" customHeight="1" thickBot="1" x14ac:dyDescent="0.3">
      <c r="A7" s="15"/>
      <c r="B7" s="15"/>
      <c r="C7" s="15"/>
      <c r="D7" s="15"/>
      <c r="E7" s="15"/>
      <c r="F7" s="15"/>
      <c r="G7" s="15"/>
      <c r="H7" s="15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0"/>
      <c r="AF7" s="10"/>
      <c r="AG7" s="10"/>
      <c r="AH7" s="10"/>
      <c r="AI7" s="10"/>
      <c r="AJ7" s="10"/>
      <c r="AK7" s="10"/>
      <c r="AL7" s="10"/>
    </row>
    <row r="8" spans="1:38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  <c r="AE8" s="11"/>
      <c r="AF8" s="11"/>
      <c r="AG8" s="11"/>
      <c r="AH8" s="11"/>
      <c r="AI8" s="11"/>
      <c r="AJ8" s="11"/>
      <c r="AK8" s="11"/>
      <c r="AL8" s="11"/>
    </row>
    <row r="9" spans="1:38" ht="25.5" customHeight="1" x14ac:dyDescent="0.25">
      <c r="A9" s="23" t="s">
        <v>47</v>
      </c>
      <c r="B9" s="32" t="s">
        <v>51</v>
      </c>
      <c r="C9" s="32" t="s">
        <v>52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4</v>
      </c>
      <c r="L9" s="36">
        <v>6</v>
      </c>
      <c r="M9" s="75">
        <v>95.831000000000003</v>
      </c>
      <c r="N9" s="76">
        <v>0</v>
      </c>
      <c r="O9" s="75">
        <v>191.66200000000001</v>
      </c>
      <c r="P9" s="76">
        <v>0</v>
      </c>
      <c r="Q9" s="75">
        <f t="shared" ref="Q9:R12" si="0">M9+O9</f>
        <v>287.49299999999999</v>
      </c>
      <c r="R9" s="76">
        <f t="shared" si="0"/>
        <v>0</v>
      </c>
      <c r="S9" s="38">
        <v>0.10486111044883728</v>
      </c>
      <c r="T9" s="39">
        <v>0</v>
      </c>
      <c r="U9" s="38">
        <v>0.21666666865348816</v>
      </c>
      <c r="V9" s="39">
        <v>0</v>
      </c>
      <c r="W9" s="40">
        <v>0.32152777910232544</v>
      </c>
      <c r="X9" s="41">
        <v>0</v>
      </c>
      <c r="Y9" s="42">
        <v>5.0694495439529419E-3</v>
      </c>
      <c r="Z9" s="43">
        <v>4.8344419797331575E-2</v>
      </c>
      <c r="AA9" s="42">
        <v>1.6944438219070435E-2</v>
      </c>
      <c r="AB9" s="43">
        <v>7.8205098755496291E-2</v>
      </c>
      <c r="AC9" s="40">
        <f>Y9+AA9</f>
        <v>2.2013887763023376E-2</v>
      </c>
      <c r="AD9" s="43">
        <v>6.8466518894522987E-2</v>
      </c>
      <c r="AE9" s="12"/>
      <c r="AF9" s="12"/>
      <c r="AG9" s="12"/>
      <c r="AH9" s="12"/>
      <c r="AI9" s="12"/>
      <c r="AJ9" s="12"/>
      <c r="AK9" s="12"/>
      <c r="AL9" s="12"/>
    </row>
    <row r="10" spans="1:38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f t="shared" si="0"/>
        <v>0</v>
      </c>
      <c r="R10" s="78">
        <f t="shared" si="0"/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f>Y10+AA10</f>
        <v>0</v>
      </c>
      <c r="AD10" s="43">
        <v>0</v>
      </c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 thickBot="1" x14ac:dyDescent="0.3">
      <c r="A11" s="115" t="s">
        <v>29</v>
      </c>
      <c r="B11" s="116"/>
      <c r="C11" s="116"/>
      <c r="D11" s="116"/>
      <c r="E11" s="116"/>
      <c r="F11" s="116"/>
      <c r="G11" s="116"/>
      <c r="H11" s="116"/>
      <c r="I11" s="117"/>
      <c r="J11" s="53">
        <f>ROUND(SUM(J9:J10),2)</f>
        <v>2</v>
      </c>
      <c r="K11" s="54">
        <f>SUM(K9:K10)</f>
        <v>4</v>
      </c>
      <c r="L11" s="54">
        <f>J11+K11</f>
        <v>6</v>
      </c>
      <c r="M11" s="81">
        <f>ROUND(SUM(M9:M10),3)</f>
        <v>95.831000000000003</v>
      </c>
      <c r="N11" s="83">
        <f>ROUND(SUM(N9:N10),3)</f>
        <v>0</v>
      </c>
      <c r="O11" s="81">
        <f>ROUND(SUM(O9:O10),3)</f>
        <v>191.66200000000001</v>
      </c>
      <c r="P11" s="83">
        <f>ROUND(SUM(P9:P10),3)</f>
        <v>0</v>
      </c>
      <c r="Q11" s="84">
        <f t="shared" si="0"/>
        <v>287.49299999999999</v>
      </c>
      <c r="R11" s="83">
        <f t="shared" si="0"/>
        <v>0</v>
      </c>
      <c r="S11" s="56">
        <f>SUM(S9:S10)</f>
        <v>0.10486111044883728</v>
      </c>
      <c r="T11" s="57">
        <f>SUM(T9:T10)</f>
        <v>0</v>
      </c>
      <c r="U11" s="58">
        <f>SUM(U9:U10)</f>
        <v>0.21666666865348816</v>
      </c>
      <c r="V11" s="59">
        <f>SUM(V9:V10)</f>
        <v>0</v>
      </c>
      <c r="W11" s="58">
        <f>S11+U11</f>
        <v>0.32152777910232544</v>
      </c>
      <c r="X11" s="60">
        <f>T11+V11</f>
        <v>0</v>
      </c>
      <c r="Y11" s="61">
        <f>SUM(Y9:Y10)</f>
        <v>5.0694495439529419E-3</v>
      </c>
      <c r="Z11" s="62">
        <f>IF((SUM(S9:S10)-SUM(T9:T10)/(24*60))&gt;0,SUM(Y9:Y10)/(SUM(S9:S10)-SUM(T9:T10)/(24*60)),0)</f>
        <v>4.8344419797331575E-2</v>
      </c>
      <c r="AA11" s="63">
        <f>SUM(AA9:AA10)</f>
        <v>1.6944438219070435E-2</v>
      </c>
      <c r="AB11" s="64">
        <f>IF((SUM(U9:U10)-SUM(V9:V10)/(24*60))&gt;0, SUM(AA9:AA10)/(SUM(U9:U10)-SUM(V9:V10)/(24*60)), 0)</f>
        <v>7.8205098755496291E-2</v>
      </c>
      <c r="AC11" s="63">
        <f>SUM(AC9:AC10)</f>
        <v>2.2013887763023376E-2</v>
      </c>
      <c r="AD11" s="65">
        <f>SUM(AC9:AC10)/(SUM(W9:W10)-SUM(X9:X10)/(24*60))</f>
        <v>6.8466518894522987E-2</v>
      </c>
      <c r="AE11" s="14"/>
      <c r="AF11" s="14"/>
      <c r="AG11" s="14"/>
      <c r="AH11" s="14"/>
      <c r="AI11" s="14"/>
      <c r="AJ11" s="14"/>
      <c r="AK11" s="14"/>
      <c r="AL11" s="14"/>
    </row>
    <row r="12" spans="1:38" ht="13.5" customHeight="1" thickBot="1" x14ac:dyDescent="0.3">
      <c r="A12" s="115" t="s">
        <v>30</v>
      </c>
      <c r="B12" s="116"/>
      <c r="C12" s="116"/>
      <c r="D12" s="116"/>
      <c r="E12" s="116"/>
      <c r="F12" s="116"/>
      <c r="G12" s="116"/>
      <c r="H12" s="116"/>
      <c r="I12" s="117"/>
      <c r="J12" s="66">
        <f>ROUND(SUMIF(G9:G10,"=0",J9:J10),2)</f>
        <v>2</v>
      </c>
      <c r="K12" s="54">
        <f>SUMIF(G9:G10,"=0",K9:K10)</f>
        <v>4</v>
      </c>
      <c r="L12" s="54">
        <f>J12+K12</f>
        <v>6</v>
      </c>
      <c r="M12" s="81">
        <f>ROUND(SUMIF(G9:G10,"=0",M9:M10),3)</f>
        <v>95.831000000000003</v>
      </c>
      <c r="N12" s="83">
        <f>ROUND(SUMIF(G9:G10,"=0",N9:N10),3)</f>
        <v>0</v>
      </c>
      <c r="O12" s="81">
        <f>ROUND(SUMIF(G9:G10,"=0",O9:O10),3)</f>
        <v>191.66200000000001</v>
      </c>
      <c r="P12" s="83">
        <f>ROUND(SUMIF(G9:G10,"=0",P9:P10),3)</f>
        <v>0</v>
      </c>
      <c r="Q12" s="84">
        <f t="shared" si="0"/>
        <v>287.49299999999999</v>
      </c>
      <c r="R12" s="83">
        <f t="shared" si="0"/>
        <v>0</v>
      </c>
      <c r="S12" s="56">
        <f>SUMIF(G9:G10,"=0",S9:S10)</f>
        <v>0.10486111044883728</v>
      </c>
      <c r="T12" s="57">
        <f>SUMIF(G9:G10,"=0",T9:T10)</f>
        <v>0</v>
      </c>
      <c r="U12" s="58">
        <f>SUMIF(G9:G10,"=0",U9:U10)</f>
        <v>0.21666666865348816</v>
      </c>
      <c r="V12" s="59">
        <f>SUMIF(G9:G10,"=0",V9:V10)</f>
        <v>0</v>
      </c>
      <c r="W12" s="58">
        <f>S12+U12</f>
        <v>0.32152777910232544</v>
      </c>
      <c r="X12" s="60">
        <f>T12+V12</f>
        <v>0</v>
      </c>
      <c r="Y12" s="67"/>
      <c r="Z12" s="68"/>
      <c r="AA12" s="67"/>
      <c r="AB12" s="68"/>
      <c r="AC12" s="67"/>
      <c r="AD12" s="68"/>
      <c r="AE12" s="14"/>
      <c r="AF12" s="14"/>
      <c r="AG12" s="14"/>
      <c r="AH12" s="14"/>
      <c r="AI12" s="14"/>
      <c r="AJ12" s="14"/>
      <c r="AK12" s="14"/>
      <c r="AL12" s="14"/>
    </row>
    <row r="13" spans="1:38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15"/>
      <c r="J13" s="71"/>
      <c r="K13" s="72"/>
      <c r="L13" s="71"/>
      <c r="M13" s="71"/>
      <c r="N13" s="15"/>
      <c r="O13" s="72"/>
      <c r="P13" s="71"/>
      <c r="Q13" s="15"/>
      <c r="R13" s="73"/>
      <c r="S13" s="73"/>
      <c r="T13" s="73"/>
      <c r="U13" s="73"/>
      <c r="V13" s="73"/>
      <c r="W13" s="73"/>
      <c r="X13" s="15"/>
      <c r="Y13" s="73"/>
      <c r="Z13" s="73"/>
      <c r="AA13" s="73"/>
      <c r="AB13" s="73"/>
      <c r="AC13" s="73"/>
      <c r="AD13" s="15"/>
      <c r="AE13" s="10"/>
      <c r="AF13" s="10"/>
      <c r="AG13" s="10"/>
      <c r="AH13" s="10"/>
      <c r="AI13" s="10"/>
      <c r="AJ13" s="10"/>
      <c r="AK13" s="10"/>
      <c r="AL13" s="10"/>
    </row>
    <row r="14" spans="1:38" ht="12.75" customHeight="1" x14ac:dyDescent="0.25">
      <c r="A14" s="15"/>
      <c r="B14" s="15"/>
      <c r="C14" s="15"/>
      <c r="D14" s="15"/>
      <c r="E14" s="15"/>
      <c r="F14" s="74" t="s">
        <v>31</v>
      </c>
      <c r="G14" s="114">
        <v>95.831001281738281</v>
      </c>
      <c r="H14" s="11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"/>
      <c r="AF14" s="10"/>
      <c r="AG14" s="10"/>
      <c r="AH14" s="10"/>
      <c r="AI14" s="10"/>
      <c r="AJ14" s="10"/>
      <c r="AK14" s="10"/>
      <c r="AL14" s="10"/>
    </row>
    <row r="15" spans="1:38" ht="12.75" customHeight="1" x14ac:dyDescent="0.25">
      <c r="A15" s="15"/>
      <c r="B15" s="15"/>
      <c r="C15" s="15"/>
      <c r="D15" s="15"/>
      <c r="E15" s="15"/>
      <c r="F15" s="74" t="s">
        <v>39</v>
      </c>
      <c r="G15" s="114">
        <v>47.617000579833984</v>
      </c>
      <c r="H15" s="11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"/>
      <c r="AF15" s="10"/>
      <c r="AG15" s="10"/>
      <c r="AH15" s="10"/>
      <c r="AI15" s="10"/>
      <c r="AJ15" s="10"/>
      <c r="AK15" s="10"/>
      <c r="AL15" s="10"/>
    </row>
    <row r="16" spans="1:38" ht="12.75" customHeight="1" x14ac:dyDescent="0.25">
      <c r="A16" s="15"/>
      <c r="B16" s="15"/>
      <c r="C16" s="15"/>
      <c r="D16" s="15"/>
      <c r="E16" s="15"/>
      <c r="F16" s="74" t="s">
        <v>40</v>
      </c>
      <c r="G16" s="114">
        <v>48.214000701904297</v>
      </c>
      <c r="H16" s="11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0"/>
      <c r="AF16" s="10"/>
      <c r="AG16" s="10"/>
      <c r="AH16" s="10"/>
      <c r="AI16" s="10"/>
      <c r="AJ16" s="10"/>
      <c r="AK16" s="10"/>
      <c r="AL16" s="10"/>
    </row>
    <row r="17" spans="1:38" ht="12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72"/>
      <c r="W17" s="15"/>
      <c r="X17" s="15"/>
      <c r="Y17" s="15"/>
      <c r="Z17" s="15"/>
      <c r="AA17" s="15"/>
      <c r="AB17" s="15"/>
      <c r="AC17" s="15"/>
      <c r="AD17" s="15"/>
      <c r="AE17" s="10"/>
      <c r="AF17" s="10"/>
      <c r="AG17" s="10"/>
      <c r="AH17" s="10"/>
      <c r="AI17" s="10"/>
      <c r="AJ17" s="10"/>
      <c r="AK17" s="10"/>
      <c r="AL17" s="13"/>
    </row>
    <row r="18" spans="1:38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spans="1:38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spans="1:38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spans="1:38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spans="1:38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spans="1:38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</row>
    <row r="274" spans="1:38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</row>
    <row r="275" spans="1:38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spans="1:38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spans="1:38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</row>
    <row r="278" spans="1:38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</row>
    <row r="279" spans="1:38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</row>
    <row r="280" spans="1:38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</row>
    <row r="281" spans="1:38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</row>
    <row r="282" spans="1:38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</row>
    <row r="283" spans="1:38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</row>
    <row r="284" spans="1:38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</row>
    <row r="285" spans="1:38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</row>
    <row r="286" spans="1:38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</row>
    <row r="287" spans="1:38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</row>
    <row r="288" spans="1:38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</row>
    <row r="289" spans="1:38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</row>
    <row r="290" spans="1:38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</row>
    <row r="291" spans="1:38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</row>
    <row r="292" spans="1:38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</row>
    <row r="293" spans="1:38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</row>
    <row r="294" spans="1:38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</row>
    <row r="295" spans="1:38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</row>
    <row r="296" spans="1:38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</row>
    <row r="297" spans="1:38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</row>
    <row r="298" spans="1:38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mergeCells count="8">
    <mergeCell ref="A1:D1"/>
    <mergeCell ref="Y2:AB2"/>
    <mergeCell ref="A3:W3"/>
    <mergeCell ref="G15:H15"/>
    <mergeCell ref="G16:H16"/>
    <mergeCell ref="A11:I11"/>
    <mergeCell ref="A12:I12"/>
    <mergeCell ref="G14:H14"/>
  </mergeCells>
  <pageMargins left="0.7" right="0.7" top="0.75" bottom="0.75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3FB7-AA55-4699-A64D-2334BC48D467}">
  <dimension ref="A1:AD1000"/>
  <sheetViews>
    <sheetView view="pageBreakPreview" zoomScale="60" zoomScaleNormal="100" workbookViewId="0">
      <selection activeCell="Y2" sqref="Y2:AB2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</cols>
  <sheetData>
    <row r="1" spans="1:30" ht="12.75" customHeight="1" x14ac:dyDescent="0.25">
      <c r="A1" s="110">
        <v>45191.537453703706</v>
      </c>
      <c r="B1" s="111"/>
      <c r="C1" s="111"/>
      <c r="D1" s="1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2.75" customHeight="1" x14ac:dyDescent="0.25">
      <c r="A2" s="82"/>
      <c r="B2" s="82"/>
      <c r="C2" s="82"/>
      <c r="D2" s="82"/>
      <c r="E2" s="82"/>
      <c r="F2" s="82"/>
      <c r="G2" s="82"/>
      <c r="H2" s="16" t="s">
        <v>41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112" t="s">
        <v>68</v>
      </c>
      <c r="Z2" s="112"/>
      <c r="AA2" s="112"/>
      <c r="AB2" s="112"/>
      <c r="AC2" s="82"/>
      <c r="AD2" s="82"/>
    </row>
    <row r="3" spans="1:30" ht="38.25" customHeight="1" thickBot="1" x14ac:dyDescent="0.3">
      <c r="A3" s="113" t="s">
        <v>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82"/>
      <c r="Y3" s="82"/>
      <c r="Z3" s="82"/>
      <c r="AA3" s="82"/>
      <c r="AB3" s="82"/>
      <c r="AC3" s="82"/>
      <c r="AD3" s="82"/>
    </row>
    <row r="4" spans="1:30" ht="69" customHeight="1" thickBot="1" x14ac:dyDescent="0.3">
      <c r="A4" s="17" t="s">
        <v>4</v>
      </c>
      <c r="B4" s="18" t="s">
        <v>36</v>
      </c>
      <c r="C4" s="19" t="s">
        <v>37</v>
      </c>
      <c r="D4" s="18" t="s">
        <v>36</v>
      </c>
      <c r="E4" s="19" t="s">
        <v>37</v>
      </c>
      <c r="F4" s="20" t="s">
        <v>5</v>
      </c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ht="25.5" customHeight="1" x14ac:dyDescent="0.25">
      <c r="A5" s="23" t="s">
        <v>38</v>
      </c>
      <c r="B5" s="24">
        <v>0.3263888888888889</v>
      </c>
      <c r="C5" s="24" t="s">
        <v>42</v>
      </c>
      <c r="D5" s="24">
        <v>0.77777777777777779</v>
      </c>
      <c r="E5" s="24" t="s">
        <v>43</v>
      </c>
      <c r="F5" s="25">
        <v>0.88680553436279297</v>
      </c>
      <c r="G5" s="2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ht="12.75" customHeight="1" x14ac:dyDescent="0.25">
      <c r="A6" s="28" t="s">
        <v>32</v>
      </c>
      <c r="B6" s="24"/>
      <c r="C6" s="24"/>
      <c r="D6" s="24"/>
      <c r="E6" s="24"/>
      <c r="F6" s="29"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</row>
    <row r="7" spans="1:30" ht="13.5" customHeight="1" thickBot="1" x14ac:dyDescent="0.3">
      <c r="A7" s="82"/>
      <c r="B7" s="82"/>
      <c r="C7" s="82"/>
      <c r="D7" s="82"/>
      <c r="E7" s="82"/>
      <c r="F7" s="82"/>
      <c r="G7" s="2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</row>
    <row r="8" spans="1:30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</row>
    <row r="9" spans="1:30" ht="25.5" customHeight="1" x14ac:dyDescent="0.25">
      <c r="A9" s="23" t="s">
        <v>38</v>
      </c>
      <c r="B9" s="32" t="s">
        <v>44</v>
      </c>
      <c r="C9" s="32" t="s">
        <v>45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2</v>
      </c>
      <c r="L9" s="36">
        <v>4</v>
      </c>
      <c r="M9" s="75">
        <v>95.831001281738281</v>
      </c>
      <c r="N9" s="76">
        <v>0</v>
      </c>
      <c r="O9" s="75">
        <v>95.831001281738281</v>
      </c>
      <c r="P9" s="76">
        <v>0</v>
      </c>
      <c r="Q9" s="75">
        <v>191.66200256347656</v>
      </c>
      <c r="R9" s="37">
        <v>0</v>
      </c>
      <c r="S9" s="38">
        <v>0.10902778059244156</v>
      </c>
      <c r="T9" s="39">
        <v>0</v>
      </c>
      <c r="U9" s="38">
        <v>0.10902778059244156</v>
      </c>
      <c r="V9" s="39">
        <v>0</v>
      </c>
      <c r="W9" s="40">
        <v>0.21805556118488312</v>
      </c>
      <c r="X9" s="41">
        <v>0</v>
      </c>
      <c r="Y9" s="42">
        <v>6.3194483518600464E-3</v>
      </c>
      <c r="Z9" s="43">
        <v>5.7961817781863087E-2</v>
      </c>
      <c r="AA9" s="42">
        <v>6.3194483518600464E-3</v>
      </c>
      <c r="AB9" s="43">
        <v>5.7961817781863087E-2</v>
      </c>
      <c r="AC9" s="40">
        <v>1.2638896703720093E-2</v>
      </c>
      <c r="AD9" s="43">
        <v>5.7961817781863087E-2</v>
      </c>
    </row>
    <row r="10" spans="1:30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v>0</v>
      </c>
      <c r="R10" s="47"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v>0</v>
      </c>
      <c r="AD10" s="43">
        <v>0</v>
      </c>
    </row>
    <row r="11" spans="1:30" ht="13.5" customHeight="1" thickBot="1" x14ac:dyDescent="0.3">
      <c r="A11" s="115" t="s">
        <v>29</v>
      </c>
      <c r="B11" s="118"/>
      <c r="C11" s="118"/>
      <c r="D11" s="118"/>
      <c r="E11" s="118"/>
      <c r="F11" s="118"/>
      <c r="G11" s="118"/>
      <c r="H11" s="118"/>
      <c r="I11" s="119"/>
      <c r="J11" s="53">
        <v>2</v>
      </c>
      <c r="K11" s="54">
        <v>2</v>
      </c>
      <c r="L11" s="54">
        <v>4</v>
      </c>
      <c r="M11" s="79">
        <v>95.831000000000003</v>
      </c>
      <c r="N11" s="80">
        <v>0</v>
      </c>
      <c r="O11" s="79">
        <v>95.831001281738281</v>
      </c>
      <c r="P11" s="80">
        <v>0</v>
      </c>
      <c r="Q11" s="79">
        <v>191.6620012817383</v>
      </c>
      <c r="R11" s="55">
        <v>0</v>
      </c>
      <c r="S11" s="56">
        <v>0.10902778059244156</v>
      </c>
      <c r="T11" s="57">
        <v>0</v>
      </c>
      <c r="U11" s="58">
        <v>0.10902778059244156</v>
      </c>
      <c r="V11" s="59">
        <v>0</v>
      </c>
      <c r="W11" s="58">
        <v>0.21805556118488312</v>
      </c>
      <c r="X11" s="60">
        <v>0</v>
      </c>
      <c r="Y11" s="61">
        <v>6.3194483518600464E-3</v>
      </c>
      <c r="Z11" s="62">
        <v>5.7961817781863087E-2</v>
      </c>
      <c r="AA11" s="63">
        <v>6.3194483518600464E-3</v>
      </c>
      <c r="AB11" s="64">
        <v>5.7961817781863087E-2</v>
      </c>
      <c r="AC11" s="63">
        <v>1.2638896703720093E-2</v>
      </c>
      <c r="AD11" s="65">
        <v>5.7961817781863087E-2</v>
      </c>
    </row>
    <row r="12" spans="1:30" ht="13.5" customHeight="1" thickBot="1" x14ac:dyDescent="0.3">
      <c r="A12" s="115" t="s">
        <v>30</v>
      </c>
      <c r="B12" s="118"/>
      <c r="C12" s="118"/>
      <c r="D12" s="118"/>
      <c r="E12" s="118"/>
      <c r="F12" s="118"/>
      <c r="G12" s="118"/>
      <c r="H12" s="118"/>
      <c r="I12" s="119"/>
      <c r="J12" s="66">
        <v>2</v>
      </c>
      <c r="K12" s="54">
        <v>2</v>
      </c>
      <c r="L12" s="54">
        <v>4</v>
      </c>
      <c r="M12" s="79">
        <v>95.831000000000003</v>
      </c>
      <c r="N12" s="80">
        <v>0</v>
      </c>
      <c r="O12" s="79">
        <v>95.831001281738281</v>
      </c>
      <c r="P12" s="80">
        <v>0</v>
      </c>
      <c r="Q12" s="79">
        <v>191.66200000000001</v>
      </c>
      <c r="R12" s="55">
        <v>0</v>
      </c>
      <c r="S12" s="56">
        <v>0.10902778059244156</v>
      </c>
      <c r="T12" s="57">
        <v>0</v>
      </c>
      <c r="U12" s="58">
        <v>0.10902778059244156</v>
      </c>
      <c r="V12" s="59">
        <v>0</v>
      </c>
      <c r="W12" s="58">
        <v>0.21805556118488312</v>
      </c>
      <c r="X12" s="60">
        <v>0</v>
      </c>
      <c r="Y12" s="67"/>
      <c r="Z12" s="68"/>
      <c r="AA12" s="67"/>
      <c r="AB12" s="68"/>
      <c r="AC12" s="67"/>
      <c r="AD12" s="68"/>
    </row>
    <row r="13" spans="1:30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82"/>
      <c r="J13" s="71"/>
      <c r="K13" s="72"/>
      <c r="L13" s="71"/>
      <c r="M13" s="71"/>
      <c r="N13" s="82"/>
      <c r="O13" s="72"/>
      <c r="P13" s="71"/>
      <c r="Q13" s="82"/>
      <c r="R13" s="73"/>
      <c r="S13" s="73"/>
      <c r="T13" s="73"/>
      <c r="U13" s="73"/>
      <c r="V13" s="73"/>
      <c r="W13" s="73"/>
      <c r="X13" s="82"/>
      <c r="Y13" s="73"/>
      <c r="Z13" s="73"/>
      <c r="AA13" s="73"/>
      <c r="AB13" s="73"/>
      <c r="AC13" s="73"/>
      <c r="AD13" s="82"/>
    </row>
    <row r="14" spans="1:30" ht="12.75" customHeight="1" x14ac:dyDescent="0.25">
      <c r="A14" s="82"/>
      <c r="B14" s="82"/>
      <c r="C14" s="82"/>
      <c r="D14" s="82"/>
      <c r="E14" s="82"/>
      <c r="F14" s="74" t="s">
        <v>31</v>
      </c>
      <c r="G14" s="114">
        <v>95.831001281738281</v>
      </c>
      <c r="H14" s="114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pans="1:30" ht="12.75" customHeight="1" x14ac:dyDescent="0.25">
      <c r="A15" s="82"/>
      <c r="B15" s="82"/>
      <c r="C15" s="82"/>
      <c r="D15" s="82"/>
      <c r="E15" s="82"/>
      <c r="F15" s="74" t="s">
        <v>39</v>
      </c>
      <c r="G15" s="114">
        <v>47.617000579833984</v>
      </c>
      <c r="H15" s="114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pans="1:30" ht="12.75" customHeight="1" x14ac:dyDescent="0.25">
      <c r="A16" s="82"/>
      <c r="B16" s="82"/>
      <c r="C16" s="82"/>
      <c r="D16" s="82"/>
      <c r="E16" s="82"/>
      <c r="F16" s="74" t="s">
        <v>40</v>
      </c>
      <c r="G16" s="114">
        <v>48.214000701904297</v>
      </c>
      <c r="H16" s="114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pans="1:30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3"/>
    </row>
    <row r="18" spans="1:30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spans="1:30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spans="1:30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spans="1:30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1:30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1:30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spans="1:30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spans="1:30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spans="1:30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1:30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spans="1:30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1:30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spans="1:30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1:30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1:30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spans="1:30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spans="1:30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1:30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spans="1:30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spans="1:30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1:30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spans="1:30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spans="1:30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spans="1:30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1:30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1:30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spans="1:30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1:30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spans="1:30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1:30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spans="1:30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spans="1:30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spans="1:30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1:30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spans="1:30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spans="1:30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1:30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1:30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spans="1:30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spans="1:30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spans="1:30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1:30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spans="1:30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1:30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1:30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1:30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spans="1:30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spans="1:30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spans="1:30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spans="1:30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spans="1:30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1:30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spans="1:30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spans="1:30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spans="1:30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spans="1:30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spans="1:30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spans="1:30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spans="1:30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spans="1:30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spans="1:30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spans="1:30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spans="1:30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spans="1:30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spans="1:30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spans="1:30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1:30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spans="1:30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spans="1:30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spans="1:30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:30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spans="1:30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1:30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1:30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spans="1:30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spans="1:30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spans="1:30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:30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spans="1:30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:30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1:30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:30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spans="1:30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spans="1:30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spans="1:30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1:30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spans="1:30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spans="1:30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spans="1:30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1:30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spans="1:30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spans="1:30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spans="1:30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spans="1:30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1:30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spans="1:30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spans="1:30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  <row r="382" spans="1:30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</row>
    <row r="383" spans="1:30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spans="1:30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spans="1:30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</row>
    <row r="386" spans="1:30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spans="1:30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</row>
    <row r="388" spans="1:30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</row>
    <row r="389" spans="1:30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</row>
    <row r="390" spans="1:30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spans="1:30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</row>
    <row r="392" spans="1:30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</row>
    <row r="393" spans="1:30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</row>
    <row r="394" spans="1:30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</row>
    <row r="395" spans="1:30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</row>
    <row r="396" spans="1:30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spans="1:30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</row>
    <row r="398" spans="1:30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</row>
    <row r="399" spans="1:30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spans="1:30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</row>
    <row r="401" spans="1:30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spans="1:30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</row>
    <row r="403" spans="1:30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</row>
    <row r="404" spans="1:30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spans="1:30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spans="1:30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</row>
    <row r="407" spans="1:30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spans="1:30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</row>
    <row r="409" spans="1:30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</row>
    <row r="410" spans="1:30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</row>
    <row r="411" spans="1:30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</row>
    <row r="412" spans="1:30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spans="1:30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</row>
    <row r="414" spans="1:30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</row>
    <row r="415" spans="1:30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spans="1:30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</row>
    <row r="417" spans="1:30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</row>
    <row r="418" spans="1:30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</row>
    <row r="419" spans="1:30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</row>
    <row r="420" spans="1:30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</row>
    <row r="421" spans="1:30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spans="1:30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spans="1:30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</row>
    <row r="424" spans="1:30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</row>
    <row r="425" spans="1:30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spans="1:30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</row>
    <row r="427" spans="1:30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</row>
    <row r="428" spans="1:30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</row>
    <row r="429" spans="1:30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spans="1:30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</row>
    <row r="431" spans="1:30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</row>
    <row r="432" spans="1:30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</row>
    <row r="433" spans="1:30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</row>
    <row r="434" spans="1:30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</row>
    <row r="435" spans="1:30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spans="1:30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</row>
    <row r="437" spans="1:30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</row>
    <row r="438" spans="1:30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spans="1:30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</row>
    <row r="440" spans="1:30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spans="1:30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</row>
    <row r="442" spans="1:30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spans="1:30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spans="1:30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</row>
    <row r="445" spans="1:30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</row>
    <row r="446" spans="1:30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</row>
    <row r="447" spans="1:30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</row>
    <row r="448" spans="1:30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</row>
    <row r="449" spans="1:30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</row>
    <row r="450" spans="1:30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</row>
    <row r="451" spans="1:30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</row>
    <row r="452" spans="1:30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</row>
    <row r="453" spans="1:30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</row>
    <row r="454" spans="1:30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spans="1:30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</row>
    <row r="456" spans="1:30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spans="1:30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</row>
    <row r="458" spans="1:30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</row>
    <row r="459" spans="1:30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</row>
    <row r="460" spans="1:30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spans="1:30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</row>
    <row r="462" spans="1:30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spans="1:30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spans="1:30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</row>
    <row r="465" spans="1:30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</row>
    <row r="466" spans="1:30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spans="1:30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</row>
    <row r="468" spans="1:30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</row>
    <row r="469" spans="1:30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spans="1:30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</row>
    <row r="471" spans="1:30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</row>
    <row r="472" spans="1:30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</row>
    <row r="473" spans="1:30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</row>
    <row r="474" spans="1:30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</row>
    <row r="475" spans="1:30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</row>
    <row r="476" spans="1:30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spans="1:30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spans="1:30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spans="1:30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spans="1:30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spans="1:30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spans="1:30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spans="1:30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spans="1:30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spans="1:30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spans="1:30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spans="1:30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spans="1:30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spans="1:30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spans="1:30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spans="1:30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spans="1:30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spans="1:30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spans="1:30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spans="1:30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spans="1:30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spans="1:30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spans="1:30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spans="1:30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spans="1:30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spans="1:30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spans="1:30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spans="1:30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spans="1:30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spans="1:30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spans="1:30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spans="1:30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spans="1:30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spans="1:30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spans="1:30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spans="1:30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spans="1:30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spans="1:30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1:30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spans="1:30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spans="1:30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spans="1:30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spans="1:30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spans="1:30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spans="1:30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spans="1:30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spans="1:30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spans="1:30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spans="1:30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spans="1:30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spans="1:30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spans="1:30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spans="1:30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spans="1:30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spans="1:30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spans="1:30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spans="1:30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spans="1:30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spans="1:30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spans="1:30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spans="1:30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spans="1:30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spans="1:30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spans="1:30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spans="1:30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spans="1:30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spans="1:30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spans="1:30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spans="1:30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spans="1:30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spans="1:30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spans="1:30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spans="1:30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spans="1:30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spans="1:30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spans="1:30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spans="1:30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spans="1:30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spans="1:30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spans="1:30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spans="1:30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spans="1:30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spans="1:30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spans="1:30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spans="1:30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spans="1:30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spans="1:30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spans="1:30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spans="1:30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spans="1:30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spans="1:30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spans="1:30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spans="1:30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spans="1:30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spans="1:30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spans="1:30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spans="1:30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spans="1:30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spans="1:30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spans="1:30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spans="1:30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spans="1:30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spans="1:30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spans="1:30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spans="1:30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spans="1:30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spans="1:30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spans="1:30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spans="1:30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spans="1:30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spans="1:30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spans="1:30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spans="1:30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spans="1:30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spans="1:30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spans="1:30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spans="1:30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spans="1:30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spans="1:30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spans="1:30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spans="1:30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spans="1:30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spans="1:30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spans="1:30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spans="1:30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spans="1:30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spans="1:30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spans="1:30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spans="1:30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spans="1:30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spans="1:30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spans="1:30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spans="1:30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spans="1:30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spans="1:30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spans="1:30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spans="1:30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spans="1:30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spans="1:30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spans="1:30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spans="1:30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spans="1:30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spans="1:30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spans="1:30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spans="1:30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spans="1:30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spans="1:30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spans="1:30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spans="1:30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spans="1:30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spans="1:30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spans="1:30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spans="1:30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spans="1:30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spans="1:30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spans="1:30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spans="1:30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spans="1:30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spans="1:30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spans="1:30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spans="1:30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spans="1:30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spans="1:30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spans="1:30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spans="1:30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spans="1:30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spans="1:30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spans="1:30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spans="1:30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spans="1:30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spans="1:30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spans="1:30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spans="1:30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spans="1:30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spans="1:30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spans="1:30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spans="1:30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spans="1:30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spans="1:30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spans="1:30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spans="1:30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spans="1:30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spans="1:30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spans="1:30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spans="1:30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spans="1:30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spans="1:30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spans="1:30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spans="1:30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spans="1:30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spans="1:30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spans="1:30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spans="1:30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spans="1:30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spans="1:30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spans="1:30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spans="1:30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spans="1:30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spans="1:30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spans="1:30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spans="1:30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spans="1:30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spans="1:30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spans="1:30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spans="1:30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spans="1:30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spans="1:30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spans="1:30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spans="1:30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spans="1:30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spans="1:30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spans="1:30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spans="1:30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spans="1:30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spans="1:30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spans="1:30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spans="1:30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spans="1:30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spans="1:30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spans="1:30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spans="1:30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spans="1:30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spans="1:30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spans="1:30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spans="1:30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spans="1:30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1:30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spans="1:30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spans="1:30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spans="1:30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spans="1:30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spans="1:30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spans="1:30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spans="1:30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spans="1:30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spans="1:30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spans="1:30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spans="1:30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spans="1:30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spans="1:30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spans="1:30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spans="1:30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spans="1:30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spans="1:30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spans="1:30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spans="1:30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spans="1:30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spans="1:30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spans="1:30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spans="1:30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spans="1:30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spans="1:30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spans="1:30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spans="1:30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spans="1:30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spans="1:30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spans="1:30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spans="1:30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spans="1:30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spans="1:30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spans="1:30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spans="1:30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spans="1:30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spans="1:30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spans="1:30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spans="1:30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spans="1:30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spans="1:30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spans="1:30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spans="1:30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spans="1:30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spans="1:30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spans="1:30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spans="1:30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spans="1:30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spans="1:30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spans="1:30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spans="1:30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spans="1:30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spans="1:30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spans="1:30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spans="1:30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spans="1:30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spans="1:30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spans="1:30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spans="1:30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spans="1:30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spans="1:30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spans="1:30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spans="1:30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spans="1:30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spans="1:30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spans="1:30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spans="1:30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spans="1:30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spans="1:30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spans="1:30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spans="1:30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spans="1:30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spans="1:30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spans="1:30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spans="1:30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spans="1:30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spans="1:30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spans="1:30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spans="1:30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spans="1:30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spans="1:30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spans="1:30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spans="1:30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spans="1:30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spans="1:30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spans="1:30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spans="1:30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spans="1:30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spans="1:30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spans="1:30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spans="1:30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spans="1:30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spans="1:30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spans="1:30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spans="1:30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spans="1:30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spans="1:30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spans="1:30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spans="1:30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spans="1:30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spans="1:30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spans="1:30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spans="1:30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spans="1:30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spans="1:30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spans="1:30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spans="1:30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spans="1:30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spans="1:30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spans="1:30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spans="1:30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spans="1:30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spans="1:30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spans="1:30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spans="1:30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spans="1:30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spans="1:30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spans="1:30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spans="1:30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spans="1:30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spans="1:30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spans="1:30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spans="1:30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spans="1:30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spans="1:30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spans="1:30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spans="1:30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spans="1:30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spans="1:30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spans="1:30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spans="1:30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spans="1:30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spans="1:30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spans="1:30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spans="1:30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spans="1:30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spans="1:30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spans="1:30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spans="1:30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spans="1:30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spans="1:30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spans="1:30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spans="1:30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spans="1:30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spans="1:30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spans="1:30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spans="1:30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spans="1:30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spans="1:30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spans="1:30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spans="1:30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spans="1:30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spans="1:30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spans="1:30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spans="1:30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spans="1:30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spans="1:30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spans="1:30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spans="1:30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spans="1:30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spans="1:30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spans="1:30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spans="1:30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spans="1:30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spans="1:30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spans="1:30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spans="1:30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spans="1:30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spans="1:30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spans="1:30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spans="1:30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spans="1:30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spans="1:30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spans="1:30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spans="1:30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spans="1:30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spans="1:30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spans="1:30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spans="1:30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spans="1:30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spans="1:30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spans="1:30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spans="1:30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spans="1:30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spans="1:30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spans="1:30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spans="1:30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spans="1:30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spans="1:30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spans="1:30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spans="1:30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spans="1:30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spans="1:30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spans="1:30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spans="1:30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spans="1:30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spans="1:30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spans="1:30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spans="1:30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spans="1:30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spans="1:30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spans="1:30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spans="1:30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spans="1:30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spans="1:30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spans="1:30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spans="1:30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spans="1:30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spans="1:30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spans="1:30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spans="1:30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spans="1:30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spans="1:30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spans="1:30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spans="1:30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spans="1:30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spans="1:30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spans="1:30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spans="1:30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spans="1:30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spans="1:30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spans="1:30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spans="1:30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spans="1:30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spans="1:30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spans="1:30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spans="1:30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spans="1:30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spans="1:30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spans="1:30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spans="1:30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spans="1:30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spans="1:30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spans="1:30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spans="1:30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spans="1:30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spans="1:30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spans="1:30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spans="1:30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spans="1:30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spans="1:30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spans="1:30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spans="1:30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spans="1:30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spans="1:30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spans="1:30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spans="1:30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spans="1:30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spans="1:30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spans="1:30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spans="1:30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spans="1:30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spans="1:30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spans="1:30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spans="1:30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spans="1:30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spans="1:30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spans="1:30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spans="1:30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spans="1:30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spans="1:30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spans="1:30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spans="1:30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spans="1:30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spans="1:30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spans="1:30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spans="1:30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spans="1:30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spans="1:30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spans="1:30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spans="1:30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spans="1:30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spans="1:30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spans="1:30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spans="1:30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spans="1:30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spans="1:30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spans="1:30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spans="1:30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spans="1:30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spans="1:30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spans="1:30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spans="1:30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spans="1:30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spans="1:30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spans="1:30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spans="1:30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spans="1:30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spans="1:30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spans="1:30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spans="1:30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spans="1:30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spans="1:30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spans="1:30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spans="1:30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spans="1:30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</sheetData>
  <mergeCells count="8">
    <mergeCell ref="A1:D1"/>
    <mergeCell ref="Y2:AB2"/>
    <mergeCell ref="A3:W3"/>
    <mergeCell ref="G15:H15"/>
    <mergeCell ref="G16:H16"/>
    <mergeCell ref="A11:I11"/>
    <mergeCell ref="A12:I12"/>
    <mergeCell ref="G14:H14"/>
  </mergeCells>
  <pageMargins left="0.7" right="0.7" top="0.75" bottom="0.75" header="0" footer="0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B4BB-A197-4894-9C9A-00944E9D0D04}">
  <dimension ref="A1:AL1000"/>
  <sheetViews>
    <sheetView view="pageBreakPreview" zoomScale="60" zoomScaleNormal="100" workbookViewId="0">
      <selection activeCell="Y2" sqref="Y2:AB2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  <col min="31" max="34" width="5.5546875" customWidth="1"/>
    <col min="35" max="35" width="6.6640625" customWidth="1"/>
    <col min="36" max="38" width="6" customWidth="1"/>
  </cols>
  <sheetData>
    <row r="1" spans="1:38" ht="12.75" customHeight="1" x14ac:dyDescent="0.25">
      <c r="A1" s="110">
        <v>45195.681643518517</v>
      </c>
      <c r="B1" s="111"/>
      <c r="C1" s="111"/>
      <c r="D1" s="1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12.75" customHeight="1" x14ac:dyDescent="0.25">
      <c r="A2" s="15"/>
      <c r="B2" s="15"/>
      <c r="C2" s="15"/>
      <c r="D2" s="15"/>
      <c r="E2" s="15"/>
      <c r="F2" s="15"/>
      <c r="G2" s="15"/>
      <c r="H2" s="16" t="s">
        <v>53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12" t="s">
        <v>69</v>
      </c>
      <c r="Z2" s="112"/>
      <c r="AA2" s="112"/>
      <c r="AB2" s="112"/>
      <c r="AC2" s="15"/>
      <c r="AD2" s="15"/>
      <c r="AE2" s="10"/>
      <c r="AF2" s="10"/>
      <c r="AG2" s="10"/>
      <c r="AH2" s="10"/>
      <c r="AI2" s="10"/>
      <c r="AJ2" s="10"/>
      <c r="AK2" s="10"/>
      <c r="AL2" s="10"/>
    </row>
    <row r="3" spans="1:38" ht="38.25" customHeight="1" thickBot="1" x14ac:dyDescent="0.3">
      <c r="A3" s="113" t="s">
        <v>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5"/>
      <c r="Y3" s="15"/>
      <c r="Z3" s="15"/>
      <c r="AA3" s="15"/>
      <c r="AB3" s="15"/>
      <c r="AC3" s="15"/>
      <c r="AD3" s="15"/>
      <c r="AE3" s="10"/>
      <c r="AF3" s="10"/>
      <c r="AG3" s="10"/>
      <c r="AH3" s="10"/>
      <c r="AI3" s="10"/>
      <c r="AJ3" s="10"/>
      <c r="AK3" s="10"/>
      <c r="AL3" s="10"/>
    </row>
    <row r="4" spans="1:38" ht="69" customHeight="1" thickBot="1" x14ac:dyDescent="0.3">
      <c r="A4" s="17" t="s">
        <v>4</v>
      </c>
      <c r="B4" s="18" t="s">
        <v>54</v>
      </c>
      <c r="C4" s="19" t="s">
        <v>55</v>
      </c>
      <c r="D4" s="18" t="s">
        <v>54</v>
      </c>
      <c r="E4" s="19" t="s">
        <v>55</v>
      </c>
      <c r="F4" s="18" t="s">
        <v>54</v>
      </c>
      <c r="G4" s="19" t="s">
        <v>55</v>
      </c>
      <c r="H4" s="20" t="s">
        <v>5</v>
      </c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1"/>
      <c r="AF4" s="11"/>
      <c r="AG4" s="11"/>
      <c r="AH4" s="11"/>
      <c r="AI4" s="11"/>
      <c r="AJ4" s="11"/>
      <c r="AK4" s="11"/>
      <c r="AL4" s="11"/>
    </row>
    <row r="5" spans="1:38" ht="25.5" customHeight="1" x14ac:dyDescent="0.25">
      <c r="A5" s="23" t="s">
        <v>47</v>
      </c>
      <c r="B5" s="24">
        <v>0.21527777777777779</v>
      </c>
      <c r="C5" s="24" t="s">
        <v>56</v>
      </c>
      <c r="D5" s="24">
        <v>0.60416666666666663</v>
      </c>
      <c r="E5" s="24" t="s">
        <v>57</v>
      </c>
      <c r="F5" s="24">
        <v>0.77083333333333337</v>
      </c>
      <c r="G5" s="24" t="s">
        <v>58</v>
      </c>
      <c r="H5" s="25">
        <v>0.85486114025115967</v>
      </c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2"/>
      <c r="AF5" s="12"/>
      <c r="AG5" s="12"/>
      <c r="AH5" s="12"/>
      <c r="AI5" s="12"/>
      <c r="AJ5" s="12"/>
      <c r="AK5" s="12"/>
      <c r="AL5" s="12"/>
    </row>
    <row r="6" spans="1:38" ht="12.75" customHeight="1" x14ac:dyDescent="0.25">
      <c r="A6" s="28" t="s">
        <v>32</v>
      </c>
      <c r="B6" s="24"/>
      <c r="C6" s="24"/>
      <c r="D6" s="24"/>
      <c r="E6" s="24"/>
      <c r="F6" s="24"/>
      <c r="G6" s="24"/>
      <c r="H6" s="29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0"/>
      <c r="AF6" s="10"/>
      <c r="AG6" s="10"/>
      <c r="AH6" s="10"/>
      <c r="AI6" s="10"/>
      <c r="AJ6" s="10"/>
      <c r="AK6" s="10"/>
      <c r="AL6" s="10"/>
    </row>
    <row r="7" spans="1:38" ht="13.5" customHeight="1" thickBot="1" x14ac:dyDescent="0.3">
      <c r="A7" s="15"/>
      <c r="B7" s="15"/>
      <c r="C7" s="15"/>
      <c r="D7" s="15"/>
      <c r="E7" s="15"/>
      <c r="F7" s="15"/>
      <c r="G7" s="15"/>
      <c r="H7" s="15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0"/>
      <c r="AF7" s="10"/>
      <c r="AG7" s="10"/>
      <c r="AH7" s="10"/>
      <c r="AI7" s="10"/>
      <c r="AJ7" s="10"/>
      <c r="AK7" s="10"/>
      <c r="AL7" s="10"/>
    </row>
    <row r="8" spans="1:38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  <c r="AE8" s="11"/>
      <c r="AF8" s="11"/>
      <c r="AG8" s="11"/>
      <c r="AH8" s="11"/>
      <c r="AI8" s="11"/>
      <c r="AJ8" s="11"/>
      <c r="AK8" s="11"/>
      <c r="AL8" s="11"/>
    </row>
    <row r="9" spans="1:38" ht="25.5" customHeight="1" x14ac:dyDescent="0.25">
      <c r="A9" s="23" t="s">
        <v>47</v>
      </c>
      <c r="B9" s="32" t="s">
        <v>59</v>
      </c>
      <c r="C9" s="32" t="s">
        <v>60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4</v>
      </c>
      <c r="L9" s="36">
        <v>6</v>
      </c>
      <c r="M9" s="75">
        <v>76.172996520996094</v>
      </c>
      <c r="N9" s="76">
        <v>0</v>
      </c>
      <c r="O9" s="75">
        <v>152.34599304199219</v>
      </c>
      <c r="P9" s="76">
        <v>0</v>
      </c>
      <c r="Q9" s="75">
        <f t="shared" ref="Q9:R12" si="0">M9+O9</f>
        <v>228.51898956298828</v>
      </c>
      <c r="R9" s="37">
        <f t="shared" si="0"/>
        <v>0</v>
      </c>
      <c r="S9" s="38">
        <v>8.3333335816860199E-2</v>
      </c>
      <c r="T9" s="39">
        <v>0</v>
      </c>
      <c r="U9" s="38">
        <v>0.16875000298023224</v>
      </c>
      <c r="V9" s="39">
        <v>0</v>
      </c>
      <c r="W9" s="40">
        <v>0.25208333134651184</v>
      </c>
      <c r="X9" s="41">
        <v>0</v>
      </c>
      <c r="Y9" s="42">
        <v>3.7500038743019104E-3</v>
      </c>
      <c r="Z9" s="43">
        <v>4.5000045150517073E-2</v>
      </c>
      <c r="AA9" s="42">
        <v>7.5694471597671509E-3</v>
      </c>
      <c r="AB9" s="43">
        <v>4.4855982376805367E-2</v>
      </c>
      <c r="AC9" s="40">
        <f>Y9+AA9</f>
        <v>1.1319451034069061E-2</v>
      </c>
      <c r="AD9" s="43">
        <v>4.490360776178981E-2</v>
      </c>
      <c r="AE9" s="12"/>
      <c r="AF9" s="12"/>
      <c r="AG9" s="12"/>
      <c r="AH9" s="12"/>
      <c r="AI9" s="12"/>
      <c r="AJ9" s="12"/>
      <c r="AK9" s="12"/>
      <c r="AL9" s="12"/>
    </row>
    <row r="10" spans="1:38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f t="shared" si="0"/>
        <v>0</v>
      </c>
      <c r="R10" s="47">
        <f t="shared" si="0"/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f>Y10+AA10</f>
        <v>0</v>
      </c>
      <c r="AD10" s="43">
        <v>0</v>
      </c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 thickBot="1" x14ac:dyDescent="0.3">
      <c r="A11" s="115" t="s">
        <v>29</v>
      </c>
      <c r="B11" s="118"/>
      <c r="C11" s="118"/>
      <c r="D11" s="118"/>
      <c r="E11" s="118"/>
      <c r="F11" s="118"/>
      <c r="G11" s="118"/>
      <c r="H11" s="118"/>
      <c r="I11" s="119"/>
      <c r="J11" s="53">
        <f>ROUND(SUM(J9:J10),2)</f>
        <v>2</v>
      </c>
      <c r="K11" s="54">
        <f>SUM(K9:K10)</f>
        <v>4</v>
      </c>
      <c r="L11" s="54">
        <f>J11+K11</f>
        <v>6</v>
      </c>
      <c r="M11" s="79">
        <f>ROUND(SUM(M9:M10),3)</f>
        <v>76.173000000000002</v>
      </c>
      <c r="N11" s="80">
        <f>SUM(N9:N10)</f>
        <v>0</v>
      </c>
      <c r="O11" s="79">
        <f>SUM(O9:O10)</f>
        <v>152.34599304199219</v>
      </c>
      <c r="P11" s="80">
        <f>SUM(P9:P10)</f>
        <v>0</v>
      </c>
      <c r="Q11" s="79">
        <f t="shared" si="0"/>
        <v>228.51899304199219</v>
      </c>
      <c r="R11" s="55">
        <f t="shared" si="0"/>
        <v>0</v>
      </c>
      <c r="S11" s="56">
        <f>SUM(S9:S10)</f>
        <v>8.3333335816860199E-2</v>
      </c>
      <c r="T11" s="57">
        <f>SUM(T9:T10)</f>
        <v>0</v>
      </c>
      <c r="U11" s="58">
        <f>SUM(U9:U10)</f>
        <v>0.16875000298023224</v>
      </c>
      <c r="V11" s="59">
        <f>SUM(V9:V10)</f>
        <v>0</v>
      </c>
      <c r="W11" s="58">
        <f>S11+U11</f>
        <v>0.25208333879709244</v>
      </c>
      <c r="X11" s="60">
        <f>T11+V11</f>
        <v>0</v>
      </c>
      <c r="Y11" s="61">
        <f>SUM(Y9:Y10)</f>
        <v>3.7500038743019104E-3</v>
      </c>
      <c r="Z11" s="62">
        <f>IF((SUM(S9:S10)-SUM(T9:T10)/(24*60))&gt;0,SUM(Y9:Y10)/(SUM(S9:S10)-SUM(T9:T10)/(24*60)),0)</f>
        <v>4.5000045150517073E-2</v>
      </c>
      <c r="AA11" s="63">
        <f>SUM(AA9:AA10)</f>
        <v>7.5694471597671509E-3</v>
      </c>
      <c r="AB11" s="64">
        <f>IF((SUM(U9:U10)-SUM(V9:V10)/(24*60))&gt;0, SUM(AA9:AA10)/(SUM(U9:U10)-SUM(V9:V10)/(24*60)), 0)</f>
        <v>4.4855982376805367E-2</v>
      </c>
      <c r="AC11" s="63">
        <f>SUM(AC9:AC10)</f>
        <v>1.1319451034069061E-2</v>
      </c>
      <c r="AD11" s="65">
        <f>SUM(AC9:AC10)/(SUM(W9:W10)-SUM(X9:X10)/(24*60))</f>
        <v>4.490360776178981E-2</v>
      </c>
      <c r="AE11" s="14"/>
      <c r="AF11" s="14"/>
      <c r="AG11" s="14"/>
      <c r="AH11" s="14"/>
      <c r="AI11" s="14"/>
      <c r="AJ11" s="14"/>
      <c r="AK11" s="14"/>
      <c r="AL11" s="14"/>
    </row>
    <row r="12" spans="1:38" ht="13.5" customHeight="1" thickBot="1" x14ac:dyDescent="0.3">
      <c r="A12" s="115" t="s">
        <v>30</v>
      </c>
      <c r="B12" s="118"/>
      <c r="C12" s="118"/>
      <c r="D12" s="118"/>
      <c r="E12" s="118"/>
      <c r="F12" s="118"/>
      <c r="G12" s="118"/>
      <c r="H12" s="118"/>
      <c r="I12" s="119"/>
      <c r="J12" s="66">
        <f>ROUND(SUMIF(G9:G10,"=0",J9:J10),2)</f>
        <v>2</v>
      </c>
      <c r="K12" s="54">
        <f>SUMIF(G9:G10,"=0",K9:K10)</f>
        <v>4</v>
      </c>
      <c r="L12" s="54">
        <f>J12+K12</f>
        <v>6</v>
      </c>
      <c r="M12" s="79">
        <f>ROUND(SUMIF(G9:G10,"=0",M9:M10),3)</f>
        <v>76.173000000000002</v>
      </c>
      <c r="N12" s="80">
        <f>SUMIF(G9:G10,"=0",N9:N10)</f>
        <v>0</v>
      </c>
      <c r="O12" s="79">
        <f>SUMIF(G9:G10,"=0",O9:O10)</f>
        <v>152.34599304199219</v>
      </c>
      <c r="P12" s="80">
        <f>SUMIF(G9:G10,"=0",P9:P10)</f>
        <v>0</v>
      </c>
      <c r="Q12" s="79">
        <f t="shared" si="0"/>
        <v>228.51899304199219</v>
      </c>
      <c r="R12" s="55">
        <f t="shared" si="0"/>
        <v>0</v>
      </c>
      <c r="S12" s="56">
        <f>SUMIF(G9:G10,"=0",S9:S10)</f>
        <v>8.3333335816860199E-2</v>
      </c>
      <c r="T12" s="57">
        <f>SUMIF(G9:G10,"=0",T9:T10)</f>
        <v>0</v>
      </c>
      <c r="U12" s="58">
        <f>SUMIF(G9:G10,"=0",U9:U10)</f>
        <v>0.16875000298023224</v>
      </c>
      <c r="V12" s="59">
        <f>SUMIF(G9:G10,"=0",V9:V10)</f>
        <v>0</v>
      </c>
      <c r="W12" s="58">
        <f>S12+U12</f>
        <v>0.25208333879709244</v>
      </c>
      <c r="X12" s="60">
        <f>T12+V12</f>
        <v>0</v>
      </c>
      <c r="Y12" s="67"/>
      <c r="Z12" s="68"/>
      <c r="AA12" s="67"/>
      <c r="AB12" s="68"/>
      <c r="AC12" s="67"/>
      <c r="AD12" s="68"/>
      <c r="AE12" s="14"/>
      <c r="AF12" s="14"/>
      <c r="AG12" s="14"/>
      <c r="AH12" s="14"/>
      <c r="AI12" s="14"/>
      <c r="AJ12" s="14"/>
      <c r="AK12" s="14"/>
      <c r="AL12" s="14"/>
    </row>
    <row r="13" spans="1:38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15"/>
      <c r="J13" s="71"/>
      <c r="K13" s="72"/>
      <c r="L13" s="71"/>
      <c r="M13" s="71"/>
      <c r="N13" s="15"/>
      <c r="O13" s="72"/>
      <c r="P13" s="71"/>
      <c r="Q13" s="15"/>
      <c r="R13" s="73"/>
      <c r="S13" s="73"/>
      <c r="T13" s="73"/>
      <c r="U13" s="73"/>
      <c r="V13" s="73"/>
      <c r="W13" s="73"/>
      <c r="X13" s="15"/>
      <c r="Y13" s="73"/>
      <c r="Z13" s="73"/>
      <c r="AA13" s="73"/>
      <c r="AB13" s="73"/>
      <c r="AC13" s="73"/>
      <c r="AD13" s="15"/>
      <c r="AE13" s="10"/>
      <c r="AF13" s="10"/>
      <c r="AG13" s="10"/>
      <c r="AH13" s="10"/>
      <c r="AI13" s="10"/>
      <c r="AJ13" s="10"/>
      <c r="AK13" s="10"/>
      <c r="AL13" s="10"/>
    </row>
    <row r="14" spans="1:38" ht="12.75" customHeight="1" x14ac:dyDescent="0.25">
      <c r="A14" s="15"/>
      <c r="B14" s="15"/>
      <c r="C14" s="15"/>
      <c r="D14" s="15"/>
      <c r="E14" s="15"/>
      <c r="F14" s="74" t="s">
        <v>31</v>
      </c>
      <c r="G14" s="114">
        <v>76.173000335693359</v>
      </c>
      <c r="H14" s="11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"/>
      <c r="AF14" s="10"/>
      <c r="AG14" s="10"/>
      <c r="AH14" s="10"/>
      <c r="AI14" s="10"/>
      <c r="AJ14" s="10"/>
      <c r="AK14" s="10"/>
      <c r="AL14" s="10"/>
    </row>
    <row r="15" spans="1:38" ht="12.75" customHeight="1" x14ac:dyDescent="0.25">
      <c r="A15" s="15"/>
      <c r="B15" s="15"/>
      <c r="C15" s="15"/>
      <c r="D15" s="15"/>
      <c r="E15" s="15"/>
      <c r="F15" s="74" t="s">
        <v>61</v>
      </c>
      <c r="G15" s="114">
        <v>37.750999450683594</v>
      </c>
      <c r="H15" s="11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"/>
      <c r="AF15" s="10"/>
      <c r="AG15" s="10"/>
      <c r="AH15" s="10"/>
      <c r="AI15" s="10"/>
      <c r="AJ15" s="10"/>
      <c r="AK15" s="10"/>
      <c r="AL15" s="10"/>
    </row>
    <row r="16" spans="1:38" ht="12.75" customHeight="1" x14ac:dyDescent="0.25">
      <c r="A16" s="15"/>
      <c r="B16" s="15"/>
      <c r="C16" s="15"/>
      <c r="D16" s="15"/>
      <c r="E16" s="15"/>
      <c r="F16" s="74" t="s">
        <v>62</v>
      </c>
      <c r="G16" s="114">
        <v>38.422000885009766</v>
      </c>
      <c r="H16" s="11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0"/>
      <c r="AF16" s="10"/>
      <c r="AG16" s="10"/>
      <c r="AH16" s="10"/>
      <c r="AI16" s="10"/>
      <c r="AJ16" s="10"/>
      <c r="AK16" s="10"/>
      <c r="AL16" s="10"/>
    </row>
    <row r="17" spans="1:38" ht="12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72"/>
      <c r="W17" s="15"/>
      <c r="X17" s="15"/>
      <c r="Y17" s="15"/>
      <c r="Z17" s="15"/>
      <c r="AA17" s="15"/>
      <c r="AB17" s="15"/>
      <c r="AC17" s="15"/>
      <c r="AD17" s="15"/>
      <c r="AE17" s="10"/>
      <c r="AF17" s="10"/>
      <c r="AG17" s="10"/>
      <c r="AH17" s="10"/>
      <c r="AI17" s="10"/>
      <c r="AJ17" s="10"/>
      <c r="AK17" s="10"/>
      <c r="AL17" s="13"/>
    </row>
    <row r="18" spans="1:38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spans="1:38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spans="1:38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spans="1:38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spans="1:38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spans="1:38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</row>
    <row r="274" spans="1:38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</row>
    <row r="275" spans="1:38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spans="1:38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spans="1:38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</row>
    <row r="278" spans="1:38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</row>
    <row r="279" spans="1:38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</row>
    <row r="280" spans="1:38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</row>
    <row r="281" spans="1:38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</row>
    <row r="282" spans="1:38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</row>
    <row r="283" spans="1:38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</row>
    <row r="284" spans="1:38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</row>
    <row r="285" spans="1:38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</row>
    <row r="286" spans="1:38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</row>
    <row r="287" spans="1:38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</row>
    <row r="288" spans="1:38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</row>
    <row r="289" spans="1:38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</row>
    <row r="290" spans="1:38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</row>
    <row r="291" spans="1:38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</row>
    <row r="292" spans="1:38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</row>
    <row r="293" spans="1:38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</row>
    <row r="294" spans="1:38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</row>
    <row r="295" spans="1:38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</row>
    <row r="296" spans="1:38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</row>
    <row r="297" spans="1:38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</row>
    <row r="298" spans="1:38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mergeCells count="8">
    <mergeCell ref="G14:H14"/>
    <mergeCell ref="G15:H15"/>
    <mergeCell ref="G16:H16"/>
    <mergeCell ref="A1:D1"/>
    <mergeCell ref="Y2:AB2"/>
    <mergeCell ref="A3:W3"/>
    <mergeCell ref="A11:I11"/>
    <mergeCell ref="A12:I12"/>
  </mergeCells>
  <pageMargins left="0.7" right="0.7" top="0.75" bottom="0.75" header="0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6CB8-9CE2-42C6-A676-9B17AF685595}">
  <dimension ref="A1:AD1000"/>
  <sheetViews>
    <sheetView view="pageBreakPreview" zoomScale="60" zoomScaleNormal="100" workbookViewId="0">
      <selection activeCell="Q47" sqref="Q47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</cols>
  <sheetData>
    <row r="1" spans="1:30" ht="12.75" customHeight="1" x14ac:dyDescent="0.25">
      <c r="A1" s="110">
        <v>45191.537453703706</v>
      </c>
      <c r="B1" s="111"/>
      <c r="C1" s="111"/>
      <c r="D1" s="1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2.75" customHeight="1" x14ac:dyDescent="0.25">
      <c r="A2" s="15"/>
      <c r="B2" s="15"/>
      <c r="C2" s="15"/>
      <c r="D2" s="15"/>
      <c r="E2" s="15"/>
      <c r="F2" s="15"/>
      <c r="G2" s="15"/>
      <c r="H2" s="16" t="s">
        <v>63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12" t="s">
        <v>69</v>
      </c>
      <c r="Z2" s="112"/>
      <c r="AA2" s="112"/>
      <c r="AB2" s="112"/>
      <c r="AC2" s="15"/>
      <c r="AD2" s="15"/>
    </row>
    <row r="3" spans="1:30" ht="38.25" customHeight="1" thickBot="1" x14ac:dyDescent="0.3">
      <c r="A3" s="113" t="s">
        <v>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5"/>
      <c r="Y3" s="15"/>
      <c r="Z3" s="15"/>
      <c r="AA3" s="15"/>
      <c r="AB3" s="15"/>
      <c r="AC3" s="15"/>
      <c r="AD3" s="15"/>
    </row>
    <row r="4" spans="1:30" ht="69" customHeight="1" thickBot="1" x14ac:dyDescent="0.3">
      <c r="A4" s="17" t="s">
        <v>4</v>
      </c>
      <c r="B4" s="18" t="s">
        <v>54</v>
      </c>
      <c r="C4" s="19" t="s">
        <v>55</v>
      </c>
      <c r="D4" s="18" t="s">
        <v>54</v>
      </c>
      <c r="E4" s="19" t="s">
        <v>55</v>
      </c>
      <c r="F4" s="20" t="s">
        <v>5</v>
      </c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ht="25.5" customHeight="1" x14ac:dyDescent="0.25">
      <c r="A5" s="23" t="s">
        <v>47</v>
      </c>
      <c r="B5" s="24">
        <v>0.3263888888888889</v>
      </c>
      <c r="C5" s="24" t="s">
        <v>64</v>
      </c>
      <c r="D5" s="24">
        <v>0.77777777777777779</v>
      </c>
      <c r="E5" s="24" t="s">
        <v>65</v>
      </c>
      <c r="F5" s="25">
        <v>0.86180555820465088</v>
      </c>
      <c r="G5" s="2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ht="12.75" customHeight="1" x14ac:dyDescent="0.25">
      <c r="A6" s="28" t="s">
        <v>32</v>
      </c>
      <c r="B6" s="24"/>
      <c r="C6" s="24"/>
      <c r="D6" s="24"/>
      <c r="E6" s="24"/>
      <c r="F6" s="29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3.5" customHeight="1" thickBot="1" x14ac:dyDescent="0.3">
      <c r="A7" s="15"/>
      <c r="B7" s="15"/>
      <c r="C7" s="15"/>
      <c r="D7" s="15"/>
      <c r="E7" s="15"/>
      <c r="F7" s="15"/>
      <c r="G7" s="22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</row>
    <row r="9" spans="1:30" ht="25.5" customHeight="1" x14ac:dyDescent="0.25">
      <c r="A9" s="23" t="s">
        <v>47</v>
      </c>
      <c r="B9" s="32" t="s">
        <v>66</v>
      </c>
      <c r="C9" s="32" t="s">
        <v>67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2</v>
      </c>
      <c r="L9" s="36">
        <v>4</v>
      </c>
      <c r="M9" s="75">
        <v>76.172996520996094</v>
      </c>
      <c r="N9" s="76">
        <v>0</v>
      </c>
      <c r="O9" s="75">
        <v>76.172996520996094</v>
      </c>
      <c r="P9" s="76">
        <v>0</v>
      </c>
      <c r="Q9" s="75">
        <f t="shared" ref="Q9:R12" si="0">M9+O9</f>
        <v>152.34599304199219</v>
      </c>
      <c r="R9" s="37">
        <f t="shared" si="0"/>
        <v>0</v>
      </c>
      <c r="S9" s="38">
        <v>8.4722220897674561E-2</v>
      </c>
      <c r="T9" s="39">
        <v>0</v>
      </c>
      <c r="U9" s="38">
        <v>8.4027774631977081E-2</v>
      </c>
      <c r="V9" s="39">
        <v>0</v>
      </c>
      <c r="W9" s="40">
        <v>0.16875000298023224</v>
      </c>
      <c r="X9" s="41">
        <v>0</v>
      </c>
      <c r="Y9" s="42">
        <v>3.9583295583724976E-3</v>
      </c>
      <c r="Z9" s="43">
        <v>4.6721267648935597E-2</v>
      </c>
      <c r="AA9" s="42">
        <v>3.7499964237213135E-3</v>
      </c>
      <c r="AB9" s="43">
        <v>4.46280582836504E-2</v>
      </c>
      <c r="AC9" s="40">
        <f>Y9+AA9</f>
        <v>7.708325982093811E-3</v>
      </c>
      <c r="AD9" s="43">
        <v>4.5678967976058533E-2</v>
      </c>
    </row>
    <row r="10" spans="1:30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f t="shared" si="0"/>
        <v>0</v>
      </c>
      <c r="R10" s="47">
        <f t="shared" si="0"/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f>Y10+AA10</f>
        <v>0</v>
      </c>
      <c r="AD10" s="43">
        <v>0</v>
      </c>
    </row>
    <row r="11" spans="1:30" ht="13.5" customHeight="1" thickBot="1" x14ac:dyDescent="0.3">
      <c r="A11" s="115" t="s">
        <v>29</v>
      </c>
      <c r="B11" s="118"/>
      <c r="C11" s="118"/>
      <c r="D11" s="118"/>
      <c r="E11" s="118"/>
      <c r="F11" s="118"/>
      <c r="G11" s="118"/>
      <c r="H11" s="118"/>
      <c r="I11" s="119"/>
      <c r="J11" s="53">
        <f>ROUND(SUM(J9:J10),2)</f>
        <v>2</v>
      </c>
      <c r="K11" s="54">
        <f>SUM(K9:K10)</f>
        <v>2</v>
      </c>
      <c r="L11" s="54">
        <f>J11+K11</f>
        <v>4</v>
      </c>
      <c r="M11" s="79">
        <f>ROUND(SUM(M9:M10),3)</f>
        <v>76.173000000000002</v>
      </c>
      <c r="N11" s="80">
        <f>SUM(N9:N10)</f>
        <v>0</v>
      </c>
      <c r="O11" s="79">
        <f>SUM(O9:O10)</f>
        <v>76.172996520996094</v>
      </c>
      <c r="P11" s="80">
        <f>SUM(P9:P10)</f>
        <v>0</v>
      </c>
      <c r="Q11" s="79">
        <f t="shared" si="0"/>
        <v>152.3459965209961</v>
      </c>
      <c r="R11" s="55">
        <f t="shared" si="0"/>
        <v>0</v>
      </c>
      <c r="S11" s="56">
        <f>SUM(S9:S10)</f>
        <v>8.4722220897674561E-2</v>
      </c>
      <c r="T11" s="57">
        <f>SUM(T9:T10)</f>
        <v>0</v>
      </c>
      <c r="U11" s="58">
        <f>SUM(U9:U10)</f>
        <v>8.4027774631977081E-2</v>
      </c>
      <c r="V11" s="59">
        <f>SUM(V9:V10)</f>
        <v>0</v>
      </c>
      <c r="W11" s="58">
        <f>S11+U11</f>
        <v>0.16874999552965164</v>
      </c>
      <c r="X11" s="60">
        <f>T11+V11</f>
        <v>0</v>
      </c>
      <c r="Y11" s="61">
        <f>SUM(Y9:Y10)</f>
        <v>3.9583295583724976E-3</v>
      </c>
      <c r="Z11" s="62">
        <f>IF((SUM(S9:S10)-SUM(T9:T10)/(24*60))&gt;0,SUM(Y9:Y10)/(SUM(S9:S10)-SUM(T9:T10)/(24*60)),0)</f>
        <v>4.6721267648935597E-2</v>
      </c>
      <c r="AA11" s="63">
        <f>SUM(AA9:AA10)</f>
        <v>3.7499964237213135E-3</v>
      </c>
      <c r="AB11" s="64">
        <f>IF((SUM(U9:U10)-SUM(V9:V10)/(24*60))&gt;0, SUM(AA9:AA10)/(SUM(U9:U10)-SUM(V9:V10)/(24*60)), 0)</f>
        <v>4.46280582836504E-2</v>
      </c>
      <c r="AC11" s="63">
        <f>SUM(AC9:AC10)</f>
        <v>7.708325982093811E-3</v>
      </c>
      <c r="AD11" s="65">
        <f>SUM(AC9:AC10)/(SUM(W9:W10)-SUM(X9:X10)/(24*60))</f>
        <v>4.5678967976058533E-2</v>
      </c>
    </row>
    <row r="12" spans="1:30" ht="13.5" customHeight="1" thickBot="1" x14ac:dyDescent="0.3">
      <c r="A12" s="115" t="s">
        <v>30</v>
      </c>
      <c r="B12" s="118"/>
      <c r="C12" s="118"/>
      <c r="D12" s="118"/>
      <c r="E12" s="118"/>
      <c r="F12" s="118"/>
      <c r="G12" s="118"/>
      <c r="H12" s="118"/>
      <c r="I12" s="119"/>
      <c r="J12" s="66">
        <f>ROUND(SUMIF(G9:G10,"=0",J9:J10),2)</f>
        <v>2</v>
      </c>
      <c r="K12" s="54">
        <f>SUMIF(G9:G10,"=0",K9:K10)</f>
        <v>2</v>
      </c>
      <c r="L12" s="54">
        <f>J12+K12</f>
        <v>4</v>
      </c>
      <c r="M12" s="79">
        <f>ROUND(SUMIF(G9:G10,"=0",M9:M10),3)</f>
        <v>76.173000000000002</v>
      </c>
      <c r="N12" s="80">
        <f>SUMIF(G9:G10,"=0",N9:N10)</f>
        <v>0</v>
      </c>
      <c r="O12" s="79">
        <f>SUMIF(G9:G10,"=0",O9:O10)</f>
        <v>76.172996520996094</v>
      </c>
      <c r="P12" s="80">
        <f>SUMIF(G9:G10,"=0",P9:P10)</f>
        <v>0</v>
      </c>
      <c r="Q12" s="79">
        <f t="shared" si="0"/>
        <v>152.3459965209961</v>
      </c>
      <c r="R12" s="55">
        <f t="shared" si="0"/>
        <v>0</v>
      </c>
      <c r="S12" s="56">
        <f>SUMIF(G9:G10,"=0",S9:S10)</f>
        <v>8.4722220897674561E-2</v>
      </c>
      <c r="T12" s="57">
        <f>SUMIF(G9:G10,"=0",T9:T10)</f>
        <v>0</v>
      </c>
      <c r="U12" s="58">
        <f>SUMIF(G9:G10,"=0",U9:U10)</f>
        <v>8.4027774631977081E-2</v>
      </c>
      <c r="V12" s="59">
        <f>SUMIF(G9:G10,"=0",V9:V10)</f>
        <v>0</v>
      </c>
      <c r="W12" s="58">
        <f>S12+U12</f>
        <v>0.16874999552965164</v>
      </c>
      <c r="X12" s="60">
        <f>T12+V12</f>
        <v>0</v>
      </c>
      <c r="Y12" s="67"/>
      <c r="Z12" s="68"/>
      <c r="AA12" s="67"/>
      <c r="AB12" s="68"/>
      <c r="AC12" s="67"/>
      <c r="AD12" s="68"/>
    </row>
    <row r="13" spans="1:30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15"/>
      <c r="J13" s="71"/>
      <c r="K13" s="72"/>
      <c r="L13" s="71"/>
      <c r="M13" s="71"/>
      <c r="N13" s="15"/>
      <c r="O13" s="72"/>
      <c r="P13" s="71"/>
      <c r="Q13" s="15"/>
      <c r="R13" s="73"/>
      <c r="S13" s="73"/>
      <c r="T13" s="73"/>
      <c r="U13" s="73"/>
      <c r="V13" s="73"/>
      <c r="W13" s="73"/>
      <c r="X13" s="15"/>
      <c r="Y13" s="73"/>
      <c r="Z13" s="73"/>
      <c r="AA13" s="73"/>
      <c r="AB13" s="73"/>
      <c r="AC13" s="73"/>
      <c r="AD13" s="15"/>
    </row>
    <row r="14" spans="1:30" ht="12.75" customHeight="1" x14ac:dyDescent="0.25">
      <c r="A14" s="15"/>
      <c r="B14" s="15"/>
      <c r="C14" s="15"/>
      <c r="D14" s="15"/>
      <c r="E14" s="15"/>
      <c r="F14" s="74" t="s">
        <v>31</v>
      </c>
      <c r="G14" s="114">
        <v>76.173000335693359</v>
      </c>
      <c r="H14" s="11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2.75" customHeight="1" x14ac:dyDescent="0.25">
      <c r="A15" s="15"/>
      <c r="B15" s="15"/>
      <c r="C15" s="15"/>
      <c r="D15" s="15"/>
      <c r="E15" s="15"/>
      <c r="F15" s="74" t="s">
        <v>61</v>
      </c>
      <c r="G15" s="114">
        <v>37.750999450683594</v>
      </c>
      <c r="H15" s="11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2.75" customHeight="1" x14ac:dyDescent="0.25">
      <c r="A16" s="15"/>
      <c r="B16" s="15"/>
      <c r="C16" s="15"/>
      <c r="D16" s="15"/>
      <c r="E16" s="15"/>
      <c r="F16" s="74" t="s">
        <v>62</v>
      </c>
      <c r="G16" s="114">
        <v>38.422000885009766</v>
      </c>
      <c r="H16" s="11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3"/>
    </row>
    <row r="18" spans="1:30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spans="1:30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spans="1:30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spans="1:30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1:30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1:30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spans="1:30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spans="1:30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spans="1:30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1:30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spans="1:30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1:30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spans="1:30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1:30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1:30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spans="1:30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spans="1:30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1:30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spans="1:30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spans="1:30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1:30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spans="1:30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spans="1:30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spans="1:30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1:30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1:30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spans="1:30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1:30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spans="1:30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1:30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spans="1:30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spans="1:30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spans="1:30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1:30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spans="1:30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spans="1:30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1:30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1:30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spans="1:30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spans="1:30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spans="1:30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1:30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spans="1:30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1:30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1:30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1:30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spans="1:30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spans="1:30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spans="1:30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spans="1:30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spans="1:30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1:30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spans="1:30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spans="1:30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spans="1:30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spans="1:30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spans="1:30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spans="1:30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spans="1:30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spans="1:30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spans="1:30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spans="1:30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spans="1:30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spans="1:30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spans="1:30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spans="1:30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1:30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spans="1:30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spans="1:30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spans="1:30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:30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spans="1:30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1:30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1:30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spans="1:30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spans="1:30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spans="1:30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:30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spans="1:30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:30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1:30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:30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spans="1:30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spans="1:30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spans="1:30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1:30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spans="1:30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spans="1:30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spans="1:30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1:30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spans="1:30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spans="1:30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spans="1:30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spans="1:30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1:30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spans="1:30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spans="1:30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  <row r="382" spans="1:30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</row>
    <row r="383" spans="1:30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spans="1:30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spans="1:30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</row>
    <row r="386" spans="1:30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spans="1:30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</row>
    <row r="388" spans="1:30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</row>
    <row r="389" spans="1:30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</row>
    <row r="390" spans="1:30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spans="1:30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</row>
    <row r="392" spans="1:30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</row>
    <row r="393" spans="1:30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</row>
    <row r="394" spans="1:30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</row>
    <row r="395" spans="1:30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</row>
    <row r="396" spans="1:30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spans="1:30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</row>
    <row r="398" spans="1:30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</row>
    <row r="399" spans="1:30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spans="1:30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</row>
    <row r="401" spans="1:30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spans="1:30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</row>
    <row r="403" spans="1:30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</row>
    <row r="404" spans="1:30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spans="1:30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spans="1:30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</row>
    <row r="407" spans="1:30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spans="1:30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</row>
    <row r="409" spans="1:30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</row>
    <row r="410" spans="1:30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</row>
    <row r="411" spans="1:30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</row>
    <row r="412" spans="1:30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spans="1:30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</row>
    <row r="414" spans="1:30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</row>
    <row r="415" spans="1:30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spans="1:30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</row>
    <row r="417" spans="1:30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</row>
    <row r="418" spans="1:30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</row>
    <row r="419" spans="1:30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</row>
    <row r="420" spans="1:30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</row>
    <row r="421" spans="1:30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spans="1:30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spans="1:30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</row>
    <row r="424" spans="1:30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</row>
    <row r="425" spans="1:30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spans="1:30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</row>
    <row r="427" spans="1:30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</row>
    <row r="428" spans="1:30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</row>
    <row r="429" spans="1:30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spans="1:30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</row>
    <row r="431" spans="1:30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</row>
    <row r="432" spans="1:30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</row>
    <row r="433" spans="1:30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</row>
    <row r="434" spans="1:30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</row>
    <row r="435" spans="1:30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spans="1:30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</row>
    <row r="437" spans="1:30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</row>
    <row r="438" spans="1:30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spans="1:30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</row>
    <row r="440" spans="1:30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spans="1:30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</row>
    <row r="442" spans="1:30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spans="1:30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spans="1:30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</row>
    <row r="445" spans="1:30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</row>
    <row r="446" spans="1:30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</row>
    <row r="447" spans="1:30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</row>
    <row r="448" spans="1:30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</row>
    <row r="449" spans="1:30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</row>
    <row r="450" spans="1:30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</row>
    <row r="451" spans="1:30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</row>
    <row r="452" spans="1:30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</row>
    <row r="453" spans="1:30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</row>
    <row r="454" spans="1:30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spans="1:30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</row>
    <row r="456" spans="1:30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spans="1:30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</row>
    <row r="458" spans="1:30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</row>
    <row r="459" spans="1:30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</row>
    <row r="460" spans="1:30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spans="1:30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</row>
    <row r="462" spans="1:30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spans="1:30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spans="1:30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</row>
    <row r="465" spans="1:30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</row>
    <row r="466" spans="1:30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spans="1:30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</row>
    <row r="468" spans="1:30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</row>
    <row r="469" spans="1:30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spans="1:30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</row>
    <row r="471" spans="1:30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</row>
    <row r="472" spans="1:30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</row>
    <row r="473" spans="1:30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</row>
    <row r="474" spans="1:30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</row>
    <row r="475" spans="1:30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</row>
    <row r="476" spans="1:30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spans="1:30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spans="1:30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spans="1:30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spans="1:30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spans="1:30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spans="1:30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spans="1:30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spans="1:30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spans="1:30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spans="1:30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spans="1:30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spans="1:30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spans="1:30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spans="1:30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spans="1:30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spans="1:30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spans="1:30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spans="1:30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spans="1:30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spans="1:30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spans="1:30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spans="1:30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spans="1:30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spans="1:30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spans="1:30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spans="1:30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spans="1:30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spans="1:30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spans="1:30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spans="1:30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spans="1:30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spans="1:30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spans="1:30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spans="1:30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spans="1:30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spans="1:30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spans="1:30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1:30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spans="1:30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spans="1:30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spans="1:30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spans="1:30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spans="1:30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spans="1:30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spans="1:30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spans="1:30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spans="1:30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spans="1:30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spans="1:30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spans="1:30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spans="1:30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spans="1:30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spans="1:30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spans="1:30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spans="1:30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spans="1:30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spans="1:30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spans="1:30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spans="1:30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spans="1:30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spans="1:30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spans="1:30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spans="1:30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spans="1:30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spans="1:30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spans="1:30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spans="1:30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spans="1:30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spans="1:30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spans="1:30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spans="1:30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spans="1:30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spans="1:30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spans="1:30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spans="1:30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spans="1:30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spans="1:30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spans="1:30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spans="1:30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spans="1:30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spans="1:30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spans="1:30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spans="1:30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spans="1:30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spans="1:30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spans="1:30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spans="1:30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spans="1:30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spans="1:30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spans="1:30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spans="1:30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spans="1:30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spans="1:30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spans="1:30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spans="1:30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spans="1:30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spans="1:30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spans="1:30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spans="1:30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spans="1:30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spans="1:30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spans="1:30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spans="1:30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spans="1:30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spans="1:30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spans="1:30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spans="1:30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spans="1:30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spans="1:30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spans="1:30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spans="1:30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spans="1:30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spans="1:30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spans="1:30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spans="1:30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spans="1:30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spans="1:30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spans="1:30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spans="1:30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spans="1:30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spans="1:30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spans="1:30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spans="1:30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spans="1:30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spans="1:30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spans="1:30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spans="1:30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spans="1:30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spans="1:30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spans="1:30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spans="1:30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spans="1:30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spans="1:30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spans="1:30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spans="1:30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spans="1:30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spans="1:30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spans="1:30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spans="1:30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spans="1:30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spans="1:30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spans="1:30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spans="1:30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spans="1:30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spans="1:30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spans="1:30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spans="1:30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spans="1:30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spans="1:30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spans="1:30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spans="1:30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spans="1:30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spans="1:30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spans="1:30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spans="1:30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spans="1:30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spans="1:30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spans="1:30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spans="1:30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spans="1:30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spans="1:30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spans="1:30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spans="1:30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spans="1:30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spans="1:30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spans="1:30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spans="1:30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spans="1:30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spans="1:30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spans="1:30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spans="1:30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spans="1:30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spans="1:30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spans="1:30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spans="1:30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spans="1:30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spans="1:30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spans="1:30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spans="1:30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spans="1:30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spans="1:30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spans="1:30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spans="1:30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spans="1:30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spans="1:30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spans="1:30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spans="1:30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spans="1:30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spans="1:30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spans="1:30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spans="1:30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spans="1:30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spans="1:30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spans="1:30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spans="1:30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spans="1:30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spans="1:30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spans="1:30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spans="1:30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spans="1:30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spans="1:30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spans="1:30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spans="1:30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spans="1:30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spans="1:30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spans="1:30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spans="1:30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spans="1:30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spans="1:30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spans="1:30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spans="1:30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spans="1:30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spans="1:30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spans="1:30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spans="1:30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spans="1:30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spans="1:30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spans="1:30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spans="1:30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spans="1:30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spans="1:30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spans="1:30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spans="1:30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spans="1:30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spans="1:30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1:30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spans="1:30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spans="1:30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spans="1:30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spans="1:30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spans="1:30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spans="1:30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spans="1:30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spans="1:30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spans="1:30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spans="1:30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spans="1:30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spans="1:30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spans="1:30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spans="1:30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spans="1:30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spans="1:30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spans="1:30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spans="1:30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spans="1:30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spans="1:30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spans="1:30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spans="1:30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spans="1:30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spans="1:30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spans="1:30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spans="1:30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spans="1:30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spans="1:30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spans="1:30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spans="1:30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spans="1:30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spans="1:30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spans="1:30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spans="1:30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spans="1:30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spans="1:30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spans="1:30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spans="1:30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spans="1:30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spans="1:30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spans="1:30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spans="1:30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spans="1:30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spans="1:30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spans="1:30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spans="1:30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spans="1:30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spans="1:30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spans="1:30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spans="1:30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spans="1:30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spans="1:30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spans="1:30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spans="1:30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spans="1:30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spans="1:30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spans="1:30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spans="1:30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spans="1:30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spans="1:30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spans="1:30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spans="1:30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spans="1:30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spans="1:30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spans="1:30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spans="1:30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spans="1:30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spans="1:30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spans="1:30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spans="1:30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spans="1:30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spans="1:30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spans="1:30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spans="1:30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spans="1:30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spans="1:30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spans="1:30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spans="1:30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spans="1:30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spans="1:30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spans="1:30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spans="1:30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spans="1:30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spans="1:30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spans="1:30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spans="1:30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spans="1:30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spans="1:30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spans="1:30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spans="1:30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spans="1:30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spans="1:30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spans="1:30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spans="1:30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spans="1:30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spans="1:30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spans="1:30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spans="1:30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spans="1:30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spans="1:30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spans="1:30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spans="1:30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spans="1:30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spans="1:30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spans="1:30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spans="1:30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spans="1:30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spans="1:30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spans="1:30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spans="1:30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spans="1:30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spans="1:30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spans="1:30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spans="1:30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spans="1:30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spans="1:30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spans="1:30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spans="1:30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spans="1:30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spans="1:30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spans="1:30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spans="1:30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spans="1:30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spans="1:30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spans="1:30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spans="1:30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spans="1:30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spans="1:30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spans="1:30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spans="1:30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spans="1:30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spans="1:30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spans="1:30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spans="1:30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spans="1:30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spans="1:30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spans="1:30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spans="1:30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spans="1:30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spans="1:30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spans="1:30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spans="1:30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spans="1:30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spans="1:30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spans="1:30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spans="1:30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spans="1:30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spans="1:30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spans="1:30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spans="1:30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spans="1:30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spans="1:30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spans="1:30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spans="1:30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spans="1:30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spans="1:30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spans="1:30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spans="1:30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spans="1:30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spans="1:30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spans="1:30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spans="1:30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spans="1:30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spans="1:30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spans="1:30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spans="1:30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spans="1:30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spans="1:30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spans="1:30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spans="1:30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spans="1:30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spans="1:30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spans="1:30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spans="1:30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spans="1:30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spans="1:30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spans="1:30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spans="1:30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spans="1:30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spans="1:30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spans="1:30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spans="1:30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spans="1:30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spans="1:30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spans="1:30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spans="1:30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spans="1:30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spans="1:30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spans="1:30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spans="1:30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spans="1:30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spans="1:30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spans="1:30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spans="1:30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spans="1:30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spans="1:30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spans="1:30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spans="1:30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spans="1:30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spans="1:30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spans="1:30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spans="1:30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spans="1:30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spans="1:30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spans="1:30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spans="1:30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spans="1:30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spans="1:30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spans="1:30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spans="1:30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spans="1:30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spans="1:30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spans="1:30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spans="1:30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spans="1:30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spans="1:30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spans="1:30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spans="1:30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spans="1:30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spans="1:30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spans="1:30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spans="1:30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spans="1:30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spans="1:30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spans="1:30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spans="1:30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spans="1:30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spans="1:30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spans="1:30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spans="1:30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spans="1:30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spans="1:30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spans="1:30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spans="1:30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spans="1:30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spans="1:30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spans="1:30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spans="1:30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spans="1:30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spans="1:30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spans="1:30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spans="1:30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spans="1:30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spans="1:30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spans="1:30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spans="1:30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spans="1:30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spans="1:30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spans="1:30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spans="1:30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spans="1:30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spans="1:30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spans="1:30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spans="1:30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spans="1:30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spans="1:30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spans="1:30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spans="1:30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spans="1:30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spans="1:30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spans="1:30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spans="1:30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spans="1:30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spans="1:30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spans="1:30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spans="1:30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spans="1:30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spans="1:30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spans="1:30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spans="1:30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spans="1:30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spans="1:30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spans="1:30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spans="1:30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spans="1:30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spans="1:30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spans="1:30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spans="1:30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spans="1:30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spans="1:30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spans="1:30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spans="1:30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spans="1:30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spans="1:30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spans="1:30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spans="1:30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spans="1:30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spans="1:30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spans="1:30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spans="1:30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spans="1:30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spans="1:30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spans="1:30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spans="1:30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spans="1:30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spans="1:30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</sheetData>
  <mergeCells count="8">
    <mergeCell ref="G15:H15"/>
    <mergeCell ref="G16:H16"/>
    <mergeCell ref="A1:D1"/>
    <mergeCell ref="Y2:AB2"/>
    <mergeCell ref="A3:W3"/>
    <mergeCell ref="A11:I11"/>
    <mergeCell ref="A12:I12"/>
    <mergeCell ref="G14:H14"/>
  </mergeCells>
  <pageMargins left="0.7" right="0.7" top="0.75" bottom="0.7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46 maršrutas rida</vt:lpstr>
      <vt:lpstr>46 1-5 (vasara)</vt:lpstr>
      <vt:lpstr>46 6,7 (vasara)</vt:lpstr>
      <vt:lpstr>46 1-5 (žiema)</vt:lpstr>
      <vt:lpstr>45 6,7 (žiema)</vt:lpstr>
      <vt:lpstr>'45 6,7 (žiema)'!Header</vt:lpstr>
      <vt:lpstr>'46 1-5 (vasara)'!Header</vt:lpstr>
      <vt:lpstr>'46 1-5 (žiema)'!Header</vt:lpstr>
      <vt:lpstr>'46 6,7 (vasara)'!Header</vt:lpstr>
      <vt:lpstr>'45 6,7 (žiema)'!Km</vt:lpstr>
      <vt:lpstr>'46 1-5 (vasara)'!Km</vt:lpstr>
      <vt:lpstr>'46 1-5 (žiema)'!Km</vt:lpstr>
      <vt:lpstr>'46 6,7 (vasara)'!Km</vt:lpstr>
      <vt:lpstr>'45 6,7 (žiema)'!TimeTable</vt:lpstr>
      <vt:lpstr>'46 1-5 (vasara)'!TimeTable</vt:lpstr>
      <vt:lpstr>'46 1-5 (žiema)'!TimeTable</vt:lpstr>
      <vt:lpstr>'46 6,7 (vasara)'!TimeTable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Mezinys</dc:creator>
  <cp:lastModifiedBy>Tadas Mėžinys</cp:lastModifiedBy>
  <cp:lastPrinted>2025-07-29T11:02:48Z</cp:lastPrinted>
  <dcterms:created xsi:type="dcterms:W3CDTF">2024-02-13T12:23:08Z</dcterms:created>
  <dcterms:modified xsi:type="dcterms:W3CDTF">2025-07-29T11:59:34Z</dcterms:modified>
</cp:coreProperties>
</file>