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NK-VP1\Desktop\Agnė 2025\32. Anestezijos aparatai su priedais (Malvicas)\"/>
    </mc:Choice>
  </mc:AlternateContent>
  <xr:revisionPtr revIDLastSave="0" documentId="8_{CCC7E882-5537-46C9-B5A8-F949D34C9AF1}" xr6:coauthVersionLast="47" xr6:coauthVersionMax="47" xr10:uidLastSave="{00000000-0000-0000-0000-000000000000}"/>
  <bookViews>
    <workbookView xWindow="-120" yWindow="-120" windowWidth="29040" windowHeight="15720" activeTab="4" xr2:uid="{5483DBAB-F8D9-4D07-8840-AC47F9C153B4}"/>
  </bookViews>
  <sheets>
    <sheet name="Vertinimo sąlygos" sheetId="15" r:id="rId1"/>
    <sheet name="Vertinimo tvarka" sheetId="13" r:id="rId2"/>
    <sheet name="Pasiūlymas" sheetId="1" r:id="rId3"/>
    <sheet name="Specialieji reikalavimai" sheetId="9" r:id="rId4"/>
    <sheet name="Techninė specifikacija" sheetId="3" r:id="rId5"/>
    <sheet name="Pasiūlymų suvestinė_Bendra" sheetId="16" r:id="rId6"/>
    <sheet name="Pasiūlymų vertinimo rezultatai" sheetId="18" r:id="rId7"/>
    <sheet name="Sheet6" sheetId="8"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8" l="1"/>
  <c r="C16" i="18"/>
  <c r="B16" i="18"/>
  <c r="C11" i="1" l="1"/>
  <c r="C8" i="1"/>
  <c r="C9" i="1"/>
  <c r="C10" i="1"/>
  <c r="C7" i="1"/>
  <c r="B15" i="18" l="1"/>
  <c r="D15" i="18"/>
  <c r="D14" i="18"/>
  <c r="D13" i="18"/>
  <c r="D12" i="18"/>
  <c r="C15" i="18"/>
  <c r="C14" i="18"/>
  <c r="C13" i="18"/>
  <c r="B14" i="18"/>
  <c r="B13" i="18"/>
  <c r="C12" i="18"/>
  <c r="B12" i="18"/>
  <c r="B10" i="18" l="1"/>
  <c r="C10" i="18"/>
  <c r="D10" i="18"/>
  <c r="H15" i="13"/>
  <c r="H16" i="13"/>
  <c r="H18" i="13"/>
  <c r="C17" i="1" l="1"/>
  <c r="C18" i="1"/>
  <c r="C19" i="1"/>
  <c r="C16" i="1"/>
  <c r="H17" i="13" l="1"/>
  <c r="D11" i="18" l="1"/>
  <c r="C11" i="18"/>
  <c r="B11" i="18"/>
  <c r="D7" i="18" l="1"/>
  <c r="D8" i="18"/>
  <c r="D9" i="18"/>
  <c r="C7" i="18"/>
  <c r="C8" i="18"/>
  <c r="C9" i="18"/>
  <c r="D6" i="18"/>
  <c r="C6" i="18"/>
  <c r="B7" i="18"/>
  <c r="B8" i="18"/>
  <c r="B9" i="18"/>
  <c r="B6" i="18"/>
  <c r="C3" i="18"/>
  <c r="D3" i="18"/>
  <c r="B3" i="18"/>
  <c r="B4" i="18" l="1"/>
  <c r="C4" i="18"/>
  <c r="D4" i="18"/>
  <c r="D5" i="18"/>
  <c r="B5" i="18"/>
  <c r="C5" i="18"/>
  <c r="D17" i="18" l="1"/>
  <c r="B17" i="18"/>
  <c r="C17" i="18"/>
  <c r="D18" i="18" l="1"/>
  <c r="B18" i="18"/>
  <c r="C18" i="18"/>
</calcChain>
</file>

<file path=xl/sharedStrings.xml><?xml version="1.0" encoding="utf-8"?>
<sst xmlns="http://schemas.openxmlformats.org/spreadsheetml/2006/main" count="454" uniqueCount="401">
  <si>
    <t>Nr.</t>
  </si>
  <si>
    <t>Eil. nr.</t>
  </si>
  <si>
    <t>Parametrai</t>
  </si>
  <si>
    <t>Reikalaujamo parametro reikšmė</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</si>
  <si>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</si>
  <si>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</si>
  <si>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</si>
  <si>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</si>
  <si>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</si>
  <si>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2.</t>
  </si>
  <si>
    <t>3.</t>
  </si>
  <si>
    <t>4.</t>
  </si>
  <si>
    <t>5.</t>
  </si>
  <si>
    <t>6.</t>
  </si>
  <si>
    <t>7.</t>
  </si>
  <si>
    <t>8.</t>
  </si>
  <si>
    <t>Kartu su įranga pateikiama dokumentacija</t>
  </si>
  <si>
    <t>1. Naudojimo instrukcija lietuvių kalba,</t>
  </si>
  <si>
    <t>2. Serviso dokumentacija lietuvių arba anglų kalba.</t>
  </si>
  <si>
    <t>PASIŪLYMŲ VERTINIMAS</t>
  </si>
  <si>
    <t>Numatytų vertinimo kriterijų lyginamieji svoriai:</t>
  </si>
  <si>
    <t>Vertinimo kriterijai ir jų parametrų lyginamieji svoriai:</t>
  </si>
  <si>
    <t>Vertinimo kriterijai</t>
  </si>
  <si>
    <t>Parametro lyginamasis svoris</t>
  </si>
  <si>
    <t>Lyginamasis svoris ekonominio naudingumo įvertinime</t>
  </si>
  <si>
    <t>Techniniai pranašumai (T)</t>
  </si>
  <si>
    <t>T1</t>
  </si>
  <si>
    <t>T2</t>
  </si>
  <si>
    <t>T3</t>
  </si>
  <si>
    <t>T4</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</si>
  <si>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</si>
  <si>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</si>
  <si>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</si>
  <si>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T5</t>
  </si>
  <si>
    <t>Personalo mokymai (po apmokymų pateikti apmokymų aktą / sertifikatą arba kitą mokymų faktą įrodantį dokumentą):</t>
  </si>
  <si>
    <t>Siūlomas techninis funkcionalumas</t>
  </si>
  <si>
    <t>Siūlomos prekės garantinis laikotarpis</t>
  </si>
  <si>
    <t>Pasirinkti garantinį laikotarpį</t>
  </si>
  <si>
    <t>Terminas</t>
  </si>
  <si>
    <t>metai</t>
  </si>
  <si>
    <t>Pasirinkti (Yra / Nėra) parametro reikšmę</t>
  </si>
  <si>
    <t>2) Techniniai pranašumai (T)</t>
  </si>
  <si>
    <t>X =</t>
  </si>
  <si>
    <t>Y =</t>
  </si>
  <si>
    <t>Formulės rūšis</t>
  </si>
  <si>
    <t>L1 =</t>
  </si>
  <si>
    <r>
      <t xml:space="preserve">Įrašyti parametro vertę: </t>
    </r>
    <r>
      <rPr>
        <b/>
        <sz val="12"/>
        <rFont val="Times New Roman"/>
        <family val="1"/>
      </rPr>
      <t>yra / nėra</t>
    </r>
  </si>
  <si>
    <t>L2 =</t>
  </si>
  <si>
    <t>L3 =</t>
  </si>
  <si>
    <r>
      <t>Įrašyti parametro vertę:</t>
    </r>
    <r>
      <rPr>
        <b/>
        <sz val="12"/>
        <rFont val="Times New Roman"/>
        <family val="1"/>
      </rPr>
      <t xml:space="preserve"> yra / nėra</t>
    </r>
  </si>
  <si>
    <t>L4 =</t>
  </si>
  <si>
    <t>L5 =</t>
  </si>
  <si>
    <t>Vertinimo sąlygos</t>
  </si>
  <si>
    <t>Minimalus garantinis laikotarpis (gamintojo garantija arba garantija pagal įstatymą) (MGL)</t>
  </si>
  <si>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</si>
  <si>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</si>
  <si>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</si>
  <si>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</si>
  <si>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</si>
  <si>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</si>
  <si>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r>
      <t>Techninis pranašumas T5 (T5</t>
    </r>
    <r>
      <rPr>
        <b/>
        <vertAlign val="subscript"/>
        <sz val="12"/>
        <color theme="1"/>
        <rFont val="Times New Roman"/>
        <family val="1"/>
      </rPr>
      <t>n</t>
    </r>
    <r>
      <rPr>
        <b/>
        <sz val="12"/>
        <color theme="1"/>
        <rFont val="Times New Roman"/>
        <family val="1"/>
      </rPr>
      <t>)</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</si>
  <si>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</si>
  <si>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</si>
  <si>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</si>
  <si>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</si>
  <si>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 xml:space="preserve">Paskirtis </t>
  </si>
  <si>
    <t>Anestezijos aparatas su gyvybinių funkcijų monitoriumi ir moduliais pritaikytas visų amžiaus grupių ligoniams</t>
  </si>
  <si>
    <t>Reikalavimai anestezijos aparatui</t>
  </si>
  <si>
    <t>1</t>
  </si>
  <si>
    <t>2</t>
  </si>
  <si>
    <t>3</t>
  </si>
  <si>
    <t>Anestezijos aparato su gyvybinių funkcijų monitoriumi konstrukcija</t>
  </si>
  <si>
    <t>Anestezijos aparato maitinimo šaltiniai</t>
  </si>
  <si>
    <t>2. Vidinis avarinis maitinimo šaltinis, veikimo laikas nuo jo aktyvavimo ≥ 90 min. užtikrinant visas anestezijos aparato funkcijas.</t>
  </si>
  <si>
    <t>1. Elektros tinklas 220V±10%, 50 Hz,</t>
  </si>
  <si>
    <t>Potencialų išlyginimo kabelis</t>
  </si>
  <si>
    <t>Po 1 vnt. kiekvienam aparatui atskirai</t>
  </si>
  <si>
    <t>Aparate integruotas dujų maišytuvas</t>
  </si>
  <si>
    <t>Elektroninis</t>
  </si>
  <si>
    <t>3.1</t>
  </si>
  <si>
    <t>3.2</t>
  </si>
  <si>
    <t>3.3</t>
  </si>
  <si>
    <t>3.4</t>
  </si>
  <si>
    <t>Anestezijos aparato naudojamos dujos: suspaustas oras tiekiamas iš magistralinio vamzdyno, O2 ir N2O tiekiama iš magistralinio vamzdyno arba dujų balionų</t>
  </si>
  <si>
    <t>Greitos fiksacijos dujų prijungimo jungtys ir dujų tiekimo žarnos (O2, suspaustas oras)</t>
  </si>
  <si>
    <t>Atidirbusių dujų išmetimo žarna</t>
  </si>
  <si>
    <t>Apsauga nuo neteisingo dujų pajungimo</t>
  </si>
  <si>
    <t>Būtina</t>
  </si>
  <si>
    <t>3.5</t>
  </si>
  <si>
    <t>3.6</t>
  </si>
  <si>
    <t>3.7</t>
  </si>
  <si>
    <t>3.8</t>
  </si>
  <si>
    <t>Dujų mišinio, cirkuliuojančio kvėpavimo sistemoje, tūris (įskaitant absorberio tūrį, bet neįskaitant rankinės ventiliacijos maišo tūrio) priverstinės ventiliacijos režimuose</t>
  </si>
  <si>
    <t>Aparato tiekiamų dujų sunaudojimo matavimas (dujų srauto matuokliai)</t>
  </si>
  <si>
    <t>1. Elektroniniai sunaudojamų dujų kiekio matuokliai visoms į aparatą tiekiamoms dujoms,</t>
  </si>
  <si>
    <t>2. Procentinė O2 reikšmės pacientui tiekiamų dujų mišinyje indikacija,</t>
  </si>
  <si>
    <t>3.9</t>
  </si>
  <si>
    <t>3.10</t>
  </si>
  <si>
    <t>3.11</t>
  </si>
  <si>
    <t>Darbinis tiekiamų dujų slėgio diapazonas (ne siauresnis už nurodytą)</t>
  </si>
  <si>
    <t>280 – 600 kPa</t>
  </si>
  <si>
    <t>Apsauga nuo hipoksinio dujų mišinio tiekimo pacientui</t>
  </si>
  <si>
    <t>3.12</t>
  </si>
  <si>
    <t>3.13</t>
  </si>
  <si>
    <t>Apsauga nuo per didelio tiekiamų dujų slėgio</t>
  </si>
  <si>
    <t>Aliarmo sistema informuojanti apie žemą O2 koncentraciją įkvėpime</t>
  </si>
  <si>
    <t>Greito O2 padavimo į kvėpavimo kontūrą vožtuvas</t>
  </si>
  <si>
    <t>≥ 25 l/min</t>
  </si>
  <si>
    <t>3.14</t>
  </si>
  <si>
    <t>3.15</t>
  </si>
  <si>
    <t>3.16</t>
  </si>
  <si>
    <t>CO2 absorberio talpa</t>
  </si>
  <si>
    <t>Ne mažiau 700 ml ir ne daugiau 1500 ml</t>
  </si>
  <si>
    <t>Būtina. Abiejų tipų garintuvai vienu metu naudojami nebus</t>
  </si>
  <si>
    <t>3.17</t>
  </si>
  <si>
    <t>3.18</t>
  </si>
  <si>
    <t>Apsauga nuo dviejų anestetikų naudojimo vienu metu</t>
  </si>
  <si>
    <t xml:space="preserve">Galimybė išvengti aparato testo skubiais atvejais </t>
  </si>
  <si>
    <t>Būtini ventiliavimo režimai ir jų kombinacijos (arba lygiaverčiai)</t>
  </si>
  <si>
    <t>1. Kontroliuojama ventiliacija valdoma tūriu,</t>
  </si>
  <si>
    <t>2. Kontroliuojama ventiliacija valdoma slėgiu,</t>
  </si>
  <si>
    <t>3. Priverstinė ventiliacija valdoma slėgiu su garantuojamu vienkartiniu tūriu,</t>
  </si>
  <si>
    <t>4. Sinchronizuota intermituojanti priverstinė ventiliacija valdoma tūriu,</t>
  </si>
  <si>
    <t>6. Slėgio palaikymo ventiliacija su Apnea Backup (apnėjos rezervinė kopija) funkcija,</t>
  </si>
  <si>
    <t>5. Sinchronizuota ventiliacija valdoma slėgiu,</t>
  </si>
  <si>
    <t xml:space="preserve">Anestezijos aparato ventiliacijos funkcijos, gerinančios plaučių būklę, ilgų operacijų metu </t>
  </si>
  <si>
    <t>1. Automatinis ir cikliškas teigiamo slėgio iškvėpimo gale didinimas, pagal gydytojo nustatytas reikšmes ir intervalus, nenutraukiant priverstinės plaučių ventiliacijos,</t>
  </si>
  <si>
    <t>3. Plaučių tamprumo monitoravimas ir rezultatų atvaizdavimas monitoriaus ekrane.</t>
  </si>
  <si>
    <t>Ventiliatorius privalo užtikrinti sekančius ventiliacijos parametrus</t>
  </si>
  <si>
    <t>1. Vienkartinis kvėpuojamasis tūris tūrinės ventiliacijos režime - ne siauresnėse kaip 20 – 1500 ml ribose,</t>
  </si>
  <si>
    <t>Maksimalus minutinis tūris</t>
  </si>
  <si>
    <t xml:space="preserve">Įkvėpimo slėgio nustatomos ribos </t>
  </si>
  <si>
    <t>Ventiliacijos proceso ir dujų analizės atvaizdavimas spalvotame lietimui jautriame anestezijos aparate integruotame ekrane kreivėmis ir skaitmeninėmis reikšmėmis</t>
  </si>
  <si>
    <t>Automatinis arba pusiau automatinis aparato patikrinimas</t>
  </si>
  <si>
    <t>Monitoruojami parametrai:</t>
  </si>
  <si>
    <t>1. Įkvepiamo ir iškvepiamo oro tūris,</t>
  </si>
  <si>
    <t>2. Iškvepiamo oro tūris per minutę,</t>
  </si>
  <si>
    <t>3. Oro srauto slėgis,</t>
  </si>
  <si>
    <t>4. Kvėpavimo dažnis,</t>
  </si>
  <si>
    <t>5. PEEP,</t>
  </si>
  <si>
    <t>6. Plato slėgis % arba cmH2O,</t>
  </si>
  <si>
    <t>7. O2 /CO2 koncentracija įkvėpime ir iškvėpime,</t>
  </si>
  <si>
    <t>8. MAC kalkuliacija atsižvelgiant į paciento amžiaus korekciją,</t>
  </si>
  <si>
    <t>9. Naudojamų anestetinių dujų rūšies ir koncentracijos atvaizdavimas ventiliatoriaus ekrane,</t>
  </si>
  <si>
    <t xml:space="preserve">Garsinė ir vaizdinė apsaugos sistema (aliarmas) su aliarmo pranešimais </t>
  </si>
  <si>
    <t>4. Integruoti elektros prijungimo lizdai  išorinių įrenginių maitinimui ≥ 4 vnt.</t>
  </si>
  <si>
    <t>1. USB ≥ 1 vnt,</t>
  </si>
  <si>
    <t>2. RS232 ≥ 1 vnt,</t>
  </si>
  <si>
    <t>3. Kompiuterinio tinklo RJ45 ≥ 1 vnt,</t>
  </si>
  <si>
    <t>Anestezijos aparate integruotų duomenų perdavimo ir maitinimo jungčių tipai (arba lygiaverčiai):</t>
  </si>
  <si>
    <t>4</t>
  </si>
  <si>
    <t>Reikalavimai paciento gyvybinių funkcijų monitoravimo moduliui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</si>
  <si>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</si>
  <si>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</si>
  <si>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</si>
  <si>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</si>
  <si>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</si>
  <si>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</si>
  <si>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</si>
  <si>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</si>
  <si>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</si>
  <si>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</si>
  <si>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</si>
  <si>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</si>
  <si>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</si>
  <si>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</si>
  <si>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</si>
  <si>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</si>
  <si>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</si>
  <si>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</si>
  <si>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</si>
  <si>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</si>
  <si>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</si>
  <si>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</si>
  <si>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</si>
  <si>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</si>
  <si>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</si>
  <si>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</si>
  <si>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</si>
  <si>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</si>
  <si>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</si>
  <si>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2.31</t>
  </si>
  <si>
    <t>2.32</t>
  </si>
  <si>
    <t>Ekrano maitinimo šaltinis</t>
  </si>
  <si>
    <t>1. Elektros tinklas 220V ± 10 %, 50 Hz,</t>
  </si>
  <si>
    <t>3. Monitoriaus aušinimui nenaudojami ventiliatoriai.</t>
  </si>
  <si>
    <t xml:space="preserve"> Monitoriaus ekranas:</t>
  </si>
  <si>
    <t>1. Spalvoto vaizdo, lietimui jautrus,</t>
  </si>
  <si>
    <t>2. Įstrižainė ≥ 15",</t>
  </si>
  <si>
    <t>3. Skiriamoji monitoriaus geba ≥ 1024 x 768 taškų,</t>
  </si>
  <si>
    <t>EKG monitoravimas</t>
  </si>
  <si>
    <t>1. EKG (derivacijos: I, II, III, aVL, aVR, aVF, V),</t>
  </si>
  <si>
    <t>2. Apsauga nuo defibriliatoriaus iškrovos,</t>
  </si>
  <si>
    <t>3. Širdies susitraukimo dažnio matavimo ribos ne siauresnės kaip 30 - 250 k/min.</t>
  </si>
  <si>
    <t>Kvėpavimo registravimas</t>
  </si>
  <si>
    <t>3. Matavimo paklaida ≤ ± 5 kartas/min. visame matuojamajame diapazone.</t>
  </si>
  <si>
    <t>1. Kvėpavimo sustojimo atpažinimas,</t>
  </si>
  <si>
    <t>2. Kvėpavimo dažnio matavimo ribos ne siauresnės kaip 4 - 100 kartų/min,</t>
  </si>
  <si>
    <t>Temperatūros matavimas</t>
  </si>
  <si>
    <t>1. Temperatūros matavimo ribos ne siauresnės kaip 20 –  45°C,</t>
  </si>
  <si>
    <t>SpO2 matavimas</t>
  </si>
  <si>
    <t>3. SpO2 matavimo duomenys pateikiami kreive ir skaitmenine išraiška.</t>
  </si>
  <si>
    <t>1. SpO2 matavimo ribos ne siauresnės kaip 1 - 100 %,</t>
  </si>
  <si>
    <t>Neinvazinio kraujospūdžio matavimas</t>
  </si>
  <si>
    <t>4. Matavimų režimai: vienkartinis, intervalinis, nuolatinis.</t>
  </si>
  <si>
    <t>1. Kraujospūdžio matavimo ribos ne siauresnės kaip nuo 15 iki 250 mmHg,</t>
  </si>
  <si>
    <t>2. Intervalo tarp matavimų pasirinkimas ne siauresnis kaip nuo 1 iki 120 min,</t>
  </si>
  <si>
    <t>3. Atvaizduojami parametrai: sistolinis, diastolinis ir vidurinis,</t>
  </si>
  <si>
    <t>Invazinio ≥ 2-jų kanalų kraujospūdžio matavimas</t>
  </si>
  <si>
    <t>2. Matavimo paklaida ne daugiau ± 1,5 mmHg arba ± 3 %.</t>
  </si>
  <si>
    <t>Raumenų relaksacijos matavimas</t>
  </si>
  <si>
    <t>Stimuliacijos režimai: TOF, ST, PTC.</t>
  </si>
  <si>
    <t>Anestezijos gylio matavimas</t>
  </si>
  <si>
    <t>4. Sąmonės būklės monitoravimo elektrodai, ne mažiau 25 vnt. aparatui.</t>
  </si>
  <si>
    <t>1. EEG duomenų registravimas, veido raumenų miografijos registracija ir analizavimas specialiu algoritmu,</t>
  </si>
  <si>
    <t>2. Sąmonės būklės monitoravimo modulis su kabeliu,</t>
  </si>
  <si>
    <t>3. Būtina skaitmeninė parametrų išraiška,</t>
  </si>
  <si>
    <t>Monitoruojamų parametrų nustatymas ir patvirtinimas vykdomas lietimui jautraus ekrano pagalba</t>
  </si>
  <si>
    <t>Visų matuojamų parametrų išsaugojimas monitoriaus vidinėje atmintyje</t>
  </si>
  <si>
    <t xml:space="preserve">Gamykliškai sukurti parametrų laukų išdėstymo ekrane šablonai </t>
  </si>
  <si>
    <t>≥ 4-ių variantų</t>
  </si>
  <si>
    <t>Galimybė susikurti ir išsaugoti ekrano atmintyje  parametrų laukų išdėstymo ekrane šablonus</t>
  </si>
  <si>
    <t>Įvykių išsaugojimas</t>
  </si>
  <si>
    <t>≥ 100</t>
  </si>
  <si>
    <t>Integruotų duomenų perdavimo ir jungčių tipai</t>
  </si>
  <si>
    <t>1. USB jungtis 1 vnt.;</t>
  </si>
  <si>
    <t>2. Kompiuterinio tinklo jungtis (LAN) .</t>
  </si>
  <si>
    <t>Monitoriaus ekranas tvirtinamas prie anestezijos aparato su pasukimo vertikalioje ašyje galimybe</t>
  </si>
  <si>
    <t>Mobilus gyvybinių funkcijų multiparametrų modulis</t>
  </si>
  <si>
    <t>Monitoriaus maitinimo šaltiniai</t>
  </si>
  <si>
    <t>1. Grafinis ir skaitmeninis;</t>
  </si>
  <si>
    <t>4.1</t>
  </si>
  <si>
    <t>4.2</t>
  </si>
  <si>
    <t>4.3</t>
  </si>
  <si>
    <t>1. Elektros tinklas 220 V ± 10 %, 50 Hz prijungiamas per pakrovimo stotelę,</t>
  </si>
  <si>
    <t>2. Vidinis maitinimo šaltinis (akumuliatorius); modulio veikimo laikas, maitinant iš šio šaltinio 3 val.</t>
  </si>
  <si>
    <t xml:space="preserve"> Monitoriaus ekranas</t>
  </si>
  <si>
    <t>Parametrų išsaugojimas modulio vidinėje atmintyje</t>
  </si>
  <si>
    <t>2. Ne trumpiau kaip 24 val. laikotarpį;</t>
  </si>
  <si>
    <t>3. Intervalų atvaizdavimas grafine arba skaitine išraiška, ne mažiau kaip nuo 1 iki 24 val.</t>
  </si>
  <si>
    <t>Monitoruojami parametrai</t>
  </si>
  <si>
    <t>4.4</t>
  </si>
  <si>
    <t>2. Kvėpavimas,</t>
  </si>
  <si>
    <t xml:space="preserve">3. Širdies susitraukimų dažnis, </t>
  </si>
  <si>
    <t>4. Temperatūra,</t>
  </si>
  <si>
    <t>5. Neinvazinis kraujospūdis,</t>
  </si>
  <si>
    <t>6. SpO2,</t>
  </si>
  <si>
    <t>7. Invazinis kraujospūdis ≥ 2-jų kanalų.</t>
  </si>
  <si>
    <t>7. Raumenų relaksacijos matavimo modulis arba išorinis monitorius su visais priedais reikalingais šiam matavimui atlikti - 1 vnt,</t>
  </si>
  <si>
    <t>Komplektacija (vieno anestezijos prietaiso)</t>
  </si>
  <si>
    <t>1. EKG elektrodų kabelis 5-ių elektrodų (daugkartinio naudojimo) - 2 vnt,</t>
  </si>
  <si>
    <t>3. Manžetės  neinvazinio kraujospūdžio matavimui (daugkartinio naudojimo, skirtos suaugusiems, skirtingų dydžių (s-m-l-xl) po 1 vnt.) su žarnele manžetės prijungimui prie monitoriaus (daugkartinio naudojimo, tinkama komplektuojamoms manžetėms) - po 2 komplektus kiekvienam aparatui skirtingų dydžių,</t>
  </si>
  <si>
    <t>4. Stemplinis / rektalinis temperatūros matavimo daviklis (daugkartinio naudojimo) - 2 vnt,</t>
  </si>
  <si>
    <t>6. Odos paviršinis temperatūros matavimo daviklis (daugkartinio naudojimo) - 2 vnt,</t>
  </si>
  <si>
    <t>Priedų kiekiai (P)</t>
  </si>
  <si>
    <t>Z =</t>
  </si>
  <si>
    <t>3) Priedų kiekiai (P)</t>
  </si>
  <si>
    <t>P1</t>
  </si>
  <si>
    <t>N1 =</t>
  </si>
  <si>
    <t>P2</t>
  </si>
  <si>
    <t>P3</t>
  </si>
  <si>
    <t>P4</t>
  </si>
  <si>
    <t>N2 =</t>
  </si>
  <si>
    <t>N3 =</t>
  </si>
  <si>
    <t>N4 =</t>
  </si>
  <si>
    <t>EKG elektrodų kabelis 5-ių elektrodų (daugkartinio naudojimo)</t>
  </si>
  <si>
    <t>SpO2 matavimo daviklis (guminis, daugkartinio naudojimo, pirštinis, Nellcor arba lygiaverčio tipo) su prailginimo kabeliu SpO2 pirštiniam davikliui (daugkartinio naudojimo)</t>
  </si>
  <si>
    <t>Manžetės neinvazinio kraujospūdžio matavimui (daugkartinio naudojimo, skirtos suaugusiems, skirtingų dydžių (s-m-l-xl) po 1 vnt.) su žarnele manžetės prijungimui prie monitoriaus (daugkartinio naudojimo, tinkama komplektuojamoms manžetėms)</t>
  </si>
  <si>
    <t>Nurodyti siūlomą kiekį, vnt.</t>
  </si>
  <si>
    <t>Nurodyti siūlomą komplektų kiekį, komplektais</t>
  </si>
  <si>
    <t>4. Siūlomo objekto P1, P2, P3 ir P4 priedų kiekiai aprašomi palyginamuoju interpoliaciniu vertinimo būdu, todėl parametrų įvertinimas apskaičiuojamas pagal metodiką:</t>
  </si>
  <si>
    <t>Priedų kiekių (P) balai apskaičiuojami visų priedų keikių kriterijų parametrų įvertinimų sumą padauginant iš priedų kiekio lyginamojo svorio (Z):</t>
  </si>
  <si>
    <t>Jei siūlomas objektas turi parametro P1, P2, P3 ir P4 didžiausią skaitinę vertę (Pmax) gauna maksimalų balų skaičių pagal lyginamąjį svorį: P1 = N1 = 0.15, P2 = N2 = 0.25, P3 = N3 = 0.30, P4 = N4 = 0.30. Mažiausią parametrų P1, P2, P3 ir P4 skaitinę vertę (Pmin) turintis objektas gauna 0 balų: P1 = N1 = 0, P2 = N2 = 0, P3 = N3 = 0, P4 = N4 = 0. Visais kitais atvejais vertinamo objekto (Pv) parametro įvertinimas skaičiuojamas pagal formulę:</t>
  </si>
  <si>
    <t>Siūlomas priedas</t>
  </si>
  <si>
    <r>
      <t>Priedų kiekis P1 (P1</t>
    </r>
    <r>
      <rPr>
        <b/>
        <vertAlign val="subscript"/>
        <sz val="12"/>
        <color theme="1"/>
        <rFont val="Times New Roman"/>
        <family val="1"/>
      </rPr>
      <t>n</t>
    </r>
    <r>
      <rPr>
        <b/>
        <sz val="12"/>
        <color theme="1"/>
        <rFont val="Times New Roman"/>
        <family val="1"/>
      </rPr>
      <t>)</t>
    </r>
  </si>
  <si>
    <r>
      <t>Priedų kiekis P2 (P2</t>
    </r>
    <r>
      <rPr>
        <b/>
        <vertAlign val="subscript"/>
        <sz val="12"/>
        <color theme="1"/>
        <rFont val="Times New Roman"/>
        <family val="1"/>
      </rPr>
      <t>n</t>
    </r>
    <r>
      <rPr>
        <b/>
        <sz val="12"/>
        <color theme="1"/>
        <rFont val="Times New Roman"/>
        <family val="1"/>
      </rPr>
      <t>)</t>
    </r>
  </si>
  <si>
    <r>
      <t>Priedų kiekis P3 (P3</t>
    </r>
    <r>
      <rPr>
        <b/>
        <vertAlign val="subscript"/>
        <sz val="12"/>
        <color theme="1"/>
        <rFont val="Times New Roman"/>
        <family val="1"/>
      </rPr>
      <t>n</t>
    </r>
    <r>
      <rPr>
        <b/>
        <sz val="12"/>
        <color theme="1"/>
        <rFont val="Times New Roman"/>
        <family val="1"/>
      </rPr>
      <t>)</t>
    </r>
  </si>
  <si>
    <r>
      <t>Priedų kiekis P4 (P4</t>
    </r>
    <r>
      <rPr>
        <b/>
        <vertAlign val="subscript"/>
        <sz val="12"/>
        <color theme="1"/>
        <rFont val="Times New Roman"/>
        <family val="1"/>
      </rPr>
      <t>n</t>
    </r>
    <r>
      <rPr>
        <b/>
        <sz val="12"/>
        <color theme="1"/>
        <rFont val="Times New Roman"/>
        <family val="1"/>
      </rPr>
      <t>)</t>
    </r>
  </si>
  <si>
    <r>
      <rPr>
        <b/>
        <sz val="12"/>
        <color theme="1"/>
        <rFont val="Times New Roman"/>
        <family val="1"/>
      </rPr>
      <t>P1</t>
    </r>
    <r>
      <rPr>
        <b/>
        <vertAlign val="subscript"/>
        <sz val="12"/>
        <color theme="1"/>
        <rFont val="Times New Roman"/>
        <family val="1"/>
      </rPr>
      <t>n</t>
    </r>
    <r>
      <rPr>
        <b/>
        <sz val="12"/>
        <color theme="1"/>
        <rFont val="Times New Roman"/>
        <family val="1"/>
      </rPr>
      <t xml:space="preserve"> - P4</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siūlomas priedų kiekis, nurodytas "Vertinimo tvarkoje" (vnt. arba komplektai). </t>
    </r>
  </si>
  <si>
    <t>5. Teikia pirkėjui išsamias konsultacijas ir paaiškinimus,</t>
  </si>
  <si>
    <t>4. Informuoja pirkėją apie prevencinius veiksmus (jei tokių būtina imtis),</t>
  </si>
  <si>
    <t>* Garantinio laikotarpio sąlygos:</t>
  </si>
  <si>
    <t>1. Nemokamai atlieka prekės techninę priežiūrą (įskaitant techninei priežiūrai atlikti reikalingas detales ir/arba medžiagas),</t>
  </si>
  <si>
    <t>2. Nemokamai atlieka garantijos sąlygas atitinkančių gedimų (jei jie nutiko naudojant įrangą pagal paskirtį, laikantis pateiktų instrukcijų bei nurodytų eksploatavimo sąlygų) šalinimą,</t>
  </si>
  <si>
    <t>3. Nemokamai atlieka techninės būklės patikrinimus pagal gamintojo reikalavimus/rekomendacijas,</t>
  </si>
  <si>
    <t>6. Gedimo atveju atvyksta remontuoti ne vėliau kaip per 24 (dvidešimt keturias) valandas nuo pranešimo apie prekės gedimą gavimo,</t>
  </si>
  <si>
    <t>4) Išplėstinė garantija (G)</t>
  </si>
  <si>
    <t>W =</t>
  </si>
  <si>
    <t>E = K + T + P + G</t>
  </si>
  <si>
    <t>Jei siūlomas objektas neturi nurodyto pranašumo: W = 0, tuomet G = 0</t>
  </si>
  <si>
    <t>5. Siūlomo objekto išplėstinė 3 metų garantinė priežiūra (G) aprašoma statiniu vertinimo būdu ir neturi skaitinių išraiškų (taip arba ne), todėl garantinės priežiūros įvertinimas apskaičiuojamas pagal formulę:</t>
  </si>
  <si>
    <t>Išplėstinė garantija (G)</t>
  </si>
  <si>
    <t>G</t>
  </si>
  <si>
    <t>Įrašyti parametro vertę: Taip / Ne</t>
  </si>
  <si>
    <t>Q =</t>
  </si>
  <si>
    <r>
      <t xml:space="preserve">Jei siūlomas objektas turi nurodytą pranašumą: W = 1, tuomet </t>
    </r>
    <r>
      <rPr>
        <b/>
        <sz val="12"/>
        <color theme="1"/>
        <rFont val="Times New Roman"/>
        <family val="1"/>
      </rPr>
      <t>G = W x Q</t>
    </r>
  </si>
  <si>
    <t>kur W – parametro lyginamasis svoris, Q - garantinės priežiūros lyginamasis svoris.</t>
  </si>
  <si>
    <t>Įrašyti siūlomą kiekį</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</si>
  <si>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anestezijos aparato garantinis laikotarpis (metais). </t>
    </r>
  </si>
  <si>
    <r>
      <t>P1</t>
    </r>
    <r>
      <rPr>
        <vertAlign val="subscript"/>
        <sz val="12"/>
        <rFont val="Times New Roman"/>
        <family val="1"/>
      </rPr>
      <t>n</t>
    </r>
  </si>
  <si>
    <r>
      <t>P2</t>
    </r>
    <r>
      <rPr>
        <vertAlign val="subscript"/>
        <sz val="12"/>
        <rFont val="Times New Roman"/>
        <family val="1"/>
      </rPr>
      <t>n</t>
    </r>
  </si>
  <si>
    <r>
      <t>P3</t>
    </r>
    <r>
      <rPr>
        <vertAlign val="subscript"/>
        <sz val="12"/>
        <rFont val="Times New Roman"/>
        <family val="1"/>
      </rPr>
      <t>n</t>
    </r>
  </si>
  <si>
    <r>
      <t>P4</t>
    </r>
    <r>
      <rPr>
        <vertAlign val="subscript"/>
        <sz val="12"/>
        <rFont val="Times New Roman"/>
        <family val="1"/>
      </rPr>
      <t>n</t>
    </r>
  </si>
  <si>
    <r>
      <t>Priedų kiekių balas (P</t>
    </r>
    <r>
      <rPr>
        <vertAlign val="subscript"/>
        <sz val="12"/>
        <rFont val="Times New Roman"/>
        <family val="1"/>
      </rPr>
      <t>n</t>
    </r>
    <r>
      <rPr>
        <sz val="12"/>
        <rFont val="Times New Roman"/>
        <family val="1"/>
      </rPr>
      <t>)</t>
    </r>
  </si>
  <si>
    <r>
      <t>Išplėstinės garantijos balas (G</t>
    </r>
    <r>
      <rPr>
        <vertAlign val="subscript"/>
        <sz val="12"/>
        <rFont val="Times New Roman"/>
        <family val="1"/>
      </rPr>
      <t>n</t>
    </r>
    <r>
      <rPr>
        <sz val="12"/>
        <rFont val="Times New Roman"/>
        <family val="1"/>
      </rPr>
      <t>)</t>
    </r>
  </si>
  <si>
    <r>
      <t>Techninių pranašumų balas (T</t>
    </r>
    <r>
      <rPr>
        <vertAlign val="subscript"/>
        <sz val="12"/>
        <rFont val="Times New Roman"/>
        <family val="1"/>
      </rPr>
      <t>n</t>
    </r>
    <r>
      <rPr>
        <sz val="12"/>
        <rFont val="Times New Roman"/>
        <family val="1"/>
      </rPr>
      <t>)</t>
    </r>
  </si>
  <si>
    <r>
      <t>T1</t>
    </r>
    <r>
      <rPr>
        <vertAlign val="subscript"/>
        <sz val="12"/>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</si>
  <si>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</si>
  <si>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</si>
  <si>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</si>
  <si>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r>
      <t>T5</t>
    </r>
    <r>
      <rPr>
        <vertAlign val="subscript"/>
        <sz val="12"/>
        <rFont val="Times New Roman"/>
        <family val="1"/>
      </rPr>
      <t>n</t>
    </r>
  </si>
  <si>
    <t>2. Ekonomiškai naudingiausias pasiūlymas - tai pasiūlymas, kurio balų suma, apskaičiuota pagal toliau nustatytus pasiūlymų vertinimo kriterijus ir sąlygas, yra didžiausia.</t>
  </si>
  <si>
    <t xml:space="preserve"> </t>
  </si>
  <si>
    <t>Daugkartinio naudojimo invazinio kraujospūdžio matavimo Sensonor arba lygiaverčio tipo kabelis skirtais davikliams prijungti prie monitoriaus ir prie modulio</t>
  </si>
  <si>
    <t>5. Daugkartinio naudojimo invazinio kraujospūdžio matavimo Sensonor arba lygiaverčio tipo kabelis skirtais davikliams prijungti prie monitoriaus ir prie modulio - 2 kompl.,</t>
  </si>
  <si>
    <t>Garantinis laikotarpis ir sąlygos:</t>
  </si>
  <si>
    <t>2. Nemokamai atlieka prekės techninę priežiūrą (įskaitant techninei priežiūrai atlikti reikalingas detales ir/arba medžiagas),</t>
  </si>
  <si>
    <t>3. Nemokamai atlieka garantijos sąlygas atitinkančių gedimų (jei jie nutiko naudojant įrangą pagal paskirtį, laikantis pateiktų instrukcijų bei nurodytų eksploatavimo sąlygų) šalinimą,</t>
  </si>
  <si>
    <t>4. Nemokamai atlieka techninės būklės patikrinimus pagal gamintojo reikalavimus/rekomendacijas,</t>
  </si>
  <si>
    <t>5. Informuoja pirkėją apie prevencinius veiksmus (jei tokių būtina imtis),</t>
  </si>
  <si>
    <t>6. Teikia pirkėjui išsamias konsultacijas ir paaiškinimus,</t>
  </si>
  <si>
    <t>7. Gedimo atveju atvyksta remontuoti ne vėliau kaip per 24 (dvidešimt keturias) valandas nuo pranešimo apie prekės gedimą gavimo,</t>
  </si>
  <si>
    <t>7. Spontaninis / rankinis,</t>
  </si>
  <si>
    <t>4. Tėkmės trigerio jautrumo diapazonas (pasirenkamos ribos) - ne siauresnėse kaip 0,3 – 10 l/min. ribose arba ne mažiau kaip nuo 10 iki 100% srauto per PEEP vožtuvą.</t>
  </si>
  <si>
    <t xml:space="preserve">≥ 60 l/min </t>
  </si>
  <si>
    <t>2. Matavimo paklaida ≤ ± 0,1°C,</t>
  </si>
  <si>
    <t>3. Skaitmeninė temperatūros matavimo rezultatų išraiška.</t>
  </si>
  <si>
    <t>2. Matavimo paklaida ribose nuo 70 iki 100%  ne daugiau  ± 3,0 % su siūlomu davikliu,</t>
  </si>
  <si>
    <t>1. Invazinio kraujospūdžio matavimo ribos  ne siauresnės kaip nuo -40 iki 300 mmHg,</t>
  </si>
  <si>
    <t>Būtina, ne mažiau nei 21% O2 pacientui teikiamų dujų mišinyje</t>
  </si>
  <si>
    <t>8. Pastovaus teigiamo slėgio kvėpavimo takuose su slėgio palaikymu ventiliacija.</t>
  </si>
  <si>
    <t>Susikaupusios drėgmės šalinimo iš kvėpavimo sistemos funkcija arba techniniai prevenciniai sprendimai (pvz. mechaninis priedas susikaupusios drėgmės šalinimui iš kvėpavimo sistemos) neleidžiantys kauptis drėgmei anestezijos kvėpavimo sistemoje</t>
  </si>
  <si>
    <t>2. Vidinis maitinimo šaltinis (akumuliatorius) užtikrinantis monitoriaus veikimą ne mažiau kaip 60 min,</t>
  </si>
  <si>
    <t>5. Monitoriaus rotacijos nustatymų ir parametrų valdymo rankenėlė arba valdymas per lietimui jautrų monitorių.</t>
  </si>
  <si>
    <t>Galimybė prijungti sevoflurano ir desflurano garintuvus</t>
  </si>
  <si>
    <t>Tiekėjo siūlomos prekės parametrų reikšmės (Failo, dokumento pavadinimas ir puslapio Nr., pažymintis vietą, kurioje yra siūlomus techninius parametrus patvirtinantys dokumentai, siūlomos prekės katalogo numeris)</t>
  </si>
  <si>
    <t>Tiekėjas 1</t>
  </si>
  <si>
    <t>Tiekėjas 2</t>
  </si>
  <si>
    <t>Tiekėjas 3</t>
  </si>
  <si>
    <r>
      <rPr>
        <sz val="11"/>
        <color rgb="FFFF0000"/>
        <rFont val="Times New Roman"/>
        <family val="1"/>
      </rPr>
      <t xml:space="preserve">* T2 techninio pranašumo paaiškinimas </t>
    </r>
    <r>
      <rPr>
        <sz val="11"/>
        <rFont val="Times New Roman"/>
        <family val="1"/>
      </rPr>
      <t>- Jei siūlomas anestezijos aparatas veikimui naudoja arba suspaustą orą tiekiamą iš magistralinio vamzdyno, arba dujų balionų tuomet toks pasiūlymas neatitinka nustatyto T2 techninio pranašumo reikalavimo. T2 techninis pranašumas įpareigoja pasiūlyti anestezijos sistemą, kuri gali užtikrinti priverstinę ventiliaciją aplinkos oru nutrūkus visų šviežių dujų tiekimui, t.y. nutrūkus dujų tiekimui tiek iš magistralinio vamzdyno, tiek ir iš dujų balionų. Anestezijos prietaisas atitinkantis T2 techninį pranašumą turi turėti turbiną, kuri gali generuoti reikiamą deguonį pacientui.</t>
    </r>
  </si>
  <si>
    <r>
      <rPr>
        <sz val="11"/>
        <color rgb="FFFF0000"/>
        <rFont val="Times New Roman"/>
        <family val="1"/>
      </rPr>
      <t xml:space="preserve">* T3 techninio pranašumo paaiškinimas </t>
    </r>
    <r>
      <rPr>
        <sz val="11"/>
        <rFont val="Times New Roman"/>
        <family val="1"/>
      </rPr>
      <t>- Lygiaverčiu technologiniu sprendiniu nėra laikoma atvirkštinio santykio slėgio valdymo ventiliacija (angliškai: Inverse Ratio Ventilation in PCV). Tiekėjui pasiūliusiam šį ar lygiavertį technologinį sprendinį nebus skiriamas papildomas balas už T3 techninį pranašumą.</t>
    </r>
  </si>
  <si>
    <t>Statinis:
(yra/nėra)</t>
  </si>
  <si>
    <t>Palyginamasis: interpoliacinis</t>
  </si>
  <si>
    <t>Pasiūlymo ekonominio naudingumo (kiekio ir kokybės santykio) apskaičiavimo tvarka (formulė) yra pateikiama žemiau:</t>
  </si>
  <si>
    <t>3. Mokymai ≥ 1 inžinieriui (mokymų trukmė: ne mažiau 2 akademinės valandos).</t>
  </si>
  <si>
    <t>1. Mokymai ≥ 10 anesteziologų (mokymų trukmė: ne mažiau 8 akademinės valandos),</t>
  </si>
  <si>
    <t>2. Mokymai ≥ 10 slaugytojų (mokymų trukmė: ne mažiau 8 akademinės valandos),</t>
  </si>
  <si>
    <t>7. Garantinio gedimo atveju tiekėjas nemokamai suteikia pakaitinį anestezijos aparatą. Taikoma jei įrenginio negalima sutvarkyti per 48 val. nuo pranešimo apie prekės gedimą gavimo.</t>
  </si>
  <si>
    <t>8. Garantinio gedimo atveju tiekėjas nemokamai suteikia pakaitinį anestezijos aparatą. Taikoma jei įrenginio negalima sutvarkyti per 48 val. nuo pranešimo apie prekės gedimą gavimo. Pakaitinis prietaisas suteikiamas visam sugedusio prietaiso remonto terminui. Pateikiamas pakaitinis prietaisas turi būti ne prastesnių parametrų nei sugedęs prietaisas.</t>
  </si>
  <si>
    <t>4. Galimas skirtingų parametrų kreivių skaičius ekrane vienu metu ≥ 6,</t>
  </si>
  <si>
    <t>Į pasiūlymo kainą turi būti įskaičiuotas įrangos pristatymas į VšĮ Vilniaus miesto klinikinės ligoninės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</si>
  <si>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r>
      <t xml:space="preserve">1. Perkančiosios organizacijos neatmesti pasiūlymai vertinami taikant ekonomiškai naudingiausio pasiūlymo vertinimo kriterijus, kai vertinamas </t>
    </r>
    <r>
      <rPr>
        <b/>
        <sz val="12"/>
        <color theme="1"/>
        <rFont val="Times New Roman"/>
        <family val="1"/>
      </rPr>
      <t>kaina ir kokybė.</t>
    </r>
  </si>
  <si>
    <t>1) Anestezijos aparatų kaina (K)</t>
  </si>
  <si>
    <t>Anestezijos aparatų kaina (K)</t>
  </si>
  <si>
    <t>1. Pasiūlymo ekonominis naudingumas (E) apskaičiuojamas sudedant tiekėjo pasiūlymo kainos (K), techninių pranašumų (T), priedų kiekių (P) ir išplėstinės garantijos (G) balus:</t>
  </si>
  <si>
    <t>2. Pasiūlymo kainos (K) balai apskaičiuojami mažiausios pasiūlytos kainos (Kmin) ir vertinamo pasiūlymo kainos (Kv) santykį padauginant iš kainos lyginamojo svorio (X):</t>
  </si>
  <si>
    <r>
      <rPr>
        <b/>
        <sz val="12"/>
        <color theme="1"/>
        <rFont val="Times New Roman"/>
        <family val="1"/>
      </rPr>
      <t>Pkk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siūlomų anestezijos aparatų kaina (€ su PVM), nurodyta komerciniame pasiūlyme.</t>
    </r>
  </si>
  <si>
    <r>
      <t>Pasiūlymo kaina (Pkk</t>
    </r>
    <r>
      <rPr>
        <b/>
        <vertAlign val="subscript"/>
        <sz val="12"/>
        <color theme="1"/>
        <rFont val="Times New Roman"/>
        <family val="1"/>
      </rPr>
      <t>n</t>
    </r>
    <r>
      <rPr>
        <b/>
        <sz val="12"/>
        <color theme="1"/>
        <rFont val="Times New Roman"/>
        <family val="1"/>
      </rPr>
      <t>), € su PVM</t>
    </r>
  </si>
  <si>
    <r>
      <t>Pasiūlymo kaina (Pkk</t>
    </r>
    <r>
      <rPr>
        <vertAlign val="subscript"/>
        <sz val="12"/>
        <rFont val="Times New Roman"/>
        <family val="1"/>
      </rPr>
      <t>n</t>
    </r>
    <r>
      <rPr>
        <sz val="12"/>
        <rFont val="Times New Roman"/>
        <family val="1"/>
      </rPr>
      <t>), € su PVM</t>
    </r>
  </si>
  <si>
    <r>
      <t>Pasiūlymo kainos balas (PkB</t>
    </r>
    <r>
      <rPr>
        <vertAlign val="subscript"/>
        <sz val="12"/>
        <rFont val="Times New Roman"/>
        <family val="1"/>
      </rPr>
      <t>n</t>
    </r>
    <r>
      <rPr>
        <sz val="12"/>
        <rFont val="Times New Roman"/>
        <family val="1"/>
      </rPr>
      <t>)</t>
    </r>
  </si>
  <si>
    <t>7. Garantinio gedimo atveju tiekėjas nemokamai suteikia pakaitinį anestezijos aparatą. Taikoma jei įrenginio negalima sutvarkyti per 48 val. Pakaitinis prietaisas suteikiamas visam sugedusio prietaiso remonto terminui. Pateikiamas pakaitinis prietaisas turi būti ne prastesnių parametrų nei sugedęs prietaisas.</t>
  </si>
  <si>
    <t>Ne siauresnės kaip 7 – 50 cmH2O ribose</t>
  </si>
  <si>
    <t>3. Kreivių skaičius ekrane vienu metu  ≥ 3,</t>
  </si>
  <si>
    <t>8. Parkavimo stotelė skirta mobilaus gyvybinių funkcijų modulio maitinimui, akumuliatorių pakrovimui,  komunikaciniams kabeliams tarp paciento gyvybinių funkcijų monitoravimo modulio ir mobilaus gyvybinių funkcijų modulio prijungti - 1 vnt,</t>
  </si>
  <si>
    <r>
      <t>1. Siūlomi Techniniai funkcionalumai (</t>
    </r>
    <r>
      <rPr>
        <b/>
        <sz val="12"/>
        <color rgb="FFFF0000"/>
        <rFont val="Times New Roman"/>
        <family val="1"/>
      </rPr>
      <t>Pildo Tiekėjas</t>
    </r>
    <r>
      <rPr>
        <b/>
        <sz val="12"/>
        <color theme="1"/>
        <rFont val="Times New Roman"/>
        <family val="1"/>
      </rPr>
      <t>):</t>
    </r>
  </si>
  <si>
    <r>
      <t>2. Siūlomi priedai (</t>
    </r>
    <r>
      <rPr>
        <b/>
        <sz val="12"/>
        <color rgb="FFFF0000"/>
        <rFont val="Times New Roman"/>
        <family val="1"/>
      </rPr>
      <t>Pildo Tiekėjas</t>
    </r>
    <r>
      <rPr>
        <b/>
        <sz val="12"/>
        <color theme="1"/>
        <rFont val="Times New Roman"/>
        <family val="1"/>
      </rPr>
      <t>):</t>
    </r>
  </si>
  <si>
    <r>
      <t>3. Siūlomas garantinis laikotarpis (</t>
    </r>
    <r>
      <rPr>
        <b/>
        <sz val="12"/>
        <color rgb="FFFF0000"/>
        <rFont val="Times New Roman"/>
        <family val="1"/>
      </rPr>
      <t>Pildo Tiekėjas</t>
    </r>
    <r>
      <rPr>
        <b/>
        <sz val="12"/>
        <color theme="1"/>
        <rFont val="Times New Roman"/>
        <family val="1"/>
      </rPr>
      <t>):</t>
    </r>
  </si>
  <si>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</si>
  <si>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t>
  </si>
  <si>
    <t>1. Ne mažiau nei 36 mėn.</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</si>
  <si>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</si>
  <si>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</si>
  <si>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Techninė specifikacija: Anestezijos aparatai su priedais - 4 vnt.</t>
  </si>
  <si>
    <t>Su integruotu mobiliu vežimėliu su keturiais blokuojamais ratais, ištraukiama ir / arba atlenkiama lentyna ir / arba stalviršiu, bei mažiausiai vienu stalčiumi.</t>
  </si>
  <si>
    <t>Pajungimai turi būti suderinami su ligoninės/poliklinikos turima dujų sistema. Tikslūs pajungimai su ligoninės / poliklinikos naudojama dujų sistema bus derinami įrangos užsakymo metu.</t>
  </si>
  <si>
    <t>Po 1 vnt. kiekvienam aparatui atskirai, ≤ 5 metrų ilgio, greitos fiksacijos dujų prijungimo jungtys. Tikslūs jungčių tipai su ligoninės/poliklinikos naudojama dujų sistema bus derinami įrangos užsakymo metu.</t>
  </si>
  <si>
    <t>≥ 3 m, pagal konkrečią darbo vietą su greitos fiksacijos prijungimo jungtimi techniškai suderinta su ligoninės/poliklinikos naudojama sistema (AGFS, AGSS lizdams)</t>
  </si>
  <si>
    <t xml:space="preserve">Aparatas pritaikytas mažos tėkmės srauto anestezijai </t>
  </si>
  <si>
    <t>Šviežių dujų minimalus tiekimas ne didesnis kaip 0,25 l/min</t>
  </si>
  <si>
    <t>≤ 3,6 l</t>
  </si>
  <si>
    <t>3. Matavimo ribos ne blogiau kaip 0,2 – 15 l/min. diapazone.</t>
  </si>
  <si>
    <t>2. Plaučių alveolių atvėrimo funkcija (angl. Recruitment maneuvers),</t>
  </si>
  <si>
    <t>2. Kvėpavimo dažnis (pasirenkamos ribos) - ne siauresnėse kaip 4-100 k/min ribose,</t>
  </si>
  <si>
    <t>3. PEEP ribos - ne siauresnėse kaip 4 – 30 cmH2O  ribose,</t>
  </si>
  <si>
    <t>Galimybė ekrane stebėti slėgio/tūrio arba tūrio/srauto kilpinius grafikus arba slėgio/srauto kilpinius grafikus (galima pasiūlyti vieną iš nurodytų reikalavimų)</t>
  </si>
  <si>
    <t>10. Integruotas slėgio kvėpavimo takuose monitoravimas, leidžiantis įvertinti slėgį kvėpavimo takuose atliekant rankinę ventiliaciją,</t>
  </si>
  <si>
    <t>2.30</t>
  </si>
  <si>
    <t>Mobilaus paciento gyvybinių funkcijų modulio prijungimas prie gyvybinių funkcijų monitoriaus įstatant į monitoriaus korpusą arba per mobilaus paciento gyvybinių funkcijų monitoriaus tvirtinimo stotelę</t>
  </si>
  <si>
    <t>2. Įstrižainė ≥ 5.5“,</t>
  </si>
  <si>
    <t>2. SpO2 matavimo daviklis (guminis arba silikoninis (arba lygiaverčių medžiagų), daugkartinio naudojimo, pirštinis, Nellcor arba lygiaverčio tipo) su prailginimo kabeliu SpO2 pirštiniam davikliui (daugkartinio naudojimo) - 2 kompl.,</t>
  </si>
  <si>
    <t>9. Anestezijos gylio matavimo modulis arba išorinis monitorius - 1 vnt,</t>
  </si>
  <si>
    <t>5</t>
  </si>
  <si>
    <t>﻿Maksimalus minutinis tūris ≥ 90 l/min</t>
  </si>
  <si>
    <t>3. Kadangi siūlomo objekto T1, T2, T3, T4 ir T5 techniniai parametrai neturi skaitinių išraiškų (yra arba nėra), todėl parametrų įvertinimas apskaičiuojamas pagal metodiką:</t>
  </si>
  <si>
    <t>﻿Anestezijos aparate integruotas vidinis avarinis maitinimo šaltinis, kurio veikimo laikas nuo jo aktyvavimo ≥ 120 min. užtikrinant visas anestezijos aparato funkcijas</t>
  </si>
  <si>
    <t>﻿Greito O2 tiekimo į kvėpavimo kontūrą vožtuvas ≥ 50 l/min</t>
  </si>
  <si>
    <r>
      <rPr>
        <b/>
        <sz val="12"/>
        <color theme="1"/>
        <rFont val="Times New Roman"/>
        <family val="1"/>
      </rPr>
      <t>T1</t>
    </r>
    <r>
      <rPr>
        <b/>
        <vertAlign val="subscript"/>
        <sz val="12"/>
        <color theme="1"/>
        <rFont val="Times New Roman"/>
        <family val="1"/>
      </rPr>
      <t>n</t>
    </r>
    <r>
      <rPr>
        <b/>
        <sz val="12"/>
        <color theme="1"/>
        <rFont val="Times New Roman"/>
        <family val="1"/>
      </rPr>
      <t xml:space="preserve"> - T5</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</si>
  <si>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t>Tiekėjas siūlomam anestezijos aparatui suteikia 5 metų (60 mėnesių) išplėstinę garantiją*</t>
  </si>
  <si>
    <t xml:space="preserve">﻿Monitoriaus ekrano įstrižainė ≥ 21" </t>
  </si>
  <si>
    <t>Jei siūlomas objektas turi nurodytą pranašumą gauna maksimalų balų skaičių pagal lyginamąjį svorį: T1 = L1 = 0.10, T2 = L2 = 0.20, T3 = L3 = 0.35, T4 = L4 = 0.25, T5 = L5 = 0.10. Jei siūlomas objektas neturi nurodyto pranašumo gauna 0 balų: T1 = L1 = 0, T2 = L2 = 0, T3 = L3 = 0, T4 = L4 = 0, T5 = L5 = 0.</t>
  </si>
  <si>
    <t>Mobilaus gyvybinių funkcijų multiparametrų modulio monitoriaus ekrano įstrižainė ≥ 6". Keičiama vaizdo orientacija ekrane jį apvertus.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</si>
</sst>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Times New Roman"/>
      <family val="1"/>
    </font>
    <font>
      <b/>
      <sz val="12"/>
      <color theme="1"/>
      <name val="Times New Roman"/>
      <family val="1"/>
    </font>
    <font>
      <sz val="12"/>
      <name val="Times New Roman"/>
      <family val="1"/>
    </font>
    <font>
      <b/>
      <sz val="14"/>
      <color theme="1"/>
      <name val="Times New Roman"/>
      <family val="1"/>
    </font>
    <font>
      <sz val="14"/>
      <color theme="1"/>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b/>
      <sz val="12"/>
      <color rgb="FFFF0000"/>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vertAlign val="subscript"/>
      <sz val="12"/>
      <color theme="1"/>
      <name val="Times New Roman"/>
      <family val="1"/>
    </font>
    <font>
      <i/>
      <sz val="12"/>
      <color rgb="FF00B050"/>
      <name val="Times New Roman"/>
      <family val="1"/>
    </font>
    <font>
      <i/>
      <sz val="11"/>
      <name val="Times New Roman"/>
      <family val="1"/>
    </font>
    <font>
      <sz val="12"/>
      <color rgb="FFFF0000"/>
      <name val="Times New Roman"/>
      <family val="1"/>
    </font>
    <font>
      <sz val="8"/>
      <name val="Calibri"/>
      <family val="2"/>
      <scheme val="minor"/>
    </font>
    <font>
      <sz val="11"/>
      <color rgb="FFFF0000"/>
      <name val="Times New Roman"/>
      <family val="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right/>
      <top/>
      <bottom style="thin">
        <color indexed="64"/>
      </bottom>
      <diagonal/>
    </border>
  </borders>
  <cellStyleXfs count="1">
    <xf numFmtId="0" fontId="0" fillId="0" borderId="0"/>
  </cellStyleXfs>
  <cellXfs count="165">
    <xf numFmtId="0" fontId="0" fillId="0" borderId="0" xfId="0"/>
    <xf numFmtId="0" fontId="1" fillId="0" borderId="0" xfId="0" applyFont="1"/>
    <xf numFmtId="0" fontId="1" fillId="3" borderId="0" xfId="0" applyFont="1" applyFill="1"/>
    <xf numFmtId="0" fontId="1" fillId="3" borderId="0" xfId="0" applyFont="1" applyFill="1" applyAlignment="1">
      <alignment vertical="top" wrapText="1"/>
    </xf>
    <xf numFmtId="0" fontId="1" fillId="3" borderId="0" xfId="0" applyFont="1" applyFill="1" applyAlignment="1">
      <alignment horizontal="right" vertical="top"/>
    </xf>
    <xf numFmtId="0" fontId="1" fillId="3" borderId="0" xfId="0" applyFont="1" applyFill="1" applyAlignment="1">
      <alignment horizontal="center" vertical="top"/>
    </xf>
    <xf numFmtId="0" fontId="1" fillId="3" borderId="0" xfId="0" applyFont="1" applyFill="1" applyAlignment="1">
      <alignment horizontal="justify" vertical="top" wrapText="1"/>
    </xf>
    <xf numFmtId="0" fontId="4" fillId="3" borderId="0" xfId="0" applyFont="1" applyFill="1" applyAlignment="1">
      <alignment vertical="center"/>
    </xf>
    <xf numFmtId="0" fontId="5" fillId="3" borderId="0" xfId="0" applyFont="1" applyFill="1"/>
    <xf numFmtId="0" fontId="0" fillId="3" borderId="0" xfId="0" applyFill="1"/>
    <xf numFmtId="0" fontId="2"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3" borderId="0" xfId="0" applyFont="1" applyFill="1" applyAlignment="1">
      <alignment vertical="center" wrapText="1"/>
    </xf>
    <xf numFmtId="0" fontId="3" fillId="3" borderId="4"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1" fillId="3" borderId="1" xfId="0" applyFont="1" applyFill="1" applyBorder="1" applyAlignment="1">
      <alignment horizontal="center" vertical="center" wrapText="1"/>
    </xf>
    <xf numFmtId="0" fontId="9" fillId="3" borderId="0" xfId="0" applyFont="1" applyFill="1" applyAlignment="1">
      <alignment vertical="center" wrapText="1"/>
    </xf>
    <xf numFmtId="0" fontId="1" fillId="2" borderId="0" xfId="0" applyFont="1" applyFill="1"/>
    <xf numFmtId="0" fontId="1" fillId="4" borderId="1" xfId="0" applyFont="1" applyFill="1" applyBorder="1" applyAlignment="1">
      <alignment horizontal="center" vertical="center"/>
    </xf>
    <xf numFmtId="0" fontId="2" fillId="2" borderId="0" xfId="0" applyFont="1" applyFill="1" applyAlignment="1">
      <alignment horizontal="right" vertical="center" wrapText="1"/>
    </xf>
    <xf numFmtId="0" fontId="2" fillId="2" borderId="16" xfId="0" applyFont="1" applyFill="1" applyBorder="1" applyAlignment="1">
      <alignment horizontal="center" vertical="center"/>
    </xf>
    <xf numFmtId="0" fontId="2" fillId="2" borderId="16" xfId="0" applyFont="1" applyFill="1" applyBorder="1" applyAlignment="1">
      <alignment horizontal="justify" vertical="center" wrapText="1"/>
    </xf>
    <xf numFmtId="0" fontId="1" fillId="2" borderId="22" xfId="0" applyFont="1" applyFill="1" applyBorder="1" applyAlignment="1">
      <alignment horizontal="center" vertical="center"/>
    </xf>
    <xf numFmtId="0" fontId="1" fillId="2" borderId="3" xfId="0" applyFont="1" applyFill="1" applyBorder="1" applyAlignment="1">
      <alignment horizontal="center" vertical="center"/>
    </xf>
    <xf numFmtId="0" fontId="15" fillId="2" borderId="0" xfId="0" applyFont="1" applyFill="1" applyAlignment="1">
      <alignment horizontal="left"/>
    </xf>
    <xf numFmtId="0" fontId="1" fillId="2" borderId="0" xfId="0" applyFont="1" applyFill="1" applyAlignment="1">
      <alignment horizontal="right"/>
    </xf>
    <xf numFmtId="0" fontId="2" fillId="5" borderId="16" xfId="0" applyFont="1" applyFill="1" applyBorder="1" applyAlignment="1">
      <alignment horizontal="center" vertical="center"/>
    </xf>
    <xf numFmtId="0" fontId="12" fillId="2" borderId="16" xfId="0" applyFont="1" applyFill="1" applyBorder="1" applyAlignment="1">
      <alignment horizontal="center" vertical="center"/>
    </xf>
    <xf numFmtId="2" fontId="1" fillId="4" borderId="16" xfId="0" applyNumberFormat="1" applyFont="1" applyFill="1" applyBorder="1" applyAlignment="1">
      <alignment horizontal="center" vertical="center"/>
    </xf>
    <xf numFmtId="0" fontId="1" fillId="0" borderId="16" xfId="0" applyFont="1" applyBorder="1" applyAlignment="1">
      <alignment horizontal="center" vertical="center"/>
    </xf>
    <xf numFmtId="0" fontId="15" fillId="0" borderId="0" xfId="0" applyFont="1" applyAlignment="1">
      <alignment horizontal="left"/>
    </xf>
    <xf numFmtId="0" fontId="17" fillId="0" borderId="0" xfId="0" applyFont="1"/>
    <xf numFmtId="0" fontId="2" fillId="3" borderId="0" xfId="0" applyFont="1" applyFill="1"/>
    <xf numFmtId="0" fontId="1" fillId="3" borderId="1" xfId="0" applyFont="1" applyFill="1" applyBorder="1"/>
    <xf numFmtId="0" fontId="1" fillId="3" borderId="1" xfId="0" applyFont="1" applyFill="1" applyBorder="1" applyAlignment="1">
      <alignment horizontal="center"/>
    </xf>
    <xf numFmtId="0" fontId="2" fillId="3" borderId="16"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8" fillId="3" borderId="16" xfId="0" applyFont="1" applyFill="1" applyBorder="1" applyAlignment="1">
      <alignment vertical="center" wrapText="1"/>
    </xf>
    <xf numFmtId="2" fontId="8" fillId="3" borderId="16" xfId="0" applyNumberFormat="1" applyFont="1" applyFill="1" applyBorder="1" applyAlignment="1">
      <alignment horizontal="center" vertical="center" wrapText="1"/>
    </xf>
    <xf numFmtId="0" fontId="1" fillId="3" borderId="0" xfId="0" applyFont="1" applyFill="1" applyAlignment="1">
      <alignment horizontal="center" vertical="center"/>
    </xf>
    <xf numFmtId="0" fontId="3" fillId="3" borderId="14" xfId="0" applyFont="1" applyFill="1" applyBorder="1" applyAlignment="1">
      <alignment horizontal="center" vertical="center" wrapText="1"/>
    </xf>
    <xf numFmtId="0" fontId="3" fillId="3" borderId="0" xfId="0" applyFont="1" applyFill="1"/>
    <xf numFmtId="0" fontId="3" fillId="3" borderId="0" xfId="0" applyFont="1" applyFill="1" applyAlignment="1">
      <alignment horizontal="center" vertical="center"/>
    </xf>
    <xf numFmtId="49" fontId="3" fillId="3" borderId="1" xfId="0" applyNumberFormat="1" applyFont="1" applyFill="1" applyBorder="1" applyAlignment="1">
      <alignment horizontal="justify" vertical="top"/>
    </xf>
    <xf numFmtId="49" fontId="3" fillId="3" borderId="1" xfId="0" applyNumberFormat="1" applyFont="1" applyFill="1" applyBorder="1" applyAlignment="1">
      <alignment horizontal="center" vertical="top" wrapText="1"/>
    </xf>
    <xf numFmtId="49" fontId="9" fillId="3" borderId="1" xfId="0" applyNumberFormat="1" applyFont="1" applyFill="1" applyBorder="1" applyAlignment="1">
      <alignment horizontal="center" vertical="top" wrapText="1"/>
    </xf>
    <xf numFmtId="49" fontId="9" fillId="3" borderId="1" xfId="0" applyNumberFormat="1" applyFont="1" applyFill="1" applyBorder="1" applyAlignment="1">
      <alignment vertical="top"/>
    </xf>
    <xf numFmtId="49" fontId="9" fillId="3" borderId="1" xfId="0" applyNumberFormat="1" applyFont="1" applyFill="1" applyBorder="1" applyAlignment="1">
      <alignment horizontal="justify" vertical="top" wrapText="1"/>
    </xf>
    <xf numFmtId="0" fontId="3" fillId="3" borderId="0" xfId="0" applyFont="1" applyFill="1" applyAlignment="1">
      <alignment horizontal="center" vertical="center" wrapText="1"/>
    </xf>
    <xf numFmtId="0" fontId="8" fillId="3" borderId="0" xfId="0" applyFont="1" applyFill="1" applyAlignment="1">
      <alignment vertical="center" wrapText="1"/>
    </xf>
    <xf numFmtId="2" fontId="8" fillId="3" borderId="0" xfId="0" applyNumberFormat="1" applyFont="1" applyFill="1" applyAlignment="1">
      <alignment horizontal="center" vertical="center" wrapText="1"/>
    </xf>
    <xf numFmtId="1" fontId="8" fillId="3" borderId="16" xfId="0" applyNumberFormat="1" applyFont="1" applyFill="1" applyBorder="1" applyAlignment="1">
      <alignment horizontal="center" vertical="center" wrapText="1"/>
    </xf>
    <xf numFmtId="2" fontId="1" fillId="6" borderId="9" xfId="0" applyNumberFormat="1" applyFont="1" applyFill="1" applyBorder="1" applyAlignment="1">
      <alignment horizontal="center" vertical="center"/>
    </xf>
    <xf numFmtId="2" fontId="1" fillId="2" borderId="8" xfId="0" applyNumberFormat="1" applyFont="1" applyFill="1" applyBorder="1" applyAlignment="1">
      <alignment horizontal="center" vertical="center"/>
    </xf>
    <xf numFmtId="2" fontId="1" fillId="2" borderId="1" xfId="0" applyNumberFormat="1" applyFont="1" applyFill="1" applyBorder="1" applyAlignment="1">
      <alignment horizontal="center" vertical="center"/>
    </xf>
    <xf numFmtId="0" fontId="10" fillId="3" borderId="0" xfId="0" applyFont="1" applyFill="1" applyAlignment="1">
      <alignment vertical="top" wrapText="1"/>
    </xf>
    <xf numFmtId="1" fontId="8" fillId="3" borderId="0" xfId="0" applyNumberFormat="1" applyFont="1" applyFill="1" applyAlignment="1">
      <alignment horizontal="center" vertical="center" wrapText="1"/>
    </xf>
    <xf numFmtId="0" fontId="19" fillId="3" borderId="0" xfId="0" applyFont="1" applyFill="1"/>
    <xf numFmtId="49" fontId="3" fillId="3" borderId="1" xfId="0" applyNumberFormat="1" applyFont="1" applyFill="1" applyBorder="1" applyAlignment="1">
      <alignment horizontal="justify" vertical="top" wrapText="1"/>
    </xf>
    <xf numFmtId="0" fontId="3" fillId="3" borderId="1" xfId="0" applyFont="1" applyFill="1" applyBorder="1" applyAlignment="1">
      <alignment horizontal="justify" vertical="top" wrapText="1"/>
    </xf>
    <xf numFmtId="49" fontId="3" fillId="2" borderId="1" xfId="0" applyNumberFormat="1" applyFont="1" applyFill="1" applyBorder="1" applyAlignment="1" applyProtection="1">
      <alignment horizontal="justify" vertical="center" wrapText="1"/>
      <protection locked="0"/>
    </xf>
    <xf numFmtId="49" fontId="3" fillId="0" borderId="1" xfId="0" applyNumberFormat="1" applyFont="1" applyBorder="1" applyAlignment="1" applyProtection="1">
      <alignment horizontal="justify" vertical="center" wrapText="1"/>
      <protection locked="0"/>
    </xf>
    <xf numFmtId="49" fontId="3" fillId="2" borderId="1" xfId="0" applyNumberFormat="1" applyFont="1" applyFill="1" applyBorder="1" applyAlignment="1">
      <alignment horizontal="justify" vertical="top" wrapText="1"/>
    </xf>
    <xf numFmtId="49" fontId="3" fillId="2" borderId="1" xfId="0" applyNumberFormat="1" applyFont="1" applyFill="1" applyBorder="1" applyAlignment="1">
      <alignment horizontal="justify" vertical="center" wrapText="1"/>
    </xf>
    <xf numFmtId="0" fontId="3" fillId="2" borderId="1" xfId="0" applyFont="1" applyFill="1" applyBorder="1" applyAlignment="1">
      <alignment horizontal="justify" vertical="top" wrapText="1"/>
    </xf>
    <xf numFmtId="0" fontId="3" fillId="3" borderId="15" xfId="0" applyFont="1" applyFill="1" applyBorder="1" applyAlignment="1">
      <alignment horizontal="justify" vertical="center" wrapText="1"/>
    </xf>
    <xf numFmtId="0" fontId="3" fillId="3" borderId="11" xfId="0" applyFont="1" applyFill="1" applyBorder="1" applyAlignment="1">
      <alignment horizontal="justify" vertical="center" wrapText="1"/>
    </xf>
    <xf numFmtId="0" fontId="3" fillId="3" borderId="14" xfId="0" applyFont="1" applyFill="1" applyBorder="1" applyAlignment="1">
      <alignment horizontal="justify" vertical="center" wrapText="1"/>
    </xf>
    <xf numFmtId="0" fontId="8" fillId="3" borderId="1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0" borderId="0" xfId="0" applyFont="1" applyAlignment="1">
      <alignment horizontal="right" indent="3"/>
    </xf>
    <xf numFmtId="0" fontId="3" fillId="0" borderId="0" xfId="0" applyFont="1" applyAlignment="1">
      <alignment horizontal="right" vertical="center" wrapText="1" indent="3"/>
    </xf>
    <xf numFmtId="0" fontId="1" fillId="0" borderId="0" xfId="0" applyFont="1" applyAlignment="1">
      <alignment horizontal="right" indent="3"/>
    </xf>
    <xf numFmtId="49" fontId="3" fillId="3" borderId="7" xfId="0" applyNumberFormat="1" applyFont="1" applyFill="1" applyBorder="1" applyAlignment="1">
      <alignment horizontal="justify" vertical="top" wrapText="1"/>
    </xf>
    <xf numFmtId="49" fontId="3" fillId="3" borderId="24" xfId="0" applyNumberFormat="1" applyFont="1" applyFill="1" applyBorder="1" applyAlignment="1">
      <alignment horizontal="justify" vertical="top" wrapText="1"/>
    </xf>
    <xf numFmtId="49" fontId="3" fillId="3" borderId="8" xfId="0" applyNumberFormat="1" applyFont="1" applyFill="1" applyBorder="1" applyAlignment="1">
      <alignment horizontal="justify" vertical="top" wrapText="1"/>
    </xf>
    <xf numFmtId="49" fontId="3" fillId="3" borderId="8" xfId="0" applyNumberFormat="1" applyFont="1" applyFill="1" applyBorder="1" applyAlignment="1">
      <alignment horizontal="center" vertical="top"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justify" vertical="center" wrapText="1"/>
    </xf>
    <xf numFmtId="49" fontId="3" fillId="3" borderId="1" xfId="0" applyNumberFormat="1" applyFont="1" applyFill="1" applyBorder="1" applyAlignment="1">
      <alignment horizontal="justify" vertical="center" wrapText="1"/>
    </xf>
    <xf numFmtId="49" fontId="3" fillId="3" borderId="1" xfId="0" applyNumberFormat="1" applyFont="1" applyFill="1" applyBorder="1" applyAlignment="1">
      <alignment horizontal="justify" vertical="center"/>
    </xf>
    <xf numFmtId="0" fontId="3" fillId="3" borderId="0" xfId="0" applyFont="1" applyFill="1" applyAlignment="1">
      <alignment vertical="top" wrapText="1"/>
    </xf>
    <xf numFmtId="0" fontId="3" fillId="3" borderId="1" xfId="0" applyFont="1" applyFill="1" applyBorder="1" applyAlignment="1">
      <alignment horizontal="justify"/>
    </xf>
    <xf numFmtId="0" fontId="13" fillId="2" borderId="0" xfId="0" applyFont="1" applyFill="1" applyAlignment="1">
      <alignment vertical="center"/>
    </xf>
    <xf numFmtId="0" fontId="1" fillId="4" borderId="4" xfId="0" applyFont="1" applyFill="1" applyBorder="1" applyAlignment="1">
      <alignment horizontal="justify" wrapText="1"/>
    </xf>
    <xf numFmtId="0" fontId="1" fillId="4" borderId="5" xfId="0" applyFont="1" applyFill="1" applyBorder="1" applyAlignment="1">
      <alignment horizontal="justify" wrapText="1"/>
    </xf>
    <xf numFmtId="0" fontId="1" fillId="4" borderId="3" xfId="0" applyFont="1" applyFill="1" applyBorder="1" applyAlignment="1">
      <alignment horizontal="justify" wrapText="1"/>
    </xf>
    <xf numFmtId="0" fontId="11" fillId="2" borderId="0" xfId="0" applyFont="1" applyFill="1" applyAlignment="1">
      <alignment horizontal="center"/>
    </xf>
    <xf numFmtId="0" fontId="8" fillId="3" borderId="0" xfId="0" applyFont="1" applyFill="1" applyAlignment="1">
      <alignment horizontal="justify" vertical="top" wrapText="1"/>
    </xf>
    <xf numFmtId="0" fontId="1" fillId="3" borderId="25" xfId="0" applyFont="1" applyFill="1" applyBorder="1" applyAlignment="1">
      <alignment horizontal="justify" vertical="top" wrapText="1"/>
    </xf>
    <xf numFmtId="0" fontId="1" fillId="3" borderId="0" xfId="0" applyFont="1" applyFill="1" applyAlignment="1">
      <alignment horizontal="justify" vertical="top" wrapText="1"/>
    </xf>
    <xf numFmtId="0" fontId="1" fillId="3" borderId="26" xfId="0" applyFont="1" applyFill="1" applyBorder="1" applyAlignment="1">
      <alignment horizontal="justify" vertical="top" wrapText="1"/>
    </xf>
    <xf numFmtId="0" fontId="6" fillId="3" borderId="11" xfId="0" applyFont="1" applyFill="1" applyBorder="1" applyAlignment="1">
      <alignment vertical="center" wrapText="1"/>
    </xf>
    <xf numFmtId="0" fontId="6" fillId="3" borderId="12" xfId="0" applyFont="1" applyFill="1" applyBorder="1" applyAlignment="1">
      <alignment vertical="center" wrapText="1"/>
    </xf>
    <xf numFmtId="0" fontId="6" fillId="3" borderId="13" xfId="0" applyFont="1" applyFill="1" applyBorder="1" applyAlignment="1">
      <alignment vertical="center" wrapText="1"/>
    </xf>
    <xf numFmtId="0" fontId="2" fillId="3" borderId="15"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1" fillId="3" borderId="0" xfId="0" applyFont="1" applyFill="1" applyAlignment="1">
      <alignment horizontal="justify" wrapText="1"/>
    </xf>
    <xf numFmtId="0" fontId="1" fillId="3" borderId="0" xfId="0" applyFont="1" applyFill="1" applyAlignment="1">
      <alignment horizontal="justify" vertical="center" wrapText="1"/>
    </xf>
    <xf numFmtId="0" fontId="2" fillId="3" borderId="11" xfId="0" applyFont="1" applyFill="1" applyBorder="1" applyAlignment="1">
      <alignment horizontal="center" vertical="center" wrapText="1"/>
    </xf>
    <xf numFmtId="0" fontId="2" fillId="3" borderId="11" xfId="0" applyFont="1" applyFill="1" applyBorder="1" applyAlignment="1">
      <alignment vertical="center" wrapText="1"/>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1" fillId="3" borderId="14" xfId="0" applyFont="1" applyFill="1" applyBorder="1" applyAlignment="1">
      <alignment horizontal="justify" vertical="top" wrapText="1"/>
    </xf>
    <xf numFmtId="0" fontId="1" fillId="3" borderId="2" xfId="0" applyFont="1" applyFill="1" applyBorder="1" applyAlignment="1">
      <alignment horizontal="justify" vertical="top" wrapText="1"/>
    </xf>
    <xf numFmtId="0" fontId="1" fillId="3" borderId="6" xfId="0" applyFont="1" applyFill="1" applyBorder="1" applyAlignment="1">
      <alignment horizontal="justify" vertical="top" wrapText="1"/>
    </xf>
    <xf numFmtId="0" fontId="1" fillId="3" borderId="15" xfId="0" applyFont="1" applyFill="1" applyBorder="1" applyAlignment="1">
      <alignment horizontal="justify" vertical="top" wrapText="1"/>
    </xf>
    <xf numFmtId="0" fontId="1" fillId="3" borderId="23" xfId="0" applyFont="1" applyFill="1" applyBorder="1" applyAlignment="1">
      <alignment horizontal="justify" vertical="top" wrapText="1"/>
    </xf>
    <xf numFmtId="0" fontId="1" fillId="3" borderId="10" xfId="0" applyFont="1" applyFill="1" applyBorder="1" applyAlignment="1">
      <alignment horizontal="justify" vertical="top" wrapText="1"/>
    </xf>
    <xf numFmtId="0" fontId="18" fillId="3" borderId="0" xfId="0" applyFont="1" applyFill="1" applyAlignment="1">
      <alignment horizontal="left" vertical="top" wrapText="1"/>
    </xf>
    <xf numFmtId="0" fontId="1" fillId="3" borderId="0" xfId="0" applyFont="1" applyFill="1" applyAlignment="1">
      <alignment horizontal="left"/>
    </xf>
    <xf numFmtId="0" fontId="1" fillId="3" borderId="0" xfId="0" applyFont="1" applyFill="1" applyAlignment="1">
      <alignment horizontal="left" wrapText="1"/>
    </xf>
    <xf numFmtId="0" fontId="1" fillId="3" borderId="0" xfId="0" applyFont="1" applyFill="1" applyAlignment="1">
      <alignment horizontal="left" vertical="center" wrapText="1"/>
    </xf>
    <xf numFmtId="0" fontId="1" fillId="3" borderId="0" xfId="0" applyFont="1" applyFill="1" applyAlignment="1">
      <alignment horizontal="left" vertical="top" wrapText="1"/>
    </xf>
    <xf numFmtId="0" fontId="1" fillId="3" borderId="17" xfId="0" applyFont="1" applyFill="1" applyBorder="1" applyAlignment="1">
      <alignment horizontal="justify" vertical="top" wrapText="1"/>
    </xf>
    <xf numFmtId="0" fontId="1" fillId="3" borderId="20" xfId="0" applyFont="1" applyFill="1" applyBorder="1" applyAlignment="1">
      <alignment horizontal="justify" vertical="top" wrapText="1"/>
    </xf>
    <xf numFmtId="0" fontId="1" fillId="3" borderId="21" xfId="0" applyFont="1" applyFill="1" applyBorder="1" applyAlignment="1">
      <alignment horizontal="justify" vertical="top" wrapText="1"/>
    </xf>
    <xf numFmtId="0" fontId="1" fillId="3" borderId="22" xfId="0" applyFont="1" applyFill="1" applyBorder="1" applyAlignment="1">
      <alignment horizontal="justify" vertical="top" wrapText="1"/>
    </xf>
    <xf numFmtId="0" fontId="2" fillId="3" borderId="0" xfId="0" applyFont="1" applyFill="1" applyAlignment="1">
      <alignment horizontal="left"/>
    </xf>
    <xf numFmtId="0" fontId="2" fillId="3" borderId="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4" xfId="0" applyFont="1" applyFill="1" applyBorder="1" applyAlignment="1">
      <alignment horizontal="justify" vertical="center" wrapText="1"/>
    </xf>
    <xf numFmtId="0" fontId="3" fillId="3" borderId="3"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4"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 fillId="3" borderId="18" xfId="0" applyFont="1" applyFill="1" applyBorder="1" applyAlignment="1">
      <alignment horizontal="justify" wrapText="1"/>
    </xf>
    <xf numFmtId="0" fontId="1" fillId="3" borderId="19" xfId="0" applyFont="1" applyFill="1" applyBorder="1" applyAlignment="1">
      <alignment horizontal="justify" wrapText="1"/>
    </xf>
    <xf numFmtId="0" fontId="4" fillId="3" borderId="0" xfId="0" applyFont="1" applyFill="1" applyAlignment="1">
      <alignment horizontal="center"/>
    </xf>
    <xf numFmtId="0" fontId="3" fillId="3" borderId="0" xfId="0" applyFont="1" applyFill="1" applyAlignment="1">
      <alignment horizontal="left" vertical="top" wrapText="1"/>
    </xf>
    <xf numFmtId="0" fontId="3" fillId="3" borderId="0" xfId="0" applyFont="1" applyFill="1" applyAlignment="1">
      <alignment horizontal="left" vertical="top"/>
    </xf>
    <xf numFmtId="0" fontId="3" fillId="3" borderId="0" xfId="0" applyFont="1" applyFill="1" applyAlignment="1">
      <alignment horizontal="justify" vertical="top" wrapText="1"/>
    </xf>
    <xf numFmtId="0" fontId="1" fillId="3" borderId="0" xfId="0" applyFont="1" applyFill="1" applyAlignment="1">
      <alignment horizontal="justify" vertical="top"/>
    </xf>
    <xf numFmtId="0" fontId="3" fillId="3" borderId="0" xfId="0" applyFont="1" applyFill="1" applyAlignment="1">
      <alignment horizontal="center" vertical="top"/>
    </xf>
    <xf numFmtId="0" fontId="9" fillId="3" borderId="27" xfId="0" applyFont="1" applyFill="1" applyBorder="1" applyAlignment="1">
      <alignment horizontal="left" vertical="top"/>
    </xf>
    <xf numFmtId="49" fontId="9" fillId="3" borderId="7" xfId="0" applyNumberFormat="1" applyFont="1" applyFill="1" applyBorder="1" applyAlignment="1">
      <alignment horizontal="left" vertical="top" wrapText="1"/>
    </xf>
    <xf numFmtId="49" fontId="9" fillId="3" borderId="24" xfId="0" applyNumberFormat="1" applyFont="1" applyFill="1" applyBorder="1" applyAlignment="1">
      <alignment horizontal="left" vertical="top" wrapText="1"/>
    </xf>
    <xf numFmtId="49" fontId="9" fillId="3" borderId="8" xfId="0" applyNumberFormat="1" applyFont="1" applyFill="1" applyBorder="1" applyAlignment="1">
      <alignment horizontal="left" vertical="top" wrapText="1"/>
    </xf>
    <xf numFmtId="49" fontId="9" fillId="3" borderId="1" xfId="0" applyNumberFormat="1" applyFont="1" applyFill="1" applyBorder="1" applyAlignment="1">
      <alignment horizontal="center" vertical="top" wrapText="1"/>
    </xf>
    <xf numFmtId="49" fontId="3" fillId="3" borderId="7" xfId="0" applyNumberFormat="1" applyFont="1" applyFill="1" applyBorder="1" applyAlignment="1">
      <alignment horizontal="left" vertical="top"/>
    </xf>
    <xf numFmtId="49" fontId="3" fillId="3" borderId="8" xfId="0" applyNumberFormat="1" applyFont="1" applyFill="1" applyBorder="1" applyAlignment="1">
      <alignment horizontal="left" vertical="top"/>
    </xf>
    <xf numFmtId="49" fontId="3" fillId="3" borderId="7" xfId="0" applyNumberFormat="1" applyFont="1" applyFill="1" applyBorder="1" applyAlignment="1">
      <alignment horizontal="center" vertical="top" wrapText="1"/>
    </xf>
    <xf numFmtId="49" fontId="3" fillId="3" borderId="8" xfId="0" applyNumberFormat="1" applyFont="1" applyFill="1" applyBorder="1" applyAlignment="1">
      <alignment horizontal="center" vertical="top" wrapText="1"/>
    </xf>
    <xf numFmtId="49" fontId="3" fillId="3" borderId="24" xfId="0" applyNumberFormat="1" applyFont="1" applyFill="1" applyBorder="1" applyAlignment="1">
      <alignment horizontal="center" vertical="top" wrapText="1"/>
    </xf>
    <xf numFmtId="49" fontId="3" fillId="3" borderId="7" xfId="0" applyNumberFormat="1" applyFont="1" applyFill="1" applyBorder="1" applyAlignment="1">
      <alignment horizontal="left" vertical="top" wrapText="1"/>
    </xf>
    <xf numFmtId="49" fontId="3" fillId="3" borderId="24" xfId="0" applyNumberFormat="1" applyFont="1" applyFill="1" applyBorder="1" applyAlignment="1">
      <alignment horizontal="left" vertical="top" wrapText="1"/>
    </xf>
    <xf numFmtId="49" fontId="3" fillId="3" borderId="8" xfId="0" applyNumberFormat="1" applyFont="1" applyFill="1" applyBorder="1" applyAlignment="1">
      <alignment horizontal="left" vertical="top" wrapText="1"/>
    </xf>
    <xf numFmtId="49" fontId="3" fillId="3" borderId="24" xfId="0" applyNumberFormat="1" applyFont="1" applyFill="1" applyBorder="1" applyAlignment="1">
      <alignment horizontal="left" vertical="top"/>
    </xf>
    <xf numFmtId="49" fontId="3" fillId="3" borderId="7" xfId="0" applyNumberFormat="1" applyFont="1" applyFill="1" applyBorder="1" applyAlignment="1">
      <alignment horizontal="justify" vertical="top" wrapText="1"/>
    </xf>
    <xf numFmtId="49" fontId="3" fillId="3" borderId="24" xfId="0" applyNumberFormat="1" applyFont="1" applyFill="1" applyBorder="1" applyAlignment="1">
      <alignment horizontal="justify" vertical="top" wrapText="1"/>
    </xf>
    <xf numFmtId="49" fontId="3" fillId="3" borderId="8" xfId="0" applyNumberFormat="1" applyFont="1" applyFill="1" applyBorder="1" applyAlignment="1">
      <alignment horizontal="justify" vertical="top" wrapText="1"/>
    </xf>
    <xf numFmtId="0" fontId="1" fillId="2" borderId="0" xfId="0" applyFont="1" applyFill="1" applyAlignment="1">
      <alignment horizontal="left"/>
    </xf>
    <xf numFmtId="0" fontId="1" fillId="2" borderId="0" xfId="0" applyFont="1" applyFill="1" applyAlignment="1">
      <alignment horizontal="justify" vertical="top" wrapText="1"/>
    </xf>
  </cellXfs>
  <cellStyles count="1">
    <cellStyle name="Įprastas"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114959</xdr:colOff>
      <xdr:row>58</xdr:row>
      <xdr:rowOff>67709</xdr:rowOff>
    </xdr:from>
    <xdr:ext cx="1486241" cy="692177"/>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277144" y="20889306"/>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5</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277144" y="20889306"/>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^5</a:t>
              </a:r>
              <a:r>
                <a:rPr lang="en-US" sz="1600" b="0" i="0">
                  <a:latin typeface="Cambria Math" panose="02040503050406030204" pitchFamily="18" charset="0"/>
                </a:rPr>
                <a:t>▒𝑇_𝑖 )𝑥 𝑌</a:t>
              </a:r>
              <a:endParaRPr lang="en-US" sz="1100"/>
            </a:p>
          </xdr:txBody>
        </xdr:sp>
      </mc:Fallback>
    </mc:AlternateContent>
    <xdr:clientData/>
  </xdr:oneCellAnchor>
  <xdr:oneCellAnchor>
    <xdr:from>
      <xdr:col>2</xdr:col>
      <xdr:colOff>3068441</xdr:colOff>
      <xdr:row>75</xdr:row>
      <xdr:rowOff>166957</xdr:rowOff>
    </xdr:from>
    <xdr:ext cx="1846385" cy="792718"/>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3CD8ED9D-04C1-4B1B-BF38-A226B509F7CA}"/>
                </a:ext>
              </a:extLst>
            </xdr:cNvPr>
            <xdr:cNvSpPr txBox="1"/>
          </xdr:nvSpPr>
          <xdr:spPr>
            <a:xfrm>
              <a:off x="4146340" y="24403680"/>
              <a:ext cx="1846385"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lt-LT" sz="1600" b="0" i="1">
                        <a:latin typeface="Cambria Math" panose="02040503050406030204" pitchFamily="18" charset="0"/>
                      </a:rPr>
                      <m:t>𝑃</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4</m:t>
                            </m:r>
                          </m:sup>
                          <m:e>
                            <m:sSub>
                              <m:sSubPr>
                                <m:ctrlPr>
                                  <a:rPr lang="en-US" sz="1600" i="1">
                                    <a:latin typeface="Cambria Math" panose="02040503050406030204" pitchFamily="18" charset="0"/>
                                  </a:rPr>
                                </m:ctrlPr>
                              </m:sSubPr>
                              <m:e>
                                <m:r>
                                  <a:rPr lang="lt-LT" sz="1600" b="0" i="1">
                                    <a:latin typeface="Cambria Math" panose="02040503050406030204" pitchFamily="18" charset="0"/>
                                  </a:rPr>
                                  <m:t>𝑃</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lt-LT" sz="1600" b="0" i="1">
                        <a:latin typeface="Cambria Math" panose="02040503050406030204" pitchFamily="18" charset="0"/>
                      </a:rPr>
                      <m:t> </m:t>
                    </m:r>
                    <m:r>
                      <a:rPr lang="lt-LT" sz="1600" b="0" i="1">
                        <a:latin typeface="Cambria Math" panose="02040503050406030204" pitchFamily="18" charset="0"/>
                      </a:rPr>
                      <m:t>𝑍</m:t>
                    </m:r>
                    <m:r>
                      <a:rPr lang="en-US" sz="1600" b="0" i="1">
                        <a:latin typeface="Cambria Math" panose="02040503050406030204" pitchFamily="18" charset="0"/>
                      </a:rPr>
                      <m:t> </m:t>
                    </m:r>
                  </m:oMath>
                </m:oMathPara>
              </a14:m>
              <a:endParaRPr lang="en-US" sz="1100"/>
            </a:p>
          </xdr:txBody>
        </xdr:sp>
      </mc:Choice>
      <mc:Fallback xmlns="">
        <xdr:sp macro="" textlink="">
          <xdr:nvSpPr>
            <xdr:cNvPr id="12" name="TextBox 11">
              <a:extLst>
                <a:ext uri="{FF2B5EF4-FFF2-40B4-BE49-F238E27FC236}">
                  <a16:creationId xmlns:a16="http://schemas.microsoft.com/office/drawing/2014/main" id="{3CD8ED9D-04C1-4B1B-BF38-A226B509F7CA}"/>
                </a:ext>
              </a:extLst>
            </xdr:cNvPr>
            <xdr:cNvSpPr txBox="1"/>
          </xdr:nvSpPr>
          <xdr:spPr>
            <a:xfrm>
              <a:off x="4146340" y="24403680"/>
              <a:ext cx="1846385"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lt-LT" sz="1600" b="0" i="0">
                  <a:latin typeface="Cambria Math" panose="02040503050406030204" pitchFamily="18" charset="0"/>
                </a:rPr>
                <a:t>𝑃</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^4</a:t>
              </a:r>
              <a:r>
                <a:rPr lang="en-US" sz="1600" b="0" i="0">
                  <a:latin typeface="Cambria Math" panose="02040503050406030204" pitchFamily="18" charset="0"/>
                </a:rPr>
                <a:t>▒</a:t>
              </a:r>
              <a:r>
                <a:rPr lang="lt-LT" sz="1600" b="0" i="0">
                  <a:latin typeface="Cambria Math" panose="02040503050406030204" pitchFamily="18" charset="0"/>
                </a:rPr>
                <a:t>𝑃</a:t>
              </a:r>
              <a:r>
                <a:rPr lang="en-US" sz="1600" b="0" i="0">
                  <a:latin typeface="Cambria Math" panose="02040503050406030204" pitchFamily="18" charset="0"/>
                </a:rPr>
                <a:t>_𝑖 )𝑥</a:t>
              </a:r>
              <a:r>
                <a:rPr lang="lt-LT" sz="1600" b="0" i="0">
                  <a:latin typeface="Cambria Math" panose="02040503050406030204" pitchFamily="18" charset="0"/>
                </a:rPr>
                <a:t> 𝑍</a:t>
              </a:r>
              <a:r>
                <a:rPr lang="en-US" sz="1600" b="0" i="0">
                  <a:latin typeface="Cambria Math" panose="02040503050406030204" pitchFamily="18" charset="0"/>
                </a:rPr>
                <a:t> </a:t>
              </a:r>
              <a:endParaRPr lang="en-US" sz="1100"/>
            </a:p>
          </xdr:txBody>
        </xdr:sp>
      </mc:Fallback>
    </mc:AlternateContent>
    <xdr:clientData/>
  </xdr:oneCellAnchor>
  <xdr:oneCellAnchor>
    <xdr:from>
      <xdr:col>2</xdr:col>
      <xdr:colOff>2878851</xdr:colOff>
      <xdr:row>70</xdr:row>
      <xdr:rowOff>17302</xdr:rowOff>
    </xdr:from>
    <xdr:ext cx="2148491" cy="632558"/>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96CDA2C6-B4F0-4C6F-B352-D92FE3765FA6}"/>
                </a:ext>
              </a:extLst>
            </xdr:cNvPr>
            <xdr:cNvSpPr txBox="1"/>
          </xdr:nvSpPr>
          <xdr:spPr>
            <a:xfrm>
              <a:off x="3956750" y="23250831"/>
              <a:ext cx="2148491" cy="6325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lt-LT" sz="1100" b="1" i="1">
                        <a:latin typeface="Cambria Math" panose="02040503050406030204" pitchFamily="18" charset="0"/>
                      </a:rPr>
                      <m:t>𝑷</m:t>
                    </m:r>
                    <m:r>
                      <a:rPr lang="lt-LT" sz="1100" b="1" i="1" baseline="-25000">
                        <a:latin typeface="Cambria Math" panose="02040503050406030204" pitchFamily="18" charset="0"/>
                      </a:rPr>
                      <m:t>𝒊</m:t>
                    </m:r>
                    <m:r>
                      <a:rPr lang="lt-LT" sz="1100" b="1" i="1">
                        <a:latin typeface="Cambria Math" panose="02040503050406030204" pitchFamily="18" charset="0"/>
                      </a:rPr>
                      <m:t>=</m:t>
                    </m:r>
                    <m:f>
                      <m:fPr>
                        <m:ctrlPr>
                          <a:rPr lang="lt-LT" sz="1100" b="1" i="1">
                            <a:latin typeface="Cambria Math" panose="02040503050406030204" pitchFamily="18" charset="0"/>
                          </a:rPr>
                        </m:ctrlPr>
                      </m:fPr>
                      <m:num>
                        <m:r>
                          <a:rPr lang="lt-LT" sz="1100" b="1" i="1">
                            <a:latin typeface="Cambria Math" panose="02040503050406030204" pitchFamily="18" charset="0"/>
                          </a:rPr>
                          <m:t>𝑷</m:t>
                        </m:r>
                        <m:r>
                          <a:rPr lang="lt-LT" sz="1100" b="1" i="1" baseline="-25000">
                            <a:latin typeface="Cambria Math" panose="02040503050406030204" pitchFamily="18" charset="0"/>
                          </a:rPr>
                          <m:t>𝒗</m:t>
                        </m:r>
                        <m:r>
                          <a:rPr lang="lt-LT" sz="1100" b="1" i="1">
                            <a:latin typeface="Cambria Math" panose="02040503050406030204" pitchFamily="18" charset="0"/>
                          </a:rPr>
                          <m:t> −</m:t>
                        </m:r>
                        <m:r>
                          <a:rPr lang="lt-LT" sz="1100" b="1" i="1">
                            <a:latin typeface="Cambria Math" panose="02040503050406030204" pitchFamily="18" charset="0"/>
                          </a:rPr>
                          <m:t>𝑷𝒎𝒊𝒏</m:t>
                        </m:r>
                      </m:num>
                      <m:den>
                        <m:r>
                          <a:rPr lang="lt-LT" sz="1100" b="1" i="1">
                            <a:solidFill>
                              <a:schemeClr val="tx1"/>
                            </a:solidFill>
                            <a:effectLst/>
                            <a:latin typeface="Cambria Math" panose="02040503050406030204" pitchFamily="18" charset="0"/>
                            <a:ea typeface="+mn-ea"/>
                            <a:cs typeface="+mn-cs"/>
                          </a:rPr>
                          <m:t>𝑷</m:t>
                        </m:r>
                        <m:r>
                          <a:rPr lang="lt-LT" sz="1100" b="1" i="1" baseline="-25000">
                            <a:solidFill>
                              <a:schemeClr val="tx1"/>
                            </a:solidFill>
                            <a:effectLst/>
                            <a:latin typeface="Cambria Math" panose="02040503050406030204" pitchFamily="18" charset="0"/>
                            <a:ea typeface="+mn-ea"/>
                            <a:cs typeface="+mn-cs"/>
                          </a:rPr>
                          <m:t>𝒎𝒂𝒙</m:t>
                        </m:r>
                        <m:r>
                          <a:rPr lang="lt-LT" sz="1100" b="1" i="1">
                            <a:solidFill>
                              <a:schemeClr val="tx1"/>
                            </a:solidFill>
                            <a:effectLst/>
                            <a:latin typeface="Cambria Math" panose="02040503050406030204" pitchFamily="18" charset="0"/>
                            <a:ea typeface="+mn-ea"/>
                            <a:cs typeface="+mn-cs"/>
                          </a:rPr>
                          <m:t> −</m:t>
                        </m:r>
                        <m:r>
                          <a:rPr lang="lt-LT" sz="1100" b="1" i="1">
                            <a:solidFill>
                              <a:schemeClr val="tx1"/>
                            </a:solidFill>
                            <a:effectLst/>
                            <a:latin typeface="Cambria Math" panose="02040503050406030204" pitchFamily="18" charset="0"/>
                            <a:ea typeface="+mn-ea"/>
                            <a:cs typeface="+mn-cs"/>
                          </a:rPr>
                          <m:t>𝑷𝒎𝒊𝒏</m:t>
                        </m:r>
                      </m:den>
                    </m:f>
                    <m:r>
                      <a:rPr lang="lt-LT" sz="1100" b="1" i="1">
                        <a:latin typeface="Cambria Math" panose="02040503050406030204" pitchFamily="18" charset="0"/>
                      </a:rPr>
                      <m:t> </m:t>
                    </m:r>
                    <m:r>
                      <a:rPr lang="lt-LT" sz="1100" b="1" i="1">
                        <a:latin typeface="Cambria Math" panose="02040503050406030204" pitchFamily="18" charset="0"/>
                      </a:rPr>
                      <m:t>𝒙</m:t>
                    </m:r>
                    <m:r>
                      <a:rPr lang="lt-LT" sz="1100" b="1" i="1">
                        <a:latin typeface="Cambria Math" panose="02040503050406030204" pitchFamily="18" charset="0"/>
                      </a:rPr>
                      <m:t> </m:t>
                    </m:r>
                    <m:r>
                      <a:rPr lang="lt-LT" sz="1100" b="1" i="1">
                        <a:latin typeface="Cambria Math" panose="02040503050406030204" pitchFamily="18" charset="0"/>
                      </a:rPr>
                      <m:t>𝑵𝒊</m:t>
                    </m:r>
                  </m:oMath>
                </m:oMathPara>
              </a14:m>
              <a:endParaRPr lang="lt-LT" sz="1100" b="1" baseline="-25000"/>
            </a:p>
          </xdr:txBody>
        </xdr:sp>
      </mc:Choice>
      <mc:Fallback xmlns="">
        <xdr:sp macro="" textlink="">
          <xdr:nvSpPr>
            <xdr:cNvPr id="4" name="TextBox 3">
              <a:extLst>
                <a:ext uri="{FF2B5EF4-FFF2-40B4-BE49-F238E27FC236}">
                  <a16:creationId xmlns:a16="http://schemas.microsoft.com/office/drawing/2014/main" id="{96CDA2C6-B4F0-4C6F-B352-D92FE3765FA6}"/>
                </a:ext>
              </a:extLst>
            </xdr:cNvPr>
            <xdr:cNvSpPr txBox="1"/>
          </xdr:nvSpPr>
          <xdr:spPr>
            <a:xfrm>
              <a:off x="3956750" y="23250831"/>
              <a:ext cx="2148491" cy="6325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lt-LT" sz="1100" b="1" i="0">
                  <a:latin typeface="Cambria Math" panose="02040503050406030204" pitchFamily="18" charset="0"/>
                </a:rPr>
                <a:t>𝑷</a:t>
              </a:r>
              <a:r>
                <a:rPr lang="lt-LT" sz="1100" b="1" i="0" baseline="-25000">
                  <a:latin typeface="Cambria Math" panose="02040503050406030204" pitchFamily="18" charset="0"/>
                </a:rPr>
                <a:t>𝒊</a:t>
              </a:r>
              <a:r>
                <a:rPr lang="lt-LT" sz="1100" b="1" i="0">
                  <a:latin typeface="Cambria Math" panose="02040503050406030204" pitchFamily="18" charset="0"/>
                </a:rPr>
                <a:t>=(𝑷</a:t>
              </a:r>
              <a:r>
                <a:rPr lang="lt-LT" sz="1100" b="1" i="0" baseline="-25000">
                  <a:latin typeface="Cambria Math" panose="02040503050406030204" pitchFamily="18" charset="0"/>
                </a:rPr>
                <a:t>𝒗</a:t>
              </a:r>
              <a:r>
                <a:rPr lang="lt-LT" sz="1100" b="1" i="0">
                  <a:latin typeface="Cambria Math" panose="02040503050406030204" pitchFamily="18" charset="0"/>
                </a:rPr>
                <a:t> −𝑷𝒎𝒊𝒏)/(</a:t>
              </a:r>
              <a:r>
                <a:rPr lang="lt-LT" sz="1100" b="1" i="0">
                  <a:solidFill>
                    <a:schemeClr val="tx1"/>
                  </a:solidFill>
                  <a:effectLst/>
                  <a:latin typeface="Cambria Math" panose="02040503050406030204" pitchFamily="18" charset="0"/>
                  <a:ea typeface="+mn-ea"/>
                  <a:cs typeface="+mn-cs"/>
                </a:rPr>
                <a:t>𝑷</a:t>
              </a:r>
              <a:r>
                <a:rPr lang="lt-LT" sz="1100" b="1" i="0" baseline="-25000">
                  <a:solidFill>
                    <a:schemeClr val="tx1"/>
                  </a:solidFill>
                  <a:effectLst/>
                  <a:latin typeface="Cambria Math" panose="02040503050406030204" pitchFamily="18" charset="0"/>
                  <a:ea typeface="+mn-ea"/>
                  <a:cs typeface="+mn-cs"/>
                </a:rPr>
                <a:t>𝒎𝒂𝒙</a:t>
              </a:r>
              <a:r>
                <a:rPr lang="lt-LT" sz="1100" b="1" i="0">
                  <a:solidFill>
                    <a:schemeClr val="tx1"/>
                  </a:solidFill>
                  <a:effectLst/>
                  <a:latin typeface="Cambria Math" panose="02040503050406030204" pitchFamily="18" charset="0"/>
                  <a:ea typeface="+mn-ea"/>
                  <a:cs typeface="+mn-cs"/>
                </a:rPr>
                <a:t> −𝑷𝒎𝒊𝒏) </a:t>
              </a:r>
              <a:r>
                <a:rPr lang="lt-LT" sz="1100" b="1" i="0">
                  <a:latin typeface="Cambria Math" panose="02040503050406030204" pitchFamily="18" charset="0"/>
                </a:rPr>
                <a:t> 𝒙 𝑵𝒊</a:t>
              </a:r>
              <a:endParaRPr lang="lt-LT" sz="1100" b="1" baseline="-25000"/>
            </a:p>
          </xdr:txBody>
        </xdr:sp>
      </mc:Fallback>
    </mc:AlternateContent>
    <xdr:clientData/>
  </xdr:oneCellAnchor>
  <xdr:twoCellAnchor>
    <xdr:from>
      <xdr:col>3</xdr:col>
      <xdr:colOff>32017</xdr:colOff>
      <xdr:row>49</xdr:row>
      <xdr:rowOff>64034</xdr:rowOff>
    </xdr:from>
    <xdr:to>
      <xdr:col>4</xdr:col>
      <xdr:colOff>63820</xdr:colOff>
      <xdr:row>51</xdr:row>
      <xdr:rowOff>30238</xdr:rowOff>
    </xdr:to>
    <xdr:pic>
      <xdr:nvPicPr>
        <xdr:cNvPr id="2" name="Picture 1">
          <a:extLst>
            <a:ext uri="{FF2B5EF4-FFF2-40B4-BE49-F238E27FC236}">
              <a16:creationId xmlns:a16="http://schemas.microsoft.com/office/drawing/2014/main" id="{4D40AF82-75D1-8743-809D-57A3F62BD83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94202" y="18676471"/>
          <a:ext cx="1323147" cy="37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7C91-91CA-4941-8576-30AC6CBD6DC1}">
  <dimension ref="B1:H13"/>
  <sheetViews>
    <sheetView zoomScale="113" zoomScaleNormal="100" workbookViewId="0">
      <selection activeCell="D39" sqref="D39"/>
    </sheetView>
  </sheetViews>
  <sheetFormatPr defaultColWidth="9.140625" defaultRowHeight="15.75" x14ac:dyDescent="0.25"/>
  <cols>
    <col min="1" max="2" width="9.140625" style="19"/>
    <col min="3" max="3" width="25.85546875" style="19" customWidth="1"/>
    <col min="4" max="5" width="11" style="19" bestFit="1" customWidth="1"/>
    <col min="6" max="6" width="16.28515625" style="19" customWidth="1"/>
    <col min="7" max="7" width="11" style="19" bestFit="1" customWidth="1"/>
    <col min="8" max="8" width="13.42578125" style="19" bestFit="1" customWidth="1"/>
    <col min="9" max="12" width="11" style="19" bestFit="1" customWidth="1"/>
    <col min="13" max="13" width="12.140625" style="19" bestFit="1" customWidth="1"/>
    <col min="14" max="16384" width="9.140625" style="19"/>
  </cols>
  <sheetData>
    <row r="1" spans="2:8" ht="20.25" x14ac:dyDescent="0.3">
      <c r="B1" s="95" t="s">
        <v>52</v>
      </c>
      <c r="C1" s="95"/>
      <c r="D1" s="95"/>
      <c r="E1" s="95"/>
      <c r="F1" s="95"/>
      <c r="G1" s="95"/>
      <c r="H1" s="95"/>
    </row>
    <row r="3" spans="2:8" x14ac:dyDescent="0.25">
      <c r="B3" s="92" t="s">
        <v>53</v>
      </c>
      <c r="C3" s="93"/>
      <c r="D3" s="93"/>
      <c r="E3" s="93"/>
      <c r="F3" s="94"/>
      <c r="G3" s="20">
        <v>3</v>
      </c>
      <c r="H3" s="20" t="s">
        <v>39</v>
      </c>
    </row>
    <row r="13" spans="2:8" x14ac:dyDescent="0.25">
      <c r="G13" s="19" t="s">
        <v>312</v>
      </c>
    </row>
  </sheetData>
  <mergeCells count="2">
    <mergeCell ref="B3:F3"/>
    <mergeCell ref="B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B1:J98"/>
  <sheetViews>
    <sheetView zoomScale="111" zoomScaleNormal="100" workbookViewId="0">
      <selection activeCell="N21" sqref="N21"/>
    </sheetView>
  </sheetViews>
  <sheetFormatPr defaultColWidth="9.140625" defaultRowHeight="15.75" x14ac:dyDescent="0.25"/>
  <cols>
    <col min="1" max="1" width="9.140625" style="2"/>
    <col min="2" max="2" width="5" style="2" customWidth="1"/>
    <col min="3" max="3" width="40.42578125" style="2" customWidth="1"/>
    <col min="4" max="4" width="17" style="2" customWidth="1"/>
    <col min="5" max="5" width="5.85546875" style="2" customWidth="1"/>
    <col min="6" max="6" width="5.140625" style="2" customWidth="1"/>
    <col min="7" max="7" width="11.7109375" style="2" customWidth="1"/>
    <col min="8" max="8" width="19.42578125" style="2" customWidth="1"/>
    <col min="9" max="9" width="9.140625" style="2"/>
    <col min="10" max="10" width="16.85546875" style="2" bestFit="1" customWidth="1"/>
    <col min="11" max="16384" width="9.140625" style="2"/>
  </cols>
  <sheetData>
    <row r="1" spans="2:8" ht="18.75" x14ac:dyDescent="0.3">
      <c r="B1" s="7" t="s">
        <v>19</v>
      </c>
      <c r="C1" s="8"/>
      <c r="D1" s="8"/>
      <c r="E1" s="8"/>
      <c r="F1" s="8"/>
    </row>
    <row r="2" spans="2:8" ht="18.75" x14ac:dyDescent="0.3">
      <c r="B2" s="7"/>
      <c r="C2" s="8"/>
      <c r="D2" s="8"/>
      <c r="E2" s="8"/>
      <c r="F2" s="8"/>
    </row>
    <row r="3" spans="2:8" ht="36" customHeight="1" x14ac:dyDescent="0.25">
      <c r="B3" s="110" t="s">
        <v>351</v>
      </c>
      <c r="C3" s="110"/>
      <c r="D3" s="110"/>
      <c r="E3" s="110"/>
      <c r="F3" s="110"/>
      <c r="G3" s="110"/>
      <c r="H3" s="110"/>
    </row>
    <row r="4" spans="2:8" ht="34.5" customHeight="1" x14ac:dyDescent="0.25">
      <c r="B4" s="110" t="s">
        <v>311</v>
      </c>
      <c r="C4" s="110"/>
      <c r="D4" s="110"/>
      <c r="E4" s="110"/>
      <c r="F4" s="110"/>
      <c r="G4" s="110"/>
      <c r="H4" s="110"/>
    </row>
    <row r="6" spans="2:8" x14ac:dyDescent="0.25">
      <c r="B6" s="2" t="s">
        <v>20</v>
      </c>
    </row>
    <row r="7" spans="2:8" x14ac:dyDescent="0.25">
      <c r="C7" s="35" t="s">
        <v>352</v>
      </c>
      <c r="D7" s="36">
        <v>50</v>
      </c>
    </row>
    <row r="8" spans="2:8" x14ac:dyDescent="0.25">
      <c r="C8" s="35" t="s">
        <v>41</v>
      </c>
      <c r="D8" s="36">
        <v>34</v>
      </c>
    </row>
    <row r="9" spans="2:8" x14ac:dyDescent="0.25">
      <c r="C9" s="35" t="s">
        <v>256</v>
      </c>
      <c r="D9" s="36">
        <v>4</v>
      </c>
    </row>
    <row r="10" spans="2:8" x14ac:dyDescent="0.25">
      <c r="C10" s="35" t="s">
        <v>286</v>
      </c>
      <c r="D10" s="36">
        <v>12</v>
      </c>
    </row>
    <row r="12" spans="2:8" x14ac:dyDescent="0.25">
      <c r="B12" s="2" t="s">
        <v>21</v>
      </c>
    </row>
    <row r="13" spans="2:8" ht="16.5" thickBot="1" x14ac:dyDescent="0.3"/>
    <row r="14" spans="2:8" ht="49.5" customHeight="1" thickBot="1" x14ac:dyDescent="0.3">
      <c r="B14" s="111" t="s">
        <v>22</v>
      </c>
      <c r="C14" s="105"/>
      <c r="D14" s="105"/>
      <c r="E14" s="105"/>
      <c r="F14" s="106"/>
      <c r="G14" s="111" t="s">
        <v>24</v>
      </c>
      <c r="H14" s="106"/>
    </row>
    <row r="15" spans="2:8" ht="16.5" thickBot="1" x14ac:dyDescent="0.3">
      <c r="B15" s="112" t="s">
        <v>353</v>
      </c>
      <c r="C15" s="113"/>
      <c r="D15" s="113"/>
      <c r="E15" s="113"/>
      <c r="F15" s="114"/>
      <c r="G15" s="37" t="s">
        <v>42</v>
      </c>
      <c r="H15" s="38">
        <f>D7</f>
        <v>50</v>
      </c>
    </row>
    <row r="16" spans="2:8" ht="16.5" thickBot="1" x14ac:dyDescent="0.3">
      <c r="B16" s="100" t="s">
        <v>25</v>
      </c>
      <c r="C16" s="101"/>
      <c r="D16" s="101"/>
      <c r="E16" s="101"/>
      <c r="F16" s="102"/>
      <c r="G16" s="37" t="s">
        <v>43</v>
      </c>
      <c r="H16" s="38">
        <f>D8</f>
        <v>34</v>
      </c>
    </row>
    <row r="17" spans="2:10" ht="16.5" thickBot="1" x14ac:dyDescent="0.3">
      <c r="B17" s="100" t="s">
        <v>254</v>
      </c>
      <c r="C17" s="101"/>
      <c r="D17" s="101"/>
      <c r="E17" s="101"/>
      <c r="F17" s="102"/>
      <c r="G17" s="37" t="s">
        <v>255</v>
      </c>
      <c r="H17" s="38">
        <f>D9</f>
        <v>4</v>
      </c>
    </row>
    <row r="18" spans="2:10" ht="16.5" thickBot="1" x14ac:dyDescent="0.3">
      <c r="B18" s="100" t="s">
        <v>291</v>
      </c>
      <c r="C18" s="101"/>
      <c r="D18" s="101"/>
      <c r="E18" s="101"/>
      <c r="F18" s="102"/>
      <c r="G18" s="37" t="s">
        <v>294</v>
      </c>
      <c r="H18" s="38">
        <f>D10</f>
        <v>12</v>
      </c>
    </row>
    <row r="19" spans="2:10" ht="16.5" customHeight="1" thickBot="1" x14ac:dyDescent="0.3">
      <c r="B19" s="39" t="s">
        <v>0</v>
      </c>
      <c r="C19" s="40" t="s">
        <v>2</v>
      </c>
      <c r="D19" s="40" t="s">
        <v>44</v>
      </c>
      <c r="E19" s="103" t="s">
        <v>23</v>
      </c>
      <c r="F19" s="104"/>
      <c r="G19" s="105"/>
      <c r="H19" s="106"/>
    </row>
    <row r="20" spans="2:10" ht="63.75" thickBot="1" x14ac:dyDescent="0.3">
      <c r="B20" s="74" t="s">
        <v>26</v>
      </c>
      <c r="C20" s="69" t="s">
        <v>394</v>
      </c>
      <c r="D20" s="72" t="s">
        <v>341</v>
      </c>
      <c r="E20" s="41" t="s">
        <v>45</v>
      </c>
      <c r="F20" s="42">
        <v>0.1</v>
      </c>
      <c r="G20" s="107" t="s">
        <v>46</v>
      </c>
      <c r="H20" s="108"/>
      <c r="J20" s="43"/>
    </row>
    <row r="21" spans="2:10" s="45" customFormat="1" ht="63.75" thickBot="1" x14ac:dyDescent="0.3">
      <c r="B21" s="44" t="s">
        <v>27</v>
      </c>
      <c r="C21" s="70" t="s">
        <v>400</v>
      </c>
      <c r="D21" s="73" t="s">
        <v>341</v>
      </c>
      <c r="E21" s="41" t="s">
        <v>47</v>
      </c>
      <c r="F21" s="42">
        <v>0.2</v>
      </c>
      <c r="G21" s="107" t="s">
        <v>46</v>
      </c>
      <c r="H21" s="108"/>
      <c r="I21" s="61"/>
      <c r="J21" s="46"/>
    </row>
    <row r="22" spans="2:10" ht="30.75" thickBot="1" x14ac:dyDescent="0.3">
      <c r="B22" s="44" t="s">
        <v>28</v>
      </c>
      <c r="C22" s="70" t="s">
        <v>398</v>
      </c>
      <c r="D22" s="73" t="s">
        <v>341</v>
      </c>
      <c r="E22" s="41" t="s">
        <v>48</v>
      </c>
      <c r="F22" s="42">
        <v>0.35</v>
      </c>
      <c r="G22" s="107" t="s">
        <v>49</v>
      </c>
      <c r="H22" s="108"/>
      <c r="J22" s="43"/>
    </row>
    <row r="23" spans="2:10" ht="30.75" thickBot="1" x14ac:dyDescent="0.3">
      <c r="B23" s="44" t="s">
        <v>29</v>
      </c>
      <c r="C23" s="71" t="s">
        <v>392</v>
      </c>
      <c r="D23" s="73" t="s">
        <v>341</v>
      </c>
      <c r="E23" s="41" t="s">
        <v>50</v>
      </c>
      <c r="F23" s="42">
        <v>0.25</v>
      </c>
      <c r="G23" s="107" t="s">
        <v>49</v>
      </c>
      <c r="H23" s="108"/>
      <c r="J23" s="43"/>
    </row>
    <row r="24" spans="2:10" ht="32.25" thickBot="1" x14ac:dyDescent="0.3">
      <c r="B24" s="44" t="s">
        <v>33</v>
      </c>
      <c r="C24" s="71" t="s">
        <v>395</v>
      </c>
      <c r="D24" s="73" t="s">
        <v>341</v>
      </c>
      <c r="E24" s="41" t="s">
        <v>51</v>
      </c>
      <c r="F24" s="42">
        <v>0.1</v>
      </c>
      <c r="G24" s="107" t="s">
        <v>49</v>
      </c>
      <c r="H24" s="108"/>
      <c r="J24" s="43"/>
    </row>
    <row r="25" spans="2:10" ht="36" customHeight="1" thickBot="1" x14ac:dyDescent="0.3">
      <c r="B25" s="44" t="s">
        <v>257</v>
      </c>
      <c r="C25" s="71" t="s">
        <v>265</v>
      </c>
      <c r="D25" s="73" t="s">
        <v>342</v>
      </c>
      <c r="E25" s="41" t="s">
        <v>258</v>
      </c>
      <c r="F25" s="42">
        <v>0.15</v>
      </c>
      <c r="G25" s="107" t="s">
        <v>268</v>
      </c>
      <c r="H25" s="108"/>
    </row>
    <row r="26" spans="2:10" ht="79.5" thickBot="1" x14ac:dyDescent="0.3">
      <c r="B26" s="44" t="s">
        <v>259</v>
      </c>
      <c r="C26" s="71" t="s">
        <v>266</v>
      </c>
      <c r="D26" s="73" t="s">
        <v>342</v>
      </c>
      <c r="E26" s="41" t="s">
        <v>262</v>
      </c>
      <c r="F26" s="42">
        <v>0.25</v>
      </c>
      <c r="G26" s="107" t="s">
        <v>269</v>
      </c>
      <c r="H26" s="108"/>
    </row>
    <row r="27" spans="2:10" ht="95.25" thickBot="1" x14ac:dyDescent="0.3">
      <c r="B27" s="44" t="s">
        <v>260</v>
      </c>
      <c r="C27" s="71" t="s">
        <v>267</v>
      </c>
      <c r="D27" s="73" t="s">
        <v>342</v>
      </c>
      <c r="E27" s="41" t="s">
        <v>263</v>
      </c>
      <c r="F27" s="42">
        <v>0.3</v>
      </c>
      <c r="G27" s="107" t="s">
        <v>269</v>
      </c>
      <c r="H27" s="108"/>
    </row>
    <row r="28" spans="2:10" ht="63.75" thickBot="1" x14ac:dyDescent="0.3">
      <c r="B28" s="44" t="s">
        <v>261</v>
      </c>
      <c r="C28" s="71" t="s">
        <v>313</v>
      </c>
      <c r="D28" s="73" t="s">
        <v>342</v>
      </c>
      <c r="E28" s="41" t="s">
        <v>264</v>
      </c>
      <c r="F28" s="42">
        <v>0.3</v>
      </c>
      <c r="G28" s="107" t="s">
        <v>269</v>
      </c>
      <c r="H28" s="108"/>
    </row>
    <row r="29" spans="2:10" ht="48" thickBot="1" x14ac:dyDescent="0.3">
      <c r="B29" s="44" t="s">
        <v>292</v>
      </c>
      <c r="C29" s="71" t="s">
        <v>397</v>
      </c>
      <c r="D29" s="73" t="s">
        <v>341</v>
      </c>
      <c r="E29" s="41" t="s">
        <v>287</v>
      </c>
      <c r="F29" s="55">
        <v>1</v>
      </c>
      <c r="G29" s="107" t="s">
        <v>293</v>
      </c>
      <c r="H29" s="108"/>
    </row>
    <row r="30" spans="2:10" ht="15.75" customHeight="1" x14ac:dyDescent="0.25">
      <c r="B30" s="118" t="s">
        <v>281</v>
      </c>
      <c r="C30" s="119"/>
      <c r="D30" s="120"/>
      <c r="E30" s="53"/>
      <c r="F30" s="60"/>
      <c r="G30" s="52"/>
      <c r="H30" s="52"/>
    </row>
    <row r="31" spans="2:10" ht="15.75" customHeight="1" x14ac:dyDescent="0.25">
      <c r="B31" s="97" t="s">
        <v>282</v>
      </c>
      <c r="C31" s="98"/>
      <c r="D31" s="99"/>
      <c r="E31" s="53"/>
      <c r="F31" s="60"/>
      <c r="G31" s="52"/>
      <c r="H31" s="52"/>
    </row>
    <row r="32" spans="2:10" x14ac:dyDescent="0.25">
      <c r="B32" s="97"/>
      <c r="C32" s="98"/>
      <c r="D32" s="99"/>
      <c r="E32" s="53"/>
      <c r="F32" s="60"/>
      <c r="G32" s="52"/>
      <c r="H32" s="52"/>
    </row>
    <row r="33" spans="2:8" ht="15.75" customHeight="1" x14ac:dyDescent="0.25">
      <c r="B33" s="97" t="s">
        <v>283</v>
      </c>
      <c r="C33" s="98"/>
      <c r="D33" s="99"/>
      <c r="E33" s="53"/>
      <c r="F33" s="60"/>
      <c r="G33" s="52"/>
      <c r="H33" s="52"/>
    </row>
    <row r="34" spans="2:8" x14ac:dyDescent="0.25">
      <c r="B34" s="97"/>
      <c r="C34" s="98"/>
      <c r="D34" s="99"/>
      <c r="E34" s="53"/>
      <c r="F34" s="60"/>
      <c r="G34" s="52"/>
      <c r="H34" s="52"/>
    </row>
    <row r="35" spans="2:8" x14ac:dyDescent="0.25">
      <c r="B35" s="97"/>
      <c r="C35" s="98"/>
      <c r="D35" s="99"/>
      <c r="E35" s="53"/>
      <c r="F35" s="60"/>
      <c r="G35" s="52"/>
      <c r="H35" s="52"/>
    </row>
    <row r="36" spans="2:8" ht="15.75" customHeight="1" x14ac:dyDescent="0.25">
      <c r="B36" s="97" t="s">
        <v>284</v>
      </c>
      <c r="C36" s="98"/>
      <c r="D36" s="99"/>
      <c r="E36" s="53"/>
      <c r="F36" s="60"/>
      <c r="G36" s="52"/>
      <c r="H36" s="52"/>
    </row>
    <row r="37" spans="2:8" x14ac:dyDescent="0.25">
      <c r="B37" s="97"/>
      <c r="C37" s="98"/>
      <c r="D37" s="99"/>
      <c r="E37" s="53"/>
      <c r="F37" s="60"/>
      <c r="G37" s="52"/>
      <c r="H37" s="52"/>
    </row>
    <row r="38" spans="2:8" ht="15.75" customHeight="1" x14ac:dyDescent="0.25">
      <c r="B38" s="97" t="s">
        <v>280</v>
      </c>
      <c r="C38" s="98"/>
      <c r="D38" s="99"/>
      <c r="E38" s="53"/>
      <c r="F38" s="60"/>
      <c r="G38" s="52"/>
      <c r="H38" s="52"/>
    </row>
    <row r="39" spans="2:8" ht="15.75" customHeight="1" x14ac:dyDescent="0.25">
      <c r="B39" s="97" t="s">
        <v>279</v>
      </c>
      <c r="C39" s="98"/>
      <c r="D39" s="99"/>
      <c r="E39" s="53"/>
      <c r="F39" s="60"/>
      <c r="G39" s="52"/>
      <c r="H39" s="52"/>
    </row>
    <row r="40" spans="2:8" ht="15.75" customHeight="1" x14ac:dyDescent="0.25">
      <c r="B40" s="97" t="s">
        <v>285</v>
      </c>
      <c r="C40" s="98"/>
      <c r="D40" s="99"/>
      <c r="E40" s="53"/>
      <c r="F40" s="60"/>
      <c r="G40" s="52"/>
      <c r="H40" s="52"/>
    </row>
    <row r="41" spans="2:8" x14ac:dyDescent="0.25">
      <c r="B41" s="97"/>
      <c r="C41" s="98"/>
      <c r="D41" s="99"/>
      <c r="E41" s="53"/>
      <c r="F41" s="60"/>
      <c r="G41" s="52"/>
      <c r="H41" s="52"/>
    </row>
    <row r="42" spans="2:8" ht="16.5" customHeight="1" x14ac:dyDescent="0.25">
      <c r="B42" s="97" t="s">
        <v>360</v>
      </c>
      <c r="C42" s="98"/>
      <c r="D42" s="99"/>
      <c r="E42" s="53"/>
      <c r="F42" s="54"/>
      <c r="G42" s="52"/>
      <c r="H42" s="52"/>
    </row>
    <row r="43" spans="2:8" ht="64.5" customHeight="1" thickBot="1" x14ac:dyDescent="0.3">
      <c r="B43" s="115"/>
      <c r="C43" s="116"/>
      <c r="D43" s="117"/>
    </row>
    <row r="44" spans="2:8" ht="33.75" customHeight="1" x14ac:dyDescent="0.25">
      <c r="B44" s="109" t="s">
        <v>343</v>
      </c>
      <c r="C44" s="109"/>
      <c r="D44" s="109"/>
      <c r="E44" s="109"/>
      <c r="F44" s="109"/>
      <c r="G44" s="109"/>
      <c r="H44" s="109"/>
    </row>
    <row r="46" spans="2:8" ht="31.5" customHeight="1" x14ac:dyDescent="0.25">
      <c r="B46" s="109" t="s">
        <v>354</v>
      </c>
      <c r="C46" s="109"/>
      <c r="D46" s="109"/>
      <c r="E46" s="109"/>
      <c r="F46" s="109"/>
      <c r="G46" s="109"/>
      <c r="H46" s="109"/>
    </row>
    <row r="47" spans="2:8" x14ac:dyDescent="0.25">
      <c r="D47" s="34" t="s">
        <v>288</v>
      </c>
    </row>
    <row r="49" spans="2:8" ht="31.5" customHeight="1" x14ac:dyDescent="0.25">
      <c r="B49" s="109" t="s">
        <v>355</v>
      </c>
      <c r="C49" s="109"/>
      <c r="D49" s="109"/>
      <c r="E49" s="109"/>
      <c r="F49" s="109"/>
      <c r="G49" s="109"/>
      <c r="H49" s="109"/>
    </row>
    <row r="53" spans="2:8" ht="30.75" customHeight="1" x14ac:dyDescent="0.25">
      <c r="B53" s="109" t="s">
        <v>393</v>
      </c>
      <c r="C53" s="109"/>
      <c r="D53" s="109"/>
      <c r="E53" s="109"/>
      <c r="F53" s="109"/>
      <c r="G53" s="109"/>
      <c r="H53" s="109"/>
    </row>
    <row r="54" spans="2:8" x14ac:dyDescent="0.25">
      <c r="B54" s="98" t="s">
        <v>399</v>
      </c>
      <c r="C54" s="98"/>
      <c r="D54" s="98"/>
      <c r="E54" s="98"/>
      <c r="F54" s="98"/>
      <c r="G54" s="98"/>
      <c r="H54" s="98"/>
    </row>
    <row r="55" spans="2:8" x14ac:dyDescent="0.25">
      <c r="B55" s="98"/>
      <c r="C55" s="98"/>
      <c r="D55" s="98"/>
      <c r="E55" s="98"/>
      <c r="F55" s="98"/>
      <c r="G55" s="98"/>
      <c r="H55" s="98"/>
    </row>
    <row r="56" spans="2:8" x14ac:dyDescent="0.25">
      <c r="B56" s="98"/>
      <c r="C56" s="98"/>
      <c r="D56" s="98"/>
      <c r="E56" s="98"/>
      <c r="F56" s="98"/>
      <c r="G56" s="98"/>
      <c r="H56" s="98"/>
    </row>
    <row r="58" spans="2:8" ht="32.25" customHeight="1" x14ac:dyDescent="0.25">
      <c r="B58" s="109" t="s">
        <v>30</v>
      </c>
      <c r="C58" s="109"/>
      <c r="D58" s="109"/>
      <c r="E58" s="109"/>
      <c r="F58" s="109"/>
      <c r="G58" s="109"/>
      <c r="H58" s="109"/>
    </row>
    <row r="64" spans="2:8" ht="15.75" customHeight="1" x14ac:dyDescent="0.25">
      <c r="B64" s="124" t="s">
        <v>270</v>
      </c>
      <c r="C64" s="124"/>
      <c r="D64" s="124"/>
      <c r="E64" s="124"/>
      <c r="F64" s="124"/>
      <c r="G64" s="124"/>
      <c r="H64" s="124"/>
    </row>
    <row r="65" spans="2:8" x14ac:dyDescent="0.25">
      <c r="B65" s="124"/>
      <c r="C65" s="124"/>
      <c r="D65" s="124"/>
      <c r="E65" s="124"/>
      <c r="F65" s="124"/>
      <c r="G65" s="124"/>
      <c r="H65" s="124"/>
    </row>
    <row r="66" spans="2:8" x14ac:dyDescent="0.25">
      <c r="B66" s="98" t="s">
        <v>272</v>
      </c>
      <c r="C66" s="98"/>
      <c r="D66" s="98"/>
      <c r="E66" s="98"/>
      <c r="F66" s="98"/>
      <c r="G66" s="98"/>
      <c r="H66" s="98"/>
    </row>
    <row r="67" spans="2:8" x14ac:dyDescent="0.25">
      <c r="B67" s="98"/>
      <c r="C67" s="98"/>
      <c r="D67" s="98"/>
      <c r="E67" s="98"/>
      <c r="F67" s="98"/>
      <c r="G67" s="98"/>
      <c r="H67" s="98"/>
    </row>
    <row r="68" spans="2:8" x14ac:dyDescent="0.25">
      <c r="B68" s="98"/>
      <c r="C68" s="98"/>
      <c r="D68" s="98"/>
      <c r="E68" s="98"/>
      <c r="F68" s="98"/>
      <c r="G68" s="98"/>
      <c r="H68" s="98"/>
    </row>
    <row r="69" spans="2:8" ht="15.75" customHeight="1" x14ac:dyDescent="0.25">
      <c r="B69" s="98"/>
      <c r="C69" s="98"/>
      <c r="D69" s="98"/>
      <c r="E69" s="98"/>
      <c r="F69" s="98"/>
      <c r="G69" s="98"/>
      <c r="H69" s="98"/>
    </row>
    <row r="71" spans="2:8" x14ac:dyDescent="0.25">
      <c r="B71" s="109"/>
      <c r="C71" s="109"/>
      <c r="D71" s="109"/>
      <c r="E71" s="109"/>
      <c r="F71" s="109"/>
      <c r="G71" s="109"/>
      <c r="H71" s="109"/>
    </row>
    <row r="72" spans="2:8" x14ac:dyDescent="0.25">
      <c r="B72" s="3"/>
      <c r="C72" s="3"/>
      <c r="D72" s="3"/>
      <c r="E72" s="3"/>
      <c r="F72" s="3"/>
      <c r="G72" s="3"/>
      <c r="H72" s="3"/>
    </row>
    <row r="73" spans="2:8" x14ac:dyDescent="0.25">
      <c r="B73" s="3"/>
      <c r="C73" s="3"/>
      <c r="D73" s="3"/>
      <c r="E73" s="3"/>
      <c r="F73" s="3"/>
      <c r="G73" s="3"/>
      <c r="H73" s="3"/>
    </row>
    <row r="74" spans="2:8" ht="15.75" customHeight="1" x14ac:dyDescent="0.25">
      <c r="B74" s="125" t="s">
        <v>271</v>
      </c>
      <c r="C74" s="125"/>
      <c r="D74" s="125"/>
      <c r="E74" s="125"/>
      <c r="F74" s="125"/>
      <c r="G74" s="125"/>
      <c r="H74" s="125"/>
    </row>
    <row r="75" spans="2:8" x14ac:dyDescent="0.25">
      <c r="B75" s="125"/>
      <c r="C75" s="125"/>
      <c r="D75" s="125"/>
      <c r="E75" s="125"/>
      <c r="F75" s="125"/>
      <c r="G75" s="125"/>
      <c r="H75" s="125"/>
    </row>
    <row r="76" spans="2:8" x14ac:dyDescent="0.25">
      <c r="B76" s="3"/>
      <c r="C76" s="3"/>
      <c r="D76" s="3"/>
      <c r="E76" s="3"/>
      <c r="F76" s="3"/>
      <c r="G76" s="3"/>
      <c r="H76" s="3"/>
    </row>
    <row r="77" spans="2:8" x14ac:dyDescent="0.25">
      <c r="B77" s="3"/>
      <c r="C77" s="3"/>
      <c r="D77" s="3"/>
      <c r="E77" s="3"/>
      <c r="F77" s="3"/>
      <c r="G77" s="3"/>
      <c r="H77" s="3"/>
    </row>
    <row r="82" spans="2:8" x14ac:dyDescent="0.25">
      <c r="B82" s="98" t="s">
        <v>290</v>
      </c>
      <c r="C82" s="98"/>
      <c r="D82" s="98"/>
      <c r="E82" s="98"/>
      <c r="F82" s="98"/>
      <c r="G82" s="98"/>
      <c r="H82" s="98"/>
    </row>
    <row r="83" spans="2:8" x14ac:dyDescent="0.25">
      <c r="B83" s="98"/>
      <c r="C83" s="98"/>
      <c r="D83" s="98"/>
      <c r="E83" s="98"/>
      <c r="F83" s="98"/>
      <c r="G83" s="98"/>
      <c r="H83" s="98"/>
    </row>
    <row r="84" spans="2:8" x14ac:dyDescent="0.25">
      <c r="B84" s="122" t="s">
        <v>295</v>
      </c>
      <c r="C84" s="122"/>
      <c r="D84" s="122"/>
      <c r="E84" s="122"/>
      <c r="F84" s="122"/>
      <c r="G84" s="122"/>
      <c r="H84" s="122"/>
    </row>
    <row r="85" spans="2:8" x14ac:dyDescent="0.25">
      <c r="B85" s="123" t="s">
        <v>289</v>
      </c>
      <c r="C85" s="123"/>
      <c r="D85" s="123"/>
      <c r="E85" s="123"/>
      <c r="F85" s="123"/>
      <c r="G85" s="123"/>
      <c r="H85" s="123"/>
    </row>
    <row r="86" spans="2:8" x14ac:dyDescent="0.25">
      <c r="B86" s="121" t="s">
        <v>296</v>
      </c>
      <c r="C86" s="121"/>
      <c r="D86" s="121"/>
      <c r="E86" s="121"/>
      <c r="F86" s="121"/>
      <c r="G86" s="121"/>
      <c r="H86" s="121"/>
    </row>
    <row r="91" spans="2:8" ht="17.100000000000001" customHeight="1" x14ac:dyDescent="0.25">
      <c r="B91" s="96" t="s">
        <v>339</v>
      </c>
      <c r="C91" s="96"/>
      <c r="D91" s="96"/>
      <c r="E91" s="96"/>
      <c r="F91" s="96"/>
      <c r="G91" s="96"/>
      <c r="H91" s="96"/>
    </row>
    <row r="92" spans="2:8" ht="17.100000000000001" customHeight="1" x14ac:dyDescent="0.25">
      <c r="B92" s="96"/>
      <c r="C92" s="96"/>
      <c r="D92" s="96"/>
      <c r="E92" s="96"/>
      <c r="F92" s="96"/>
      <c r="G92" s="96"/>
      <c r="H92" s="96"/>
    </row>
    <row r="93" spans="2:8" ht="17.100000000000001" customHeight="1" x14ac:dyDescent="0.25">
      <c r="B93" s="96"/>
      <c r="C93" s="96"/>
      <c r="D93" s="96"/>
      <c r="E93" s="96"/>
      <c r="F93" s="96"/>
      <c r="G93" s="96"/>
      <c r="H93" s="96"/>
    </row>
    <row r="94" spans="2:8" ht="17.100000000000001" customHeight="1" x14ac:dyDescent="0.25">
      <c r="B94" s="96"/>
      <c r="C94" s="96"/>
      <c r="D94" s="96"/>
      <c r="E94" s="96"/>
      <c r="F94" s="96"/>
      <c r="G94" s="96"/>
      <c r="H94" s="96"/>
    </row>
    <row r="95" spans="2:8" ht="17.100000000000001" customHeight="1" x14ac:dyDescent="0.25">
      <c r="B95" s="96"/>
      <c r="C95" s="96"/>
      <c r="D95" s="96"/>
      <c r="E95" s="96"/>
      <c r="F95" s="96"/>
      <c r="G95" s="96"/>
      <c r="H95" s="96"/>
    </row>
    <row r="96" spans="2:8" ht="17.100000000000001" customHeight="1" x14ac:dyDescent="0.25">
      <c r="B96" s="96" t="s">
        <v>340</v>
      </c>
      <c r="C96" s="96"/>
      <c r="D96" s="96"/>
      <c r="E96" s="96"/>
      <c r="F96" s="96"/>
      <c r="G96" s="96"/>
      <c r="H96" s="96"/>
    </row>
    <row r="97" spans="2:8" ht="17.100000000000001" customHeight="1" x14ac:dyDescent="0.25">
      <c r="B97" s="96"/>
      <c r="C97" s="96"/>
      <c r="D97" s="96"/>
      <c r="E97" s="96"/>
      <c r="F97" s="96"/>
      <c r="G97" s="96"/>
      <c r="H97" s="96"/>
    </row>
    <row r="98" spans="2:8" ht="17.100000000000001" customHeight="1" x14ac:dyDescent="0.25">
      <c r="B98" s="96"/>
      <c r="C98" s="96"/>
      <c r="D98" s="96"/>
      <c r="E98" s="96"/>
      <c r="F98" s="96"/>
      <c r="G98" s="96"/>
      <c r="H98" s="96"/>
    </row>
  </sheetData>
  <mergeCells count="43">
    <mergeCell ref="B86:H86"/>
    <mergeCell ref="B82:H83"/>
    <mergeCell ref="B84:H84"/>
    <mergeCell ref="B85:H85"/>
    <mergeCell ref="G29:H29"/>
    <mergeCell ref="B71:H71"/>
    <mergeCell ref="B64:H65"/>
    <mergeCell ref="B74:H75"/>
    <mergeCell ref="B46:H46"/>
    <mergeCell ref="B49:H49"/>
    <mergeCell ref="B53:H53"/>
    <mergeCell ref="B54:H56"/>
    <mergeCell ref="B58:H58"/>
    <mergeCell ref="B66:H69"/>
    <mergeCell ref="B31:D32"/>
    <mergeCell ref="G25:H25"/>
    <mergeCell ref="B40:D41"/>
    <mergeCell ref="B42:D43"/>
    <mergeCell ref="B30:D30"/>
    <mergeCell ref="G27:H27"/>
    <mergeCell ref="B33:D35"/>
    <mergeCell ref="B36:D37"/>
    <mergeCell ref="B3:H3"/>
    <mergeCell ref="B4:H4"/>
    <mergeCell ref="B14:F14"/>
    <mergeCell ref="G14:H14"/>
    <mergeCell ref="B15:F15"/>
    <mergeCell ref="B91:H95"/>
    <mergeCell ref="B96:H98"/>
    <mergeCell ref="B39:D39"/>
    <mergeCell ref="B38:D38"/>
    <mergeCell ref="B16:F16"/>
    <mergeCell ref="E19:H19"/>
    <mergeCell ref="G20:H20"/>
    <mergeCell ref="G21:H21"/>
    <mergeCell ref="B17:F17"/>
    <mergeCell ref="B18:F18"/>
    <mergeCell ref="G28:H28"/>
    <mergeCell ref="G26:H26"/>
    <mergeCell ref="G22:H22"/>
    <mergeCell ref="B44:H44"/>
    <mergeCell ref="G23:H23"/>
    <mergeCell ref="G24:H24"/>
  </mergeCells>
  <phoneticPr fontId="20" type="noConversion"/>
  <dataValidations count="2">
    <dataValidation allowBlank="1" sqref="C20:C29" xr:uid="{C8B2E398-3A93-424A-A3D9-9CF7342CEA21}"/>
    <dataValidation allowBlank="1" prompt="Pasirinkti parametro vertę: yra / nėra" sqref="G20:H42" xr:uid="{52E8514C-F488-45BA-8FEF-2F1026ABD921}"/>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4:K38"/>
  <sheetViews>
    <sheetView zoomScale="136" zoomScaleNormal="100" workbookViewId="0">
      <selection activeCell="F18" sqref="F18"/>
    </sheetView>
  </sheetViews>
  <sheetFormatPr defaultColWidth="9.140625" defaultRowHeight="15.75" x14ac:dyDescent="0.25"/>
  <cols>
    <col min="1" max="1" width="9.140625" style="2"/>
    <col min="2" max="2" width="35.7109375" style="2" customWidth="1"/>
    <col min="3" max="3" width="39.42578125" style="2" customWidth="1"/>
    <col min="4" max="4" width="36.42578125" style="2" customWidth="1"/>
    <col min="5" max="5" width="22.140625" style="2" customWidth="1"/>
    <col min="6" max="6" width="20.42578125" style="2" customWidth="1"/>
    <col min="7" max="7" width="29" style="2" customWidth="1"/>
    <col min="8" max="8" width="30.85546875" style="2" customWidth="1"/>
    <col min="9" max="10" width="29.85546875" style="2" customWidth="1"/>
    <col min="11" max="11" width="27.7109375" style="2" customWidth="1"/>
    <col min="12" max="16384" width="9.140625" style="2"/>
  </cols>
  <sheetData>
    <row r="4" spans="2:7" x14ac:dyDescent="0.25">
      <c r="B4" s="130" t="s">
        <v>364</v>
      </c>
      <c r="C4" s="130"/>
      <c r="D4" s="130"/>
      <c r="E4" s="130"/>
    </row>
    <row r="6" spans="2:7" ht="47.25" x14ac:dyDescent="0.25">
      <c r="B6" s="10" t="s">
        <v>0</v>
      </c>
      <c r="C6" s="131" t="s">
        <v>35</v>
      </c>
      <c r="D6" s="132"/>
      <c r="E6" s="11" t="s">
        <v>40</v>
      </c>
    </row>
    <row r="7" spans="2:7" ht="33.950000000000003" customHeight="1" x14ac:dyDescent="0.25">
      <c r="B7" s="12" t="s">
        <v>26</v>
      </c>
      <c r="C7" s="133" t="str">
        <f>'Vertinimo tvarka'!C20</f>
        <v>﻿Anestezijos aparate integruotas vidinis avarinis maitinimo šaltinis, kurio veikimo laikas nuo jo aktyvavimo ≥ 120 min. užtikrinant visas anestezijos aparato funkcijas</v>
      </c>
      <c r="D7" s="134"/>
      <c r="E7" s="13"/>
      <c r="F7" s="14"/>
      <c r="G7" s="14"/>
    </row>
    <row r="8" spans="2:7" ht="36.950000000000003" customHeight="1" x14ac:dyDescent="0.25">
      <c r="B8" s="15" t="s">
        <v>27</v>
      </c>
      <c r="C8" s="133" t="str">
        <f>'Vertinimo tvarka'!C21</f>
        <v>Mobilaus gyvybinių funkcijų multiparametrų modulio monitoriaus ekrano įstrižainė ≥ 6". Keičiama vaizdo orientacija ekrane jį apvertus.</v>
      </c>
      <c r="D8" s="134"/>
      <c r="E8" s="13"/>
      <c r="F8" s="14"/>
      <c r="G8" s="14"/>
    </row>
    <row r="9" spans="2:7" x14ac:dyDescent="0.25">
      <c r="B9" s="15" t="s">
        <v>28</v>
      </c>
      <c r="C9" s="133" t="str">
        <f>'Vertinimo tvarka'!C22</f>
        <v xml:space="preserve">﻿Monitoriaus ekrano įstrižainė ≥ 21" </v>
      </c>
      <c r="D9" s="134"/>
      <c r="E9" s="13"/>
      <c r="F9" s="14"/>
      <c r="G9" s="14"/>
    </row>
    <row r="10" spans="2:7" x14ac:dyDescent="0.25">
      <c r="B10" s="15" t="s">
        <v>29</v>
      </c>
      <c r="C10" s="133" t="str">
        <f>'Vertinimo tvarka'!C23</f>
        <v>﻿Maksimalus minutinis tūris ≥ 90 l/min</v>
      </c>
      <c r="D10" s="134"/>
      <c r="E10" s="13"/>
      <c r="F10" s="14"/>
      <c r="G10" s="14"/>
    </row>
    <row r="11" spans="2:7" ht="15.75" customHeight="1" x14ac:dyDescent="0.25">
      <c r="B11" s="15" t="s">
        <v>33</v>
      </c>
      <c r="C11" s="133" t="str">
        <f>'Vertinimo tvarka'!C24</f>
        <v>﻿Greito O2 tiekimo į kvėpavimo kontūrą vožtuvas ≥ 50 l/min</v>
      </c>
      <c r="D11" s="134"/>
      <c r="E11" s="13"/>
      <c r="F11" s="14"/>
      <c r="G11" s="14"/>
    </row>
    <row r="13" spans="2:7" x14ac:dyDescent="0.25">
      <c r="B13" s="130" t="s">
        <v>365</v>
      </c>
      <c r="C13" s="130"/>
      <c r="D13" s="130"/>
    </row>
    <row r="15" spans="2:7" ht="32.25" customHeight="1" x14ac:dyDescent="0.25">
      <c r="B15" s="10" t="s">
        <v>0</v>
      </c>
      <c r="C15" s="131" t="s">
        <v>273</v>
      </c>
      <c r="D15" s="132"/>
      <c r="E15" s="11" t="s">
        <v>297</v>
      </c>
    </row>
    <row r="16" spans="2:7" x14ac:dyDescent="0.25">
      <c r="B16" s="12" t="s">
        <v>257</v>
      </c>
      <c r="C16" s="136" t="str">
        <f>'Vertinimo tvarka'!C25:D25</f>
        <v>EKG elektrodų kabelis 5-ių elektrodų (daugkartinio naudojimo)</v>
      </c>
      <c r="D16" s="137"/>
      <c r="E16" s="13"/>
    </row>
    <row r="17" spans="2:11" ht="39" customHeight="1" x14ac:dyDescent="0.25">
      <c r="B17" s="12" t="s">
        <v>259</v>
      </c>
      <c r="C17" s="136" t="str">
        <f>'Vertinimo tvarka'!C26:D26</f>
        <v>SpO2 matavimo daviklis (guminis, daugkartinio naudojimo, pirštinis, Nellcor arba lygiaverčio tipo) su prailginimo kabeliu SpO2 pirštiniam davikliui (daugkartinio naudojimo)</v>
      </c>
      <c r="D17" s="137"/>
      <c r="E17" s="13"/>
    </row>
    <row r="18" spans="2:11" ht="51.95" customHeight="1" x14ac:dyDescent="0.25">
      <c r="B18" s="12" t="s">
        <v>260</v>
      </c>
      <c r="C18" s="136" t="str">
        <f>'Vertinimo tvarka'!C27:D27</f>
        <v>Manžetės neinvazinio kraujospūdžio matavimui (daugkartinio naudojimo, skirtos suaugusiems, skirtingų dydžių (s-m-l-xl) po 1 vnt.) su žarnele manžetės prijungimui prie monitoriaus (daugkartinio naudojimo, tinkama komplektuojamoms manžetėms)</v>
      </c>
      <c r="D18" s="137"/>
      <c r="E18" s="13"/>
    </row>
    <row r="19" spans="2:11" ht="36" customHeight="1" x14ac:dyDescent="0.25">
      <c r="B19" s="12" t="s">
        <v>261</v>
      </c>
      <c r="C19" s="136" t="str">
        <f>'Vertinimo tvarka'!C28:D28</f>
        <v>Daugkartinio naudojimo invazinio kraujospūdžio matavimo Sensonor arba lygiaverčio tipo kabelis skirtais davikliams prijungti prie monitoriaus ir prie modulio</v>
      </c>
      <c r="D19" s="137"/>
      <c r="E19" s="13"/>
    </row>
    <row r="22" spans="2:11" x14ac:dyDescent="0.25">
      <c r="B22" s="130" t="s">
        <v>366</v>
      </c>
      <c r="C22" s="130"/>
      <c r="D22" s="130"/>
    </row>
    <row r="23" spans="2:11" x14ac:dyDescent="0.25">
      <c r="C23" s="3"/>
      <c r="D23" s="3"/>
      <c r="E23" s="3"/>
      <c r="F23" s="3"/>
      <c r="G23" s="3"/>
      <c r="H23" s="3"/>
      <c r="I23" s="3"/>
      <c r="J23" s="3"/>
      <c r="K23" s="3"/>
    </row>
    <row r="24" spans="2:11" x14ac:dyDescent="0.25">
      <c r="B24" s="132" t="s">
        <v>36</v>
      </c>
      <c r="C24" s="132"/>
      <c r="D24" s="11" t="s">
        <v>37</v>
      </c>
      <c r="E24" s="10" t="s">
        <v>38</v>
      </c>
      <c r="F24" s="3"/>
      <c r="G24" s="3"/>
      <c r="H24" s="3"/>
      <c r="I24" s="3"/>
      <c r="J24" s="3"/>
      <c r="K24" s="3"/>
    </row>
    <row r="25" spans="2:11" ht="33" customHeight="1" x14ac:dyDescent="0.25">
      <c r="B25" s="135" t="s">
        <v>397</v>
      </c>
      <c r="C25" s="135"/>
      <c r="D25" s="16"/>
      <c r="E25" s="17" t="s">
        <v>39</v>
      </c>
      <c r="F25" s="59"/>
      <c r="G25" s="3"/>
      <c r="H25" s="3"/>
      <c r="I25" s="3"/>
      <c r="J25" s="3"/>
      <c r="K25" s="3"/>
    </row>
    <row r="26" spans="2:11" x14ac:dyDescent="0.25">
      <c r="B26" s="138" t="s">
        <v>281</v>
      </c>
      <c r="C26" s="139"/>
      <c r="D26" s="3"/>
      <c r="E26" s="3"/>
      <c r="F26" s="3"/>
      <c r="G26" s="3"/>
      <c r="H26" s="3"/>
      <c r="I26" s="3"/>
      <c r="J26" s="3"/>
      <c r="K26" s="3"/>
    </row>
    <row r="27" spans="2:11" x14ac:dyDescent="0.25">
      <c r="B27" s="126" t="s">
        <v>282</v>
      </c>
      <c r="C27" s="127"/>
      <c r="D27" s="18"/>
    </row>
    <row r="28" spans="2:11" x14ac:dyDescent="0.25">
      <c r="B28" s="126"/>
      <c r="C28" s="127"/>
      <c r="D28" s="18"/>
    </row>
    <row r="29" spans="2:11" ht="15.75" customHeight="1" x14ac:dyDescent="0.25">
      <c r="B29" s="126" t="s">
        <v>283</v>
      </c>
      <c r="C29" s="127"/>
    </row>
    <row r="30" spans="2:11" x14ac:dyDescent="0.25">
      <c r="B30" s="126"/>
      <c r="C30" s="127"/>
    </row>
    <row r="31" spans="2:11" ht="15.75" customHeight="1" x14ac:dyDescent="0.25">
      <c r="B31" s="126" t="s">
        <v>284</v>
      </c>
      <c r="C31" s="127"/>
    </row>
    <row r="32" spans="2:11" x14ac:dyDescent="0.25">
      <c r="B32" s="126"/>
      <c r="C32" s="127"/>
    </row>
    <row r="33" spans="2:3" x14ac:dyDescent="0.25">
      <c r="B33" s="126" t="s">
        <v>280</v>
      </c>
      <c r="C33" s="127"/>
    </row>
    <row r="34" spans="2:3" x14ac:dyDescent="0.25">
      <c r="B34" s="126" t="s">
        <v>279</v>
      </c>
      <c r="C34" s="127"/>
    </row>
    <row r="35" spans="2:3" ht="15.75" customHeight="1" x14ac:dyDescent="0.25">
      <c r="B35" s="126" t="s">
        <v>285</v>
      </c>
      <c r="C35" s="127"/>
    </row>
    <row r="36" spans="2:3" x14ac:dyDescent="0.25">
      <c r="B36" s="126"/>
      <c r="C36" s="127"/>
    </row>
    <row r="37" spans="2:3" x14ac:dyDescent="0.25">
      <c r="B37" s="126" t="s">
        <v>347</v>
      </c>
      <c r="C37" s="127"/>
    </row>
    <row r="38" spans="2:3" x14ac:dyDescent="0.25">
      <c r="B38" s="128"/>
      <c r="C38" s="129"/>
    </row>
  </sheetData>
  <mergeCells count="24">
    <mergeCell ref="C18:D18"/>
    <mergeCell ref="C19:D19"/>
    <mergeCell ref="B33:C33"/>
    <mergeCell ref="B34:C34"/>
    <mergeCell ref="B35:C36"/>
    <mergeCell ref="B26:C26"/>
    <mergeCell ref="B29:C30"/>
    <mergeCell ref="B27:C28"/>
    <mergeCell ref="B37:C38"/>
    <mergeCell ref="B4:E4"/>
    <mergeCell ref="C6:D6"/>
    <mergeCell ref="C7:D7"/>
    <mergeCell ref="C8:D8"/>
    <mergeCell ref="C9:D9"/>
    <mergeCell ref="C10:D10"/>
    <mergeCell ref="B22:D22"/>
    <mergeCell ref="B24:C24"/>
    <mergeCell ref="B25:C25"/>
    <mergeCell ref="B31:C32"/>
    <mergeCell ref="C11:D11"/>
    <mergeCell ref="B13:D13"/>
    <mergeCell ref="C15:D15"/>
    <mergeCell ref="C16:D16"/>
    <mergeCell ref="C17:D17"/>
  </mergeCells>
  <phoneticPr fontId="20" type="noConversion"/>
  <dataValidations xWindow="810" yWindow="496" count="8">
    <dataValidation allowBlank="1" sqref="B25:C25 C16:C19 C7:C11" xr:uid="{A50A1BA4-CC4D-40FC-AC9D-32CA624405C2}"/>
    <dataValidation type="list" allowBlank="1" showInputMessage="1" prompt="Pasirinkti išplėstinės garantijos reikšmę: TAIP / NE" sqref="D25" xr:uid="{C69DECDC-4BD5-4A44-BD96-0520E1B05B44}">
      <formula1>"Taip, Ne"</formula1>
    </dataValidation>
    <dataValidation type="whole" operator="greaterThanOrEqual" allowBlank="1" showInputMessage="1" showErrorMessage="1" promptTitle="Nurodyti siūlomą komplektų kiekį" prompt="Kiekis (komplektais) negali būti mažesnis nei reikalaujama techninės specifikacijos 6.5 p." sqref="E19" xr:uid="{10CCB9C8-DF05-4DCC-98EE-A3F4AD8080A6}">
      <formula1>2</formula1>
    </dataValidation>
    <dataValidation type="whole" operator="greaterThanOrEqual" allowBlank="1" showInputMessage="1" showErrorMessage="1" promptTitle="Nurodyti siūlomą kiekį, vnt." prompt="Kiekis negali būti mažesnis nei reikalaujama techninės specifikacijos 6.1 p." sqref="E16" xr:uid="{A061687E-00E3-43AE-BA79-8B7A63DFA7A7}">
      <formula1>2</formula1>
    </dataValidation>
    <dataValidation type="whole" operator="greaterThanOrEqual" allowBlank="1" showInputMessage="1" showErrorMessage="1" promptTitle="Nurodyti siūlomą komplektų kiekį" prompt="Kiekis (komplektais) negali būti mažesnis nei reikalaujama techninės specifikacijos 6.2 p." sqref="E17" xr:uid="{DF009CD0-3E4F-4D80-8C31-B99AE0B2439B}">
      <formula1>2</formula1>
    </dataValidation>
    <dataValidation type="whole" operator="greaterThanOrEqual" allowBlank="1" showInputMessage="1" showErrorMessage="1" promptTitle="Nurodyti siūlomą komplektų kiekį" prompt="Kiekis (komplektais) negali būti mažesnis nei reikalaujama techninės specifikacijos 6.3 p." sqref="E18" xr:uid="{25EEFC86-0FC0-42A8-B40C-B2830F548EE1}">
      <formula1>2</formula1>
    </dataValidation>
    <dataValidation type="list" allowBlank="1" showInputMessage="1" showErrorMessage="1" prompt="Pasirinkti parametro vertę: yra / nėra" sqref="E7:E11" xr:uid="{BC22B66D-08B9-4E8A-B4AB-88296C6D243F}">
      <formula1>"Yra, Nėra"</formula1>
    </dataValidation>
    <dataValidation allowBlank="1" prompt="Pasirinkti parametro vertę: yra / nėra" sqref="F7:G11" xr:uid="{6EA713A4-A52D-4D57-B2D4-5F8922D78134}"/>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85"/>
  <sheetViews>
    <sheetView zoomScale="142" workbookViewId="0">
      <selection activeCell="Q37" sqref="Q37"/>
    </sheetView>
  </sheetViews>
  <sheetFormatPr defaultColWidth="9.140625" defaultRowHeight="15.75" x14ac:dyDescent="0.25"/>
  <cols>
    <col min="1" max="1" width="3.28515625" style="2" customWidth="1"/>
    <col min="2" max="16384" width="9.140625" style="2"/>
  </cols>
  <sheetData>
    <row r="1" spans="1:15" ht="18.75" x14ac:dyDescent="0.3">
      <c r="A1" s="140" t="s">
        <v>6</v>
      </c>
      <c r="B1" s="140"/>
      <c r="C1" s="140"/>
      <c r="D1" s="140"/>
      <c r="E1" s="140"/>
      <c r="F1" s="140"/>
      <c r="G1" s="140"/>
      <c r="H1" s="140"/>
      <c r="I1" s="140"/>
      <c r="J1" s="140"/>
      <c r="K1" s="140"/>
      <c r="L1" s="140"/>
      <c r="M1" s="140"/>
      <c r="N1" s="140"/>
      <c r="O1" s="140"/>
    </row>
    <row r="2" spans="1:15" x14ac:dyDescent="0.25">
      <c r="A2" s="5" t="s">
        <v>8</v>
      </c>
      <c r="B2" s="98" t="s">
        <v>64</v>
      </c>
      <c r="C2" s="98"/>
      <c r="D2" s="98"/>
      <c r="E2" s="98"/>
      <c r="F2" s="98"/>
      <c r="G2" s="98"/>
      <c r="H2" s="98"/>
      <c r="I2" s="98"/>
      <c r="J2" s="98"/>
      <c r="K2" s="98"/>
      <c r="L2" s="98"/>
      <c r="M2" s="98"/>
      <c r="N2" s="98"/>
      <c r="O2" s="98"/>
    </row>
    <row r="3" spans="1:15" x14ac:dyDescent="0.25">
      <c r="A3" s="5"/>
      <c r="B3" s="98"/>
      <c r="C3" s="98"/>
      <c r="D3" s="98"/>
      <c r="E3" s="98"/>
      <c r="F3" s="98"/>
      <c r="G3" s="98"/>
      <c r="H3" s="98"/>
      <c r="I3" s="98"/>
      <c r="J3" s="98"/>
      <c r="K3" s="98"/>
      <c r="L3" s="98"/>
      <c r="M3" s="98"/>
      <c r="N3" s="98"/>
      <c r="O3" s="98"/>
    </row>
    <row r="4" spans="1:15" x14ac:dyDescent="0.25">
      <c r="A4" s="5"/>
      <c r="B4" s="98"/>
      <c r="C4" s="98"/>
      <c r="D4" s="98"/>
      <c r="E4" s="98"/>
      <c r="F4" s="98"/>
      <c r="G4" s="98"/>
      <c r="H4" s="98"/>
      <c r="I4" s="98"/>
      <c r="J4" s="98"/>
      <c r="K4" s="98"/>
      <c r="L4" s="98"/>
      <c r="M4" s="98"/>
      <c r="N4" s="98"/>
      <c r="O4" s="98"/>
    </row>
    <row r="5" spans="1:15" x14ac:dyDescent="0.25">
      <c r="A5" s="5"/>
      <c r="B5" s="98"/>
      <c r="C5" s="98"/>
      <c r="D5" s="98"/>
      <c r="E5" s="98"/>
      <c r="F5" s="98"/>
      <c r="G5" s="98"/>
      <c r="H5" s="98"/>
      <c r="I5" s="98"/>
      <c r="J5" s="98"/>
      <c r="K5" s="98"/>
      <c r="L5" s="98"/>
      <c r="M5" s="98"/>
      <c r="N5" s="98"/>
      <c r="O5" s="98"/>
    </row>
    <row r="6" spans="1:15" x14ac:dyDescent="0.25">
      <c r="A6" s="5"/>
      <c r="B6" s="98"/>
      <c r="C6" s="98"/>
      <c r="D6" s="98"/>
      <c r="E6" s="98"/>
      <c r="F6" s="98"/>
      <c r="G6" s="98"/>
      <c r="H6" s="98"/>
      <c r="I6" s="98"/>
      <c r="J6" s="98"/>
      <c r="K6" s="98"/>
      <c r="L6" s="98"/>
      <c r="M6" s="98"/>
      <c r="N6" s="98"/>
      <c r="O6" s="98"/>
    </row>
    <row r="7" spans="1:15" x14ac:dyDescent="0.25">
      <c r="A7" s="5"/>
      <c r="B7" s="98"/>
      <c r="C7" s="98"/>
      <c r="D7" s="98"/>
      <c r="E7" s="98"/>
      <c r="F7" s="98"/>
      <c r="G7" s="98"/>
      <c r="H7" s="98"/>
      <c r="I7" s="98"/>
      <c r="J7" s="98"/>
      <c r="K7" s="98"/>
      <c r="L7" s="98"/>
      <c r="M7" s="98"/>
      <c r="N7" s="98"/>
      <c r="O7" s="98"/>
    </row>
    <row r="8" spans="1:15" x14ac:dyDescent="0.25">
      <c r="A8" s="5"/>
      <c r="B8" s="98"/>
      <c r="C8" s="98"/>
      <c r="D8" s="98"/>
      <c r="E8" s="98"/>
      <c r="F8" s="98"/>
      <c r="G8" s="98"/>
      <c r="H8" s="98"/>
      <c r="I8" s="98"/>
      <c r="J8" s="98"/>
      <c r="K8" s="98"/>
      <c r="L8" s="98"/>
      <c r="M8" s="98"/>
      <c r="N8" s="98"/>
      <c r="O8" s="98"/>
    </row>
    <row r="9" spans="1:15" x14ac:dyDescent="0.25">
      <c r="A9" s="5"/>
      <c r="B9" s="98"/>
      <c r="C9" s="98"/>
      <c r="D9" s="98"/>
      <c r="E9" s="98"/>
      <c r="F9" s="98"/>
      <c r="G9" s="98"/>
      <c r="H9" s="98"/>
      <c r="I9" s="98"/>
      <c r="J9" s="98"/>
      <c r="K9" s="98"/>
      <c r="L9" s="98"/>
      <c r="M9" s="98"/>
      <c r="N9" s="98"/>
      <c r="O9" s="98"/>
    </row>
    <row r="10" spans="1:15" x14ac:dyDescent="0.25">
      <c r="A10" s="5" t="s">
        <v>9</v>
      </c>
      <c r="B10" s="98" t="s">
        <v>367</v>
      </c>
      <c r="C10" s="98"/>
      <c r="D10" s="98"/>
      <c r="E10" s="98"/>
      <c r="F10" s="98"/>
      <c r="G10" s="98"/>
      <c r="H10" s="98"/>
      <c r="I10" s="98"/>
      <c r="J10" s="98"/>
      <c r="K10" s="98"/>
      <c r="L10" s="98"/>
      <c r="M10" s="98"/>
      <c r="N10" s="98"/>
      <c r="O10" s="98"/>
    </row>
    <row r="11" spans="1:15" x14ac:dyDescent="0.25">
      <c r="A11" s="5"/>
      <c r="B11" s="98"/>
      <c r="C11" s="98"/>
      <c r="D11" s="98"/>
      <c r="E11" s="98"/>
      <c r="F11" s="98"/>
      <c r="G11" s="98"/>
      <c r="H11" s="98"/>
      <c r="I11" s="98"/>
      <c r="J11" s="98"/>
      <c r="K11" s="98"/>
      <c r="L11" s="98"/>
      <c r="M11" s="98"/>
      <c r="N11" s="98"/>
      <c r="O11" s="98"/>
    </row>
    <row r="12" spans="1:15" x14ac:dyDescent="0.25">
      <c r="A12" s="5"/>
      <c r="B12" s="98"/>
      <c r="C12" s="98"/>
      <c r="D12" s="98"/>
      <c r="E12" s="98"/>
      <c r="F12" s="98"/>
      <c r="G12" s="98"/>
      <c r="H12" s="98"/>
      <c r="I12" s="98"/>
      <c r="J12" s="98"/>
      <c r="K12" s="98"/>
      <c r="L12" s="98"/>
      <c r="M12" s="98"/>
      <c r="N12" s="98"/>
      <c r="O12" s="98"/>
    </row>
    <row r="13" spans="1:15" x14ac:dyDescent="0.25">
      <c r="A13" s="5"/>
      <c r="B13" s="98"/>
      <c r="C13" s="98"/>
      <c r="D13" s="98"/>
      <c r="E13" s="98"/>
      <c r="F13" s="98"/>
      <c r="G13" s="98"/>
      <c r="H13" s="98"/>
      <c r="I13" s="98"/>
      <c r="J13" s="98"/>
      <c r="K13" s="98"/>
      <c r="L13" s="98"/>
      <c r="M13" s="98"/>
      <c r="N13" s="98"/>
      <c r="O13" s="98"/>
    </row>
    <row r="14" spans="1:15" x14ac:dyDescent="0.25">
      <c r="A14" s="5"/>
      <c r="B14" s="98"/>
      <c r="C14" s="98"/>
      <c r="D14" s="98"/>
      <c r="E14" s="98"/>
      <c r="F14" s="98"/>
      <c r="G14" s="98"/>
      <c r="H14" s="98"/>
      <c r="I14" s="98"/>
      <c r="J14" s="98"/>
      <c r="K14" s="98"/>
      <c r="L14" s="98"/>
      <c r="M14" s="98"/>
      <c r="N14" s="98"/>
      <c r="O14" s="98"/>
    </row>
    <row r="15" spans="1:15" x14ac:dyDescent="0.25">
      <c r="A15" s="5"/>
      <c r="B15" s="98"/>
      <c r="C15" s="98"/>
      <c r="D15" s="98"/>
      <c r="E15" s="98"/>
      <c r="F15" s="98"/>
      <c r="G15" s="98"/>
      <c r="H15" s="98"/>
      <c r="I15" s="98"/>
      <c r="J15" s="98"/>
      <c r="K15" s="98"/>
      <c r="L15" s="98"/>
      <c r="M15" s="98"/>
      <c r="N15" s="98"/>
      <c r="O15" s="98"/>
    </row>
    <row r="16" spans="1:15" x14ac:dyDescent="0.25">
      <c r="A16" s="5"/>
      <c r="B16" s="98"/>
      <c r="C16" s="98"/>
      <c r="D16" s="98"/>
      <c r="E16" s="98"/>
      <c r="F16" s="98"/>
      <c r="G16" s="98"/>
      <c r="H16" s="98"/>
      <c r="I16" s="98"/>
      <c r="J16" s="98"/>
      <c r="K16" s="98"/>
      <c r="L16" s="98"/>
      <c r="M16" s="98"/>
      <c r="N16" s="98"/>
      <c r="O16" s="98"/>
    </row>
    <row r="17" spans="1:15" x14ac:dyDescent="0.25">
      <c r="A17" s="5"/>
      <c r="B17" s="98"/>
      <c r="C17" s="98"/>
      <c r="D17" s="98"/>
      <c r="E17" s="98"/>
      <c r="F17" s="98"/>
      <c r="G17" s="98"/>
      <c r="H17" s="98"/>
      <c r="I17" s="98"/>
      <c r="J17" s="98"/>
      <c r="K17" s="98"/>
      <c r="L17" s="98"/>
      <c r="M17" s="98"/>
      <c r="N17" s="98"/>
      <c r="O17" s="98"/>
    </row>
    <row r="18" spans="1:15" x14ac:dyDescent="0.25">
      <c r="A18" s="5"/>
      <c r="B18" s="98"/>
      <c r="C18" s="98"/>
      <c r="D18" s="98"/>
      <c r="E18" s="98"/>
      <c r="F18" s="98"/>
      <c r="G18" s="98"/>
      <c r="H18" s="98"/>
      <c r="I18" s="98"/>
      <c r="J18" s="98"/>
      <c r="K18" s="98"/>
      <c r="L18" s="98"/>
      <c r="M18" s="98"/>
      <c r="N18" s="98"/>
      <c r="O18" s="98"/>
    </row>
    <row r="19" spans="1:15" x14ac:dyDescent="0.25">
      <c r="A19" s="5"/>
      <c r="B19" s="98"/>
      <c r="C19" s="98"/>
      <c r="D19" s="98"/>
      <c r="E19" s="98"/>
      <c r="F19" s="98"/>
      <c r="G19" s="98"/>
      <c r="H19" s="98"/>
      <c r="I19" s="98"/>
      <c r="J19" s="98"/>
      <c r="K19" s="98"/>
      <c r="L19" s="98"/>
      <c r="M19" s="98"/>
      <c r="N19" s="98"/>
      <c r="O19" s="98"/>
    </row>
    <row r="20" spans="1:15" x14ac:dyDescent="0.25">
      <c r="A20" s="5"/>
      <c r="B20" s="98"/>
      <c r="C20" s="98"/>
      <c r="D20" s="98"/>
      <c r="E20" s="98"/>
      <c r="F20" s="98"/>
      <c r="G20" s="98"/>
      <c r="H20" s="98"/>
      <c r="I20" s="98"/>
      <c r="J20" s="98"/>
      <c r="K20" s="98"/>
      <c r="L20" s="98"/>
      <c r="M20" s="98"/>
      <c r="N20" s="98"/>
      <c r="O20" s="98"/>
    </row>
    <row r="21" spans="1:15" x14ac:dyDescent="0.25">
      <c r="A21" s="5" t="s">
        <v>10</v>
      </c>
      <c r="B21" s="98" t="s">
        <v>7</v>
      </c>
      <c r="C21" s="98"/>
      <c r="D21" s="98"/>
      <c r="E21" s="98"/>
      <c r="F21" s="98"/>
      <c r="G21" s="98"/>
      <c r="H21" s="98"/>
      <c r="I21" s="98"/>
      <c r="J21" s="98"/>
      <c r="K21" s="98"/>
      <c r="L21" s="98"/>
      <c r="M21" s="98"/>
      <c r="N21" s="98"/>
      <c r="O21" s="98"/>
    </row>
    <row r="22" spans="1:15" x14ac:dyDescent="0.25">
      <c r="A22" s="5"/>
      <c r="B22" s="98"/>
      <c r="C22" s="98"/>
      <c r="D22" s="98"/>
      <c r="E22" s="98"/>
      <c r="F22" s="98"/>
      <c r="G22" s="98"/>
      <c r="H22" s="98"/>
      <c r="I22" s="98"/>
      <c r="J22" s="98"/>
      <c r="K22" s="98"/>
      <c r="L22" s="98"/>
      <c r="M22" s="98"/>
      <c r="N22" s="98"/>
      <c r="O22" s="98"/>
    </row>
    <row r="23" spans="1:15" x14ac:dyDescent="0.25">
      <c r="A23" s="5"/>
      <c r="B23" s="98"/>
      <c r="C23" s="98"/>
      <c r="D23" s="98"/>
      <c r="E23" s="98"/>
      <c r="F23" s="98"/>
      <c r="G23" s="98"/>
      <c r="H23" s="98"/>
      <c r="I23" s="98"/>
      <c r="J23" s="98"/>
      <c r="K23" s="98"/>
      <c r="L23" s="98"/>
      <c r="M23" s="98"/>
      <c r="N23" s="98"/>
      <c r="O23" s="98"/>
    </row>
    <row r="24" spans="1:15" x14ac:dyDescent="0.25">
      <c r="A24" s="5" t="s">
        <v>11</v>
      </c>
      <c r="B24" s="98" t="s">
        <v>368</v>
      </c>
      <c r="C24" s="98"/>
      <c r="D24" s="98"/>
      <c r="E24" s="98"/>
      <c r="F24" s="98"/>
      <c r="G24" s="98"/>
      <c r="H24" s="98"/>
      <c r="I24" s="98"/>
      <c r="J24" s="98"/>
      <c r="K24" s="98"/>
      <c r="L24" s="98"/>
      <c r="M24" s="98"/>
      <c r="N24" s="98"/>
      <c r="O24" s="98"/>
    </row>
    <row r="25" spans="1:15" x14ac:dyDescent="0.25">
      <c r="A25" s="5"/>
      <c r="B25" s="98"/>
      <c r="C25" s="98"/>
      <c r="D25" s="98"/>
      <c r="E25" s="98"/>
      <c r="F25" s="98"/>
      <c r="G25" s="98"/>
      <c r="H25" s="98"/>
      <c r="I25" s="98"/>
      <c r="J25" s="98"/>
      <c r="K25" s="98"/>
      <c r="L25" s="98"/>
      <c r="M25" s="98"/>
      <c r="N25" s="98"/>
      <c r="O25" s="98"/>
    </row>
    <row r="26" spans="1:15" x14ac:dyDescent="0.25">
      <c r="A26" s="5"/>
      <c r="B26" s="98"/>
      <c r="C26" s="98"/>
      <c r="D26" s="98"/>
      <c r="E26" s="98"/>
      <c r="F26" s="98"/>
      <c r="G26" s="98"/>
      <c r="H26" s="98"/>
      <c r="I26" s="98"/>
      <c r="J26" s="98"/>
      <c r="K26" s="98"/>
      <c r="L26" s="98"/>
      <c r="M26" s="98"/>
      <c r="N26" s="98"/>
      <c r="O26" s="98"/>
    </row>
    <row r="27" spans="1:15" x14ac:dyDescent="0.25">
      <c r="A27" s="5"/>
      <c r="B27" s="98"/>
      <c r="C27" s="98"/>
      <c r="D27" s="98"/>
      <c r="E27" s="98"/>
      <c r="F27" s="98"/>
      <c r="G27" s="98"/>
      <c r="H27" s="98"/>
      <c r="I27" s="98"/>
      <c r="J27" s="98"/>
      <c r="K27" s="98"/>
      <c r="L27" s="98"/>
      <c r="M27" s="98"/>
      <c r="N27" s="98"/>
      <c r="O27" s="98"/>
    </row>
    <row r="28" spans="1:15" x14ac:dyDescent="0.25">
      <c r="A28" s="5"/>
      <c r="B28" s="98"/>
      <c r="C28" s="98"/>
      <c r="D28" s="98"/>
      <c r="E28" s="98"/>
      <c r="F28" s="98"/>
      <c r="G28" s="98"/>
      <c r="H28" s="98"/>
      <c r="I28" s="98"/>
      <c r="J28" s="98"/>
      <c r="K28" s="98"/>
      <c r="L28" s="98"/>
      <c r="M28" s="98"/>
      <c r="N28" s="98"/>
      <c r="O28" s="98"/>
    </row>
    <row r="29" spans="1:15" x14ac:dyDescent="0.25">
      <c r="A29" s="5"/>
      <c r="B29" s="98"/>
      <c r="C29" s="98"/>
      <c r="D29" s="98"/>
      <c r="E29" s="98"/>
      <c r="F29" s="98"/>
      <c r="G29" s="98"/>
      <c r="H29" s="98"/>
      <c r="I29" s="98"/>
      <c r="J29" s="98"/>
      <c r="K29" s="98"/>
      <c r="L29" s="98"/>
      <c r="M29" s="98"/>
      <c r="N29" s="98"/>
      <c r="O29" s="98"/>
    </row>
    <row r="30" spans="1:15" x14ac:dyDescent="0.25">
      <c r="A30" s="5"/>
      <c r="B30" s="98"/>
      <c r="C30" s="98"/>
      <c r="D30" s="98"/>
      <c r="E30" s="98"/>
      <c r="F30" s="98"/>
      <c r="G30" s="98"/>
      <c r="H30" s="98"/>
      <c r="I30" s="98"/>
      <c r="J30" s="98"/>
      <c r="K30" s="98"/>
      <c r="L30" s="98"/>
      <c r="M30" s="98"/>
      <c r="N30" s="98"/>
      <c r="O30" s="98"/>
    </row>
    <row r="31" spans="1:15" x14ac:dyDescent="0.25">
      <c r="A31" s="5"/>
      <c r="B31" s="98"/>
      <c r="C31" s="98"/>
      <c r="D31" s="98"/>
      <c r="E31" s="98"/>
      <c r="F31" s="98"/>
      <c r="G31" s="98"/>
      <c r="H31" s="98"/>
      <c r="I31" s="98"/>
      <c r="J31" s="98"/>
      <c r="K31" s="98"/>
      <c r="L31" s="98"/>
      <c r="M31" s="98"/>
      <c r="N31" s="98"/>
      <c r="O31" s="98"/>
    </row>
    <row r="32" spans="1:15" x14ac:dyDescent="0.25">
      <c r="A32" s="5" t="s">
        <v>12</v>
      </c>
      <c r="B32" s="98" t="s">
        <v>350</v>
      </c>
      <c r="C32" s="98"/>
      <c r="D32" s="98"/>
      <c r="E32" s="98"/>
      <c r="F32" s="98"/>
      <c r="G32" s="98"/>
      <c r="H32" s="98"/>
      <c r="I32" s="98"/>
      <c r="J32" s="98"/>
      <c r="K32" s="98"/>
      <c r="L32" s="98"/>
      <c r="M32" s="98"/>
      <c r="N32" s="98"/>
      <c r="O32" s="98"/>
    </row>
    <row r="33" spans="1:15" x14ac:dyDescent="0.25">
      <c r="A33" s="5"/>
      <c r="B33" s="98"/>
      <c r="C33" s="98"/>
      <c r="D33" s="98"/>
      <c r="E33" s="98"/>
      <c r="F33" s="98"/>
      <c r="G33" s="98"/>
      <c r="H33" s="98"/>
      <c r="I33" s="98"/>
      <c r="J33" s="98"/>
      <c r="K33" s="98"/>
      <c r="L33" s="98"/>
      <c r="M33" s="98"/>
      <c r="N33" s="98"/>
      <c r="O33" s="98"/>
    </row>
    <row r="34" spans="1:15" x14ac:dyDescent="0.25">
      <c r="A34" s="5"/>
      <c r="B34" s="98"/>
      <c r="C34" s="98"/>
      <c r="D34" s="98"/>
      <c r="E34" s="98"/>
      <c r="F34" s="98"/>
      <c r="G34" s="98"/>
      <c r="H34" s="98"/>
      <c r="I34" s="98"/>
      <c r="J34" s="98"/>
      <c r="K34" s="98"/>
      <c r="L34" s="98"/>
      <c r="M34" s="98"/>
      <c r="N34" s="98"/>
      <c r="O34" s="98"/>
    </row>
    <row r="35" spans="1:15" x14ac:dyDescent="0.25">
      <c r="A35" s="5" t="s">
        <v>13</v>
      </c>
      <c r="B35" s="98" t="s">
        <v>315</v>
      </c>
      <c r="C35" s="98"/>
      <c r="D35" s="98"/>
      <c r="E35" s="98"/>
      <c r="F35" s="98"/>
      <c r="G35" s="98"/>
      <c r="H35" s="98"/>
      <c r="I35" s="98"/>
      <c r="J35" s="98"/>
      <c r="K35" s="98"/>
      <c r="L35" s="98"/>
      <c r="M35" s="98"/>
      <c r="N35" s="98"/>
      <c r="O35" s="98"/>
    </row>
    <row r="36" spans="1:15" x14ac:dyDescent="0.25">
      <c r="A36" s="5"/>
      <c r="B36" s="144" t="s">
        <v>369</v>
      </c>
      <c r="C36" s="144"/>
      <c r="D36" s="144"/>
      <c r="E36" s="144"/>
      <c r="F36" s="144"/>
      <c r="G36" s="144"/>
      <c r="H36" s="144"/>
      <c r="I36" s="144"/>
      <c r="J36" s="144"/>
      <c r="K36" s="144"/>
      <c r="L36" s="144"/>
      <c r="M36" s="144"/>
      <c r="N36" s="144"/>
      <c r="O36" s="144"/>
    </row>
    <row r="37" spans="1:15" x14ac:dyDescent="0.25">
      <c r="A37" s="5"/>
      <c r="B37" s="98" t="s">
        <v>316</v>
      </c>
      <c r="C37" s="98"/>
      <c r="D37" s="98"/>
      <c r="E37" s="98"/>
      <c r="F37" s="98"/>
      <c r="G37" s="98"/>
      <c r="H37" s="98"/>
      <c r="I37" s="98"/>
      <c r="J37" s="98"/>
      <c r="K37" s="98"/>
      <c r="L37" s="98"/>
      <c r="M37" s="98"/>
      <c r="N37" s="98"/>
      <c r="O37" s="98"/>
    </row>
    <row r="38" spans="1:15" ht="15.75" customHeight="1" x14ac:dyDescent="0.25">
      <c r="A38" s="5"/>
      <c r="B38" s="98" t="s">
        <v>317</v>
      </c>
      <c r="C38" s="98"/>
      <c r="D38" s="98"/>
      <c r="E38" s="98"/>
      <c r="F38" s="98"/>
      <c r="G38" s="98"/>
      <c r="H38" s="98"/>
      <c r="I38" s="98"/>
      <c r="J38" s="98"/>
      <c r="K38" s="98"/>
      <c r="L38" s="98"/>
      <c r="M38" s="98"/>
      <c r="N38" s="98"/>
      <c r="O38" s="98"/>
    </row>
    <row r="39" spans="1:15" x14ac:dyDescent="0.25">
      <c r="A39" s="5"/>
      <c r="B39" s="98"/>
      <c r="C39" s="98"/>
      <c r="D39" s="98"/>
      <c r="E39" s="98"/>
      <c r="F39" s="98"/>
      <c r="G39" s="98"/>
      <c r="H39" s="98"/>
      <c r="I39" s="98"/>
      <c r="J39" s="98"/>
      <c r="K39" s="98"/>
      <c r="L39" s="98"/>
      <c r="M39" s="98"/>
      <c r="N39" s="98"/>
      <c r="O39" s="98"/>
    </row>
    <row r="40" spans="1:15" x14ac:dyDescent="0.25">
      <c r="A40" s="5"/>
      <c r="B40" s="98" t="s">
        <v>318</v>
      </c>
      <c r="C40" s="98"/>
      <c r="D40" s="98"/>
      <c r="E40" s="98"/>
      <c r="F40" s="98"/>
      <c r="G40" s="98"/>
      <c r="H40" s="98"/>
      <c r="I40" s="98"/>
      <c r="J40" s="98"/>
      <c r="K40" s="98"/>
      <c r="L40" s="98"/>
      <c r="M40" s="98"/>
      <c r="N40" s="98"/>
      <c r="O40" s="98"/>
    </row>
    <row r="41" spans="1:15" x14ac:dyDescent="0.25">
      <c r="A41" s="5"/>
      <c r="B41" s="98" t="s">
        <v>319</v>
      </c>
      <c r="C41" s="98"/>
      <c r="D41" s="98"/>
      <c r="E41" s="98"/>
      <c r="F41" s="98"/>
      <c r="G41" s="98"/>
      <c r="H41" s="98"/>
      <c r="I41" s="98"/>
      <c r="J41" s="98"/>
      <c r="K41" s="98"/>
      <c r="L41" s="98"/>
      <c r="M41" s="98"/>
      <c r="N41" s="98"/>
      <c r="O41" s="98"/>
    </row>
    <row r="42" spans="1:15" x14ac:dyDescent="0.25">
      <c r="A42" s="5"/>
      <c r="B42" s="98" t="s">
        <v>320</v>
      </c>
      <c r="C42" s="98"/>
      <c r="D42" s="98"/>
      <c r="E42" s="98"/>
      <c r="F42" s="98"/>
      <c r="G42" s="98"/>
      <c r="H42" s="98"/>
      <c r="I42" s="98"/>
      <c r="J42" s="98"/>
      <c r="K42" s="98"/>
      <c r="L42" s="98"/>
      <c r="M42" s="98"/>
      <c r="N42" s="98"/>
      <c r="O42" s="98"/>
    </row>
    <row r="43" spans="1:15" x14ac:dyDescent="0.25">
      <c r="A43" s="5"/>
      <c r="B43" s="98" t="s">
        <v>321</v>
      </c>
      <c r="C43" s="98"/>
      <c r="D43" s="98"/>
      <c r="E43" s="98"/>
      <c r="F43" s="98"/>
      <c r="G43" s="98"/>
      <c r="H43" s="98"/>
      <c r="I43" s="98"/>
      <c r="J43" s="98"/>
      <c r="K43" s="98"/>
      <c r="L43" s="98"/>
      <c r="M43" s="98"/>
      <c r="N43" s="98"/>
      <c r="O43" s="98"/>
    </row>
    <row r="44" spans="1:15" ht="15.75" customHeight="1" x14ac:dyDescent="0.25">
      <c r="A44" s="5"/>
      <c r="B44" s="98" t="s">
        <v>348</v>
      </c>
      <c r="C44" s="98"/>
      <c r="D44" s="98"/>
      <c r="E44" s="98"/>
      <c r="F44" s="98"/>
      <c r="G44" s="98"/>
      <c r="H44" s="98"/>
      <c r="I44" s="98"/>
      <c r="J44" s="98"/>
      <c r="K44" s="98"/>
      <c r="L44" s="98"/>
      <c r="M44" s="98"/>
      <c r="N44" s="98"/>
      <c r="O44" s="98"/>
    </row>
    <row r="45" spans="1:15" ht="15.75" customHeight="1" x14ac:dyDescent="0.25">
      <c r="A45" s="5"/>
      <c r="B45" s="98"/>
      <c r="C45" s="98"/>
      <c r="D45" s="98"/>
      <c r="E45" s="98"/>
      <c r="F45" s="98"/>
      <c r="G45" s="98"/>
      <c r="H45" s="98"/>
      <c r="I45" s="98"/>
      <c r="J45" s="98"/>
      <c r="K45" s="98"/>
      <c r="L45" s="98"/>
      <c r="M45" s="98"/>
      <c r="N45" s="98"/>
      <c r="O45" s="98"/>
    </row>
    <row r="46" spans="1:15" x14ac:dyDescent="0.25">
      <c r="A46" s="5"/>
      <c r="B46" s="98"/>
      <c r="C46" s="98"/>
      <c r="D46" s="98"/>
      <c r="E46" s="98"/>
      <c r="F46" s="98"/>
      <c r="G46" s="98"/>
      <c r="H46" s="98"/>
      <c r="I46" s="98"/>
      <c r="J46" s="98"/>
      <c r="K46" s="98"/>
      <c r="L46" s="98"/>
      <c r="M46" s="98"/>
      <c r="N46" s="98"/>
      <c r="O46" s="98"/>
    </row>
    <row r="47" spans="1:15" x14ac:dyDescent="0.25">
      <c r="A47" s="5" t="s">
        <v>14</v>
      </c>
      <c r="B47" s="98" t="s">
        <v>16</v>
      </c>
      <c r="C47" s="98"/>
      <c r="D47" s="98"/>
      <c r="E47" s="98"/>
      <c r="F47" s="98"/>
      <c r="G47" s="98"/>
      <c r="H47" s="98"/>
      <c r="I47" s="98"/>
      <c r="J47" s="98"/>
      <c r="K47" s="98"/>
      <c r="L47" s="98"/>
      <c r="M47" s="98"/>
      <c r="N47" s="98"/>
      <c r="O47" s="98"/>
    </row>
    <row r="48" spans="1:15" x14ac:dyDescent="0.25">
      <c r="A48" s="5"/>
      <c r="B48" s="98" t="s">
        <v>17</v>
      </c>
      <c r="C48" s="98"/>
      <c r="D48" s="98"/>
      <c r="E48" s="98"/>
      <c r="F48" s="98"/>
      <c r="G48" s="98"/>
      <c r="H48" s="98"/>
      <c r="I48" s="98"/>
      <c r="J48" s="98"/>
      <c r="K48" s="98"/>
      <c r="L48" s="98"/>
      <c r="M48" s="98"/>
      <c r="N48" s="98"/>
      <c r="O48" s="98"/>
    </row>
    <row r="49" spans="1:16" x14ac:dyDescent="0.25">
      <c r="A49" s="5"/>
      <c r="B49" s="98" t="s">
        <v>18</v>
      </c>
      <c r="C49" s="98"/>
      <c r="D49" s="98"/>
      <c r="E49" s="98"/>
      <c r="F49" s="98"/>
      <c r="G49" s="98"/>
      <c r="H49" s="98"/>
      <c r="I49" s="98"/>
      <c r="J49" s="98"/>
      <c r="K49" s="98"/>
      <c r="L49" s="98"/>
      <c r="M49" s="98"/>
      <c r="N49" s="98"/>
      <c r="O49" s="98"/>
    </row>
    <row r="50" spans="1:16" ht="32.25" customHeight="1" x14ac:dyDescent="0.25">
      <c r="A50" s="5"/>
      <c r="B50" s="98" t="s">
        <v>31</v>
      </c>
      <c r="C50" s="98"/>
      <c r="D50" s="98"/>
      <c r="E50" s="98"/>
      <c r="F50" s="98"/>
      <c r="G50" s="98"/>
      <c r="H50" s="98"/>
      <c r="I50" s="98"/>
      <c r="J50" s="98"/>
      <c r="K50" s="98"/>
      <c r="L50" s="98"/>
      <c r="M50" s="98"/>
      <c r="N50" s="98"/>
      <c r="O50" s="98"/>
    </row>
    <row r="51" spans="1:16" ht="32.25" customHeight="1" x14ac:dyDescent="0.25">
      <c r="A51" s="5"/>
      <c r="B51" s="143" t="s">
        <v>32</v>
      </c>
      <c r="C51" s="143"/>
      <c r="D51" s="143"/>
      <c r="E51" s="143"/>
      <c r="F51" s="143"/>
      <c r="G51" s="143"/>
      <c r="H51" s="143"/>
      <c r="I51" s="143"/>
      <c r="J51" s="143"/>
      <c r="K51" s="143"/>
      <c r="L51" s="143"/>
      <c r="M51" s="143"/>
      <c r="N51" s="143"/>
      <c r="O51" s="143"/>
    </row>
    <row r="52" spans="1:16" x14ac:dyDescent="0.25">
      <c r="A52" s="5" t="s">
        <v>15</v>
      </c>
      <c r="B52" s="142" t="s">
        <v>34</v>
      </c>
      <c r="C52" s="142"/>
      <c r="D52" s="142"/>
      <c r="E52" s="142"/>
      <c r="F52" s="142"/>
      <c r="G52" s="142"/>
      <c r="H52" s="142"/>
      <c r="I52" s="142"/>
      <c r="J52" s="142"/>
      <c r="K52" s="142"/>
      <c r="L52" s="142"/>
      <c r="M52" s="142"/>
      <c r="N52" s="142"/>
      <c r="O52" s="142"/>
    </row>
    <row r="53" spans="1:16" x14ac:dyDescent="0.25">
      <c r="A53" s="5"/>
      <c r="B53" s="143" t="s">
        <v>345</v>
      </c>
      <c r="C53" s="143"/>
      <c r="D53" s="143"/>
      <c r="E53" s="143"/>
      <c r="F53" s="143"/>
      <c r="G53" s="143"/>
      <c r="H53" s="143"/>
      <c r="I53" s="143"/>
      <c r="J53" s="143"/>
      <c r="K53" s="143"/>
      <c r="L53" s="143"/>
      <c r="M53" s="143"/>
      <c r="N53" s="143"/>
      <c r="O53" s="143"/>
    </row>
    <row r="54" spans="1:16" x14ac:dyDescent="0.25">
      <c r="A54" s="5"/>
      <c r="B54" s="141" t="s">
        <v>346</v>
      </c>
      <c r="C54" s="141"/>
      <c r="D54" s="141"/>
      <c r="E54" s="141"/>
      <c r="F54" s="141"/>
      <c r="G54" s="141"/>
      <c r="H54" s="141"/>
      <c r="I54" s="141"/>
      <c r="J54" s="141"/>
      <c r="K54" s="141"/>
      <c r="L54" s="141"/>
      <c r="M54" s="141"/>
      <c r="N54" s="141"/>
      <c r="O54" s="141"/>
      <c r="P54" s="61"/>
    </row>
    <row r="55" spans="1:16" x14ac:dyDescent="0.25">
      <c r="A55" s="5"/>
      <c r="B55" s="141" t="s">
        <v>344</v>
      </c>
      <c r="C55" s="141"/>
      <c r="D55" s="141"/>
      <c r="E55" s="141"/>
      <c r="F55" s="141"/>
      <c r="G55" s="141"/>
      <c r="H55" s="141"/>
      <c r="I55" s="141"/>
      <c r="J55" s="141"/>
      <c r="K55" s="141"/>
      <c r="L55" s="141"/>
      <c r="M55" s="141"/>
      <c r="N55" s="141"/>
      <c r="O55" s="141"/>
    </row>
    <row r="56" spans="1:16" x14ac:dyDescent="0.25">
      <c r="A56" s="4"/>
      <c r="B56" s="6"/>
      <c r="C56" s="6"/>
      <c r="D56" s="6"/>
      <c r="E56" s="6"/>
      <c r="F56" s="6"/>
      <c r="G56" s="6"/>
      <c r="H56" s="6"/>
      <c r="I56" s="6"/>
      <c r="J56" s="6"/>
      <c r="K56" s="6"/>
      <c r="L56" s="6"/>
      <c r="M56" s="6"/>
      <c r="N56" s="6"/>
      <c r="O56" s="6"/>
    </row>
    <row r="57" spans="1:16" x14ac:dyDescent="0.25">
      <c r="A57" s="2" t="s">
        <v>370</v>
      </c>
      <c r="B57" s="98" t="s">
        <v>371</v>
      </c>
      <c r="C57" s="144"/>
      <c r="D57" s="144"/>
      <c r="E57" s="144"/>
      <c r="F57" s="144"/>
      <c r="G57" s="144"/>
      <c r="H57" s="144"/>
      <c r="I57" s="144"/>
      <c r="J57" s="144"/>
      <c r="K57" s="144"/>
      <c r="L57" s="144"/>
      <c r="M57" s="144"/>
      <c r="N57" s="144"/>
      <c r="O57" s="144"/>
    </row>
    <row r="58" spans="1:16" x14ac:dyDescent="0.25">
      <c r="A58" s="9"/>
      <c r="B58" s="144"/>
      <c r="C58" s="144"/>
      <c r="D58" s="144"/>
      <c r="E58" s="144"/>
      <c r="F58" s="144"/>
      <c r="G58" s="144"/>
      <c r="H58" s="144"/>
      <c r="I58" s="144"/>
      <c r="J58" s="144"/>
      <c r="K58" s="144"/>
      <c r="L58" s="144"/>
      <c r="M58" s="144"/>
      <c r="N58" s="144"/>
      <c r="O58" s="144"/>
    </row>
    <row r="59" spans="1:16" x14ac:dyDescent="0.25">
      <c r="A59" s="9"/>
      <c r="B59" s="144"/>
      <c r="C59" s="144"/>
      <c r="D59" s="144"/>
      <c r="E59" s="144"/>
      <c r="F59" s="144"/>
      <c r="G59" s="144"/>
      <c r="H59" s="144"/>
      <c r="I59" s="144"/>
      <c r="J59" s="144"/>
      <c r="K59" s="144"/>
      <c r="L59" s="144"/>
      <c r="M59" s="144"/>
      <c r="N59" s="144"/>
      <c r="O59" s="144"/>
    </row>
    <row r="60" spans="1:16" x14ac:dyDescent="0.25">
      <c r="A60" s="9"/>
      <c r="B60" s="144"/>
      <c r="C60" s="144"/>
      <c r="D60" s="144"/>
      <c r="E60" s="144"/>
      <c r="F60" s="144"/>
      <c r="G60" s="144"/>
      <c r="H60" s="144"/>
      <c r="I60" s="144"/>
      <c r="J60" s="144"/>
      <c r="K60" s="144"/>
      <c r="L60" s="144"/>
      <c r="M60" s="144"/>
      <c r="N60" s="144"/>
      <c r="O60" s="144"/>
    </row>
    <row r="61" spans="1:16" x14ac:dyDescent="0.25">
      <c r="A61" s="9"/>
      <c r="B61" s="144"/>
      <c r="C61" s="144"/>
      <c r="D61" s="144"/>
      <c r="E61" s="144"/>
      <c r="F61" s="144"/>
      <c r="G61" s="144"/>
      <c r="H61" s="144"/>
      <c r="I61" s="144"/>
      <c r="J61" s="144"/>
      <c r="K61" s="144"/>
      <c r="L61" s="144"/>
      <c r="M61" s="144"/>
      <c r="N61" s="144"/>
      <c r="O61" s="144"/>
    </row>
    <row r="62" spans="1:16" x14ac:dyDescent="0.25">
      <c r="A62" s="9"/>
      <c r="B62" s="144"/>
      <c r="C62" s="144"/>
      <c r="D62" s="144"/>
      <c r="E62" s="144"/>
      <c r="F62" s="144"/>
      <c r="G62" s="144"/>
      <c r="H62" s="144"/>
      <c r="I62" s="144"/>
      <c r="J62" s="144"/>
      <c r="K62" s="144"/>
      <c r="L62" s="144"/>
      <c r="M62" s="144"/>
      <c r="N62" s="144"/>
      <c r="O62" s="144"/>
    </row>
    <row r="63" spans="1:16" x14ac:dyDescent="0.25">
      <c r="B63" s="144"/>
      <c r="C63" s="144"/>
      <c r="D63" s="144"/>
      <c r="E63" s="144"/>
      <c r="F63" s="144"/>
      <c r="G63" s="144"/>
      <c r="H63" s="144"/>
      <c r="I63" s="144"/>
      <c r="J63" s="144"/>
      <c r="K63" s="144"/>
      <c r="L63" s="144"/>
      <c r="M63" s="144"/>
      <c r="N63" s="144"/>
      <c r="O63" s="144"/>
    </row>
    <row r="64" spans="1:16" x14ac:dyDescent="0.25">
      <c r="B64" s="144"/>
      <c r="C64" s="144"/>
      <c r="D64" s="144"/>
      <c r="E64" s="144"/>
      <c r="F64" s="144"/>
      <c r="G64" s="144"/>
      <c r="H64" s="144"/>
      <c r="I64" s="144"/>
      <c r="J64" s="144"/>
      <c r="K64" s="144"/>
      <c r="L64" s="144"/>
      <c r="M64" s="144"/>
      <c r="N64" s="144"/>
      <c r="O64" s="144"/>
    </row>
    <row r="65" spans="2:15" x14ac:dyDescent="0.25">
      <c r="B65" s="144"/>
      <c r="C65" s="144"/>
      <c r="D65" s="144"/>
      <c r="E65" s="144"/>
      <c r="F65" s="144"/>
      <c r="G65" s="144"/>
      <c r="H65" s="144"/>
      <c r="I65" s="144"/>
      <c r="J65" s="144"/>
      <c r="K65" s="144"/>
      <c r="L65" s="144"/>
      <c r="M65" s="144"/>
      <c r="N65" s="144"/>
      <c r="O65" s="144"/>
    </row>
    <row r="66" spans="2:15" x14ac:dyDescent="0.25">
      <c r="B66" s="144"/>
      <c r="C66" s="144"/>
      <c r="D66" s="144"/>
      <c r="E66" s="144"/>
      <c r="F66" s="144"/>
      <c r="G66" s="144"/>
      <c r="H66" s="144"/>
      <c r="I66" s="144"/>
      <c r="J66" s="144"/>
      <c r="K66" s="144"/>
      <c r="L66" s="144"/>
      <c r="M66" s="144"/>
      <c r="N66" s="144"/>
      <c r="O66" s="144"/>
    </row>
    <row r="67" spans="2:15" x14ac:dyDescent="0.25">
      <c r="B67" s="144"/>
      <c r="C67" s="144"/>
      <c r="D67" s="144"/>
      <c r="E67" s="144"/>
      <c r="F67" s="144"/>
      <c r="G67" s="144"/>
      <c r="H67" s="144"/>
      <c r="I67" s="144"/>
      <c r="J67" s="144"/>
      <c r="K67" s="144"/>
      <c r="L67" s="144"/>
      <c r="M67" s="144"/>
      <c r="N67" s="144"/>
      <c r="O67" s="144"/>
    </row>
    <row r="68" spans="2:15" x14ac:dyDescent="0.25">
      <c r="B68" s="144"/>
      <c r="C68" s="144"/>
      <c r="D68" s="144"/>
      <c r="E68" s="144"/>
      <c r="F68" s="144"/>
      <c r="G68" s="144"/>
      <c r="H68" s="144"/>
      <c r="I68" s="144"/>
      <c r="J68" s="144"/>
      <c r="K68" s="144"/>
      <c r="L68" s="144"/>
      <c r="M68" s="144"/>
      <c r="N68" s="144"/>
      <c r="O68" s="144"/>
    </row>
    <row r="69" spans="2:15" x14ac:dyDescent="0.25">
      <c r="B69" s="144"/>
      <c r="C69" s="144"/>
      <c r="D69" s="144"/>
      <c r="E69" s="144"/>
      <c r="F69" s="144"/>
      <c r="G69" s="144"/>
      <c r="H69" s="144"/>
      <c r="I69" s="144"/>
      <c r="J69" s="144"/>
      <c r="K69" s="144"/>
      <c r="L69" s="144"/>
      <c r="M69" s="144"/>
      <c r="N69" s="144"/>
      <c r="O69" s="144"/>
    </row>
    <row r="70" spans="2:15" x14ac:dyDescent="0.25">
      <c r="B70" s="144"/>
      <c r="C70" s="144"/>
      <c r="D70" s="144"/>
      <c r="E70" s="144"/>
      <c r="F70" s="144"/>
      <c r="G70" s="144"/>
      <c r="H70" s="144"/>
      <c r="I70" s="144"/>
      <c r="J70" s="144"/>
      <c r="K70" s="144"/>
      <c r="L70" s="144"/>
      <c r="M70" s="144"/>
      <c r="N70" s="144"/>
      <c r="O70" s="144"/>
    </row>
    <row r="71" spans="2:15" x14ac:dyDescent="0.25">
      <c r="B71" s="144"/>
      <c r="C71" s="144"/>
      <c r="D71" s="144"/>
      <c r="E71" s="144"/>
      <c r="F71" s="144"/>
      <c r="G71" s="144"/>
      <c r="H71" s="144"/>
      <c r="I71" s="144"/>
      <c r="J71" s="144"/>
      <c r="K71" s="144"/>
      <c r="L71" s="144"/>
      <c r="M71" s="144"/>
      <c r="N71" s="144"/>
      <c r="O71" s="144"/>
    </row>
    <row r="72" spans="2:15" x14ac:dyDescent="0.25">
      <c r="B72" s="144"/>
      <c r="C72" s="144"/>
      <c r="D72" s="144"/>
      <c r="E72" s="144"/>
      <c r="F72" s="144"/>
      <c r="G72" s="144"/>
      <c r="H72" s="144"/>
      <c r="I72" s="144"/>
      <c r="J72" s="144"/>
      <c r="K72" s="144"/>
      <c r="L72" s="144"/>
      <c r="M72" s="144"/>
      <c r="N72" s="144"/>
      <c r="O72" s="144"/>
    </row>
    <row r="73" spans="2:15" x14ac:dyDescent="0.25">
      <c r="B73" s="144"/>
      <c r="C73" s="144"/>
      <c r="D73" s="144"/>
      <c r="E73" s="144"/>
      <c r="F73" s="144"/>
      <c r="G73" s="144"/>
      <c r="H73" s="144"/>
      <c r="I73" s="144"/>
      <c r="J73" s="144"/>
      <c r="K73" s="144"/>
      <c r="L73" s="144"/>
      <c r="M73" s="144"/>
      <c r="N73" s="144"/>
      <c r="O73" s="144"/>
    </row>
    <row r="74" spans="2:15" x14ac:dyDescent="0.25">
      <c r="B74" s="144"/>
      <c r="C74" s="144"/>
      <c r="D74" s="144"/>
      <c r="E74" s="144"/>
      <c r="F74" s="144"/>
      <c r="G74" s="144"/>
      <c r="H74" s="144"/>
      <c r="I74" s="144"/>
      <c r="J74" s="144"/>
      <c r="K74" s="144"/>
      <c r="L74" s="144"/>
      <c r="M74" s="144"/>
      <c r="N74" s="144"/>
      <c r="O74" s="144"/>
    </row>
    <row r="75" spans="2:15" x14ac:dyDescent="0.25">
      <c r="B75" s="144"/>
      <c r="C75" s="144"/>
      <c r="D75" s="144"/>
      <c r="E75" s="144"/>
      <c r="F75" s="144"/>
      <c r="G75" s="144"/>
      <c r="H75" s="144"/>
      <c r="I75" s="144"/>
      <c r="J75" s="144"/>
      <c r="K75" s="144"/>
      <c r="L75" s="144"/>
      <c r="M75" s="144"/>
      <c r="N75" s="144"/>
      <c r="O75" s="144"/>
    </row>
    <row r="76" spans="2:15" x14ac:dyDescent="0.25">
      <c r="B76" s="144"/>
      <c r="C76" s="144"/>
      <c r="D76" s="144"/>
      <c r="E76" s="144"/>
      <c r="F76" s="144"/>
      <c r="G76" s="144"/>
      <c r="H76" s="144"/>
      <c r="I76" s="144"/>
      <c r="J76" s="144"/>
      <c r="K76" s="144"/>
      <c r="L76" s="144"/>
      <c r="M76" s="144"/>
      <c r="N76" s="144"/>
      <c r="O76" s="144"/>
    </row>
    <row r="77" spans="2:15" x14ac:dyDescent="0.25">
      <c r="B77" s="144"/>
      <c r="C77" s="144"/>
      <c r="D77" s="144"/>
      <c r="E77" s="144"/>
      <c r="F77" s="144"/>
      <c r="G77" s="144"/>
      <c r="H77" s="144"/>
      <c r="I77" s="144"/>
      <c r="J77" s="144"/>
      <c r="K77" s="144"/>
      <c r="L77" s="144"/>
      <c r="M77" s="144"/>
      <c r="N77" s="144"/>
      <c r="O77" s="144"/>
    </row>
    <row r="78" spans="2:15" x14ac:dyDescent="0.25">
      <c r="B78" s="144"/>
      <c r="C78" s="144"/>
      <c r="D78" s="144"/>
      <c r="E78" s="144"/>
      <c r="F78" s="144"/>
      <c r="G78" s="144"/>
      <c r="H78" s="144"/>
      <c r="I78" s="144"/>
      <c r="J78" s="144"/>
      <c r="K78" s="144"/>
      <c r="L78" s="144"/>
      <c r="M78" s="144"/>
      <c r="N78" s="144"/>
      <c r="O78" s="144"/>
    </row>
    <row r="79" spans="2:15" x14ac:dyDescent="0.25">
      <c r="B79" s="144"/>
      <c r="C79" s="144"/>
      <c r="D79" s="144"/>
      <c r="E79" s="144"/>
      <c r="F79" s="144"/>
      <c r="G79" s="144"/>
      <c r="H79" s="144"/>
      <c r="I79" s="144"/>
      <c r="J79" s="144"/>
      <c r="K79" s="144"/>
      <c r="L79" s="144"/>
      <c r="M79" s="144"/>
      <c r="N79" s="144"/>
      <c r="O79" s="144"/>
    </row>
    <row r="80" spans="2:15" x14ac:dyDescent="0.25">
      <c r="B80" s="144"/>
      <c r="C80" s="144"/>
      <c r="D80" s="144"/>
      <c r="E80" s="144"/>
      <c r="F80" s="144"/>
      <c r="G80" s="144"/>
      <c r="H80" s="144"/>
      <c r="I80" s="144"/>
      <c r="J80" s="144"/>
      <c r="K80" s="144"/>
      <c r="L80" s="144"/>
      <c r="M80" s="144"/>
      <c r="N80" s="144"/>
      <c r="O80" s="144"/>
    </row>
    <row r="81" spans="2:15" x14ac:dyDescent="0.25">
      <c r="B81" s="144"/>
      <c r="C81" s="144"/>
      <c r="D81" s="144"/>
      <c r="E81" s="144"/>
      <c r="F81" s="144"/>
      <c r="G81" s="144"/>
      <c r="H81" s="144"/>
      <c r="I81" s="144"/>
      <c r="J81" s="144"/>
      <c r="K81" s="144"/>
      <c r="L81" s="144"/>
      <c r="M81" s="144"/>
      <c r="N81" s="144"/>
      <c r="O81" s="144"/>
    </row>
    <row r="82" spans="2:15" x14ac:dyDescent="0.25">
      <c r="B82" s="144"/>
      <c r="C82" s="144"/>
      <c r="D82" s="144"/>
      <c r="E82" s="144"/>
      <c r="F82" s="144"/>
      <c r="G82" s="144"/>
      <c r="H82" s="144"/>
      <c r="I82" s="144"/>
      <c r="J82" s="144"/>
      <c r="K82" s="144"/>
      <c r="L82" s="144"/>
      <c r="M82" s="144"/>
      <c r="N82" s="144"/>
      <c r="O82" s="144"/>
    </row>
    <row r="83" spans="2:15" x14ac:dyDescent="0.25">
      <c r="B83" s="144"/>
      <c r="C83" s="144"/>
      <c r="D83" s="144"/>
      <c r="E83" s="144"/>
      <c r="F83" s="144"/>
      <c r="G83" s="144"/>
      <c r="H83" s="144"/>
      <c r="I83" s="144"/>
      <c r="J83" s="144"/>
      <c r="K83" s="144"/>
      <c r="L83" s="144"/>
      <c r="M83" s="144"/>
      <c r="N83" s="144"/>
      <c r="O83" s="144"/>
    </row>
    <row r="84" spans="2:15" x14ac:dyDescent="0.25">
      <c r="B84" s="144"/>
      <c r="C84" s="144"/>
      <c r="D84" s="144"/>
      <c r="E84" s="144"/>
      <c r="F84" s="144"/>
      <c r="G84" s="144"/>
      <c r="H84" s="144"/>
      <c r="I84" s="144"/>
      <c r="J84" s="144"/>
      <c r="K84" s="144"/>
      <c r="L84" s="144"/>
      <c r="M84" s="144"/>
      <c r="N84" s="144"/>
      <c r="O84" s="144"/>
    </row>
    <row r="85" spans="2:15" x14ac:dyDescent="0.25">
      <c r="B85" s="144"/>
      <c r="C85" s="144"/>
      <c r="D85" s="144"/>
      <c r="E85" s="144"/>
      <c r="F85" s="144"/>
      <c r="G85" s="144"/>
      <c r="H85" s="144"/>
      <c r="I85" s="144"/>
      <c r="J85" s="144"/>
      <c r="K85" s="144"/>
      <c r="L85" s="144"/>
      <c r="M85" s="144"/>
      <c r="N85" s="144"/>
      <c r="O85" s="144"/>
    </row>
  </sheetData>
  <mergeCells count="25">
    <mergeCell ref="B57:O85"/>
    <mergeCell ref="B24:O31"/>
    <mergeCell ref="B2:O9"/>
    <mergeCell ref="B21:O23"/>
    <mergeCell ref="B32:O34"/>
    <mergeCell ref="B35:O35"/>
    <mergeCell ref="B36:O36"/>
    <mergeCell ref="B50:O50"/>
    <mergeCell ref="B51:O51"/>
    <mergeCell ref="A1:O1"/>
    <mergeCell ref="B10:O20"/>
    <mergeCell ref="B54:O54"/>
    <mergeCell ref="B55:O55"/>
    <mergeCell ref="B47:O47"/>
    <mergeCell ref="B48:O48"/>
    <mergeCell ref="B37:O37"/>
    <mergeCell ref="B38:O39"/>
    <mergeCell ref="B40:O40"/>
    <mergeCell ref="B41:O41"/>
    <mergeCell ref="B42:O42"/>
    <mergeCell ref="B43:O43"/>
    <mergeCell ref="B44:O46"/>
    <mergeCell ref="B52:O52"/>
    <mergeCell ref="B53:O53"/>
    <mergeCell ref="B49:O4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R131"/>
  <sheetViews>
    <sheetView tabSelected="1" topLeftCell="A117" zoomScale="161" zoomScaleNormal="90" workbookViewId="0">
      <selection activeCell="B134" sqref="B134"/>
    </sheetView>
  </sheetViews>
  <sheetFormatPr defaultColWidth="9.140625" defaultRowHeight="15.75" x14ac:dyDescent="0.25"/>
  <cols>
    <col min="1" max="1" width="10" style="45" customWidth="1"/>
    <col min="2" max="2" width="55" style="45" customWidth="1"/>
    <col min="3" max="3" width="51.28515625" style="45" customWidth="1"/>
    <col min="4" max="4" width="55.85546875" style="45" customWidth="1"/>
    <col min="5" max="16384" width="9.140625" style="45"/>
  </cols>
  <sheetData>
    <row r="1" spans="1:4" x14ac:dyDescent="0.25">
      <c r="A1" s="142"/>
      <c r="B1" s="142"/>
      <c r="C1" s="142"/>
      <c r="D1" s="142"/>
    </row>
    <row r="2" spans="1:4" x14ac:dyDescent="0.25">
      <c r="A2" s="145"/>
      <c r="B2" s="145"/>
      <c r="C2" s="145"/>
      <c r="D2" s="145"/>
    </row>
    <row r="3" spans="1:4" x14ac:dyDescent="0.25">
      <c r="A3" s="146" t="s">
        <v>372</v>
      </c>
      <c r="B3" s="146"/>
      <c r="C3" s="146"/>
      <c r="D3" s="146"/>
    </row>
    <row r="4" spans="1:4" s="46" customFormat="1" ht="82.5" customHeight="1" x14ac:dyDescent="0.25">
      <c r="A4" s="85" t="s">
        <v>1</v>
      </c>
      <c r="B4" s="85" t="s">
        <v>2</v>
      </c>
      <c r="C4" s="85" t="s">
        <v>3</v>
      </c>
      <c r="D4" s="86" t="s">
        <v>335</v>
      </c>
    </row>
    <row r="5" spans="1:4" s="46" customFormat="1" ht="31.5" x14ac:dyDescent="0.25">
      <c r="A5" s="48" t="s">
        <v>68</v>
      </c>
      <c r="B5" s="47" t="s">
        <v>65</v>
      </c>
      <c r="C5" s="62" t="s">
        <v>66</v>
      </c>
      <c r="D5" s="64"/>
    </row>
    <row r="6" spans="1:4" s="46" customFormat="1" x14ac:dyDescent="0.25">
      <c r="A6" s="49" t="s">
        <v>69</v>
      </c>
      <c r="B6" s="50" t="s">
        <v>67</v>
      </c>
      <c r="C6" s="62"/>
      <c r="D6" s="64"/>
    </row>
    <row r="7" spans="1:4" s="46" customFormat="1" ht="47.25" x14ac:dyDescent="0.25">
      <c r="A7" s="48" t="s">
        <v>152</v>
      </c>
      <c r="B7" s="47" t="s">
        <v>71</v>
      </c>
      <c r="C7" s="62" t="s">
        <v>373</v>
      </c>
      <c r="D7" s="64"/>
    </row>
    <row r="8" spans="1:4" s="46" customFormat="1" x14ac:dyDescent="0.25">
      <c r="A8" s="153" t="s">
        <v>153</v>
      </c>
      <c r="B8" s="151" t="s">
        <v>72</v>
      </c>
      <c r="C8" s="62" t="s">
        <v>74</v>
      </c>
      <c r="D8" s="64"/>
    </row>
    <row r="9" spans="1:4" s="46" customFormat="1" ht="47.25" x14ac:dyDescent="0.25">
      <c r="A9" s="154"/>
      <c r="B9" s="152"/>
      <c r="C9" s="62" t="s">
        <v>73</v>
      </c>
      <c r="D9" s="64"/>
    </row>
    <row r="10" spans="1:4" s="46" customFormat="1" x14ac:dyDescent="0.25">
      <c r="A10" s="48" t="s">
        <v>154</v>
      </c>
      <c r="B10" s="47" t="s">
        <v>75</v>
      </c>
      <c r="C10" s="62" t="s">
        <v>76</v>
      </c>
      <c r="D10" s="64"/>
    </row>
    <row r="11" spans="1:4" s="46" customFormat="1" x14ac:dyDescent="0.25">
      <c r="A11" s="48" t="s">
        <v>155</v>
      </c>
      <c r="B11" s="47" t="s">
        <v>77</v>
      </c>
      <c r="C11" s="62" t="s">
        <v>78</v>
      </c>
      <c r="D11" s="64"/>
    </row>
    <row r="12" spans="1:4" s="46" customFormat="1" ht="63" x14ac:dyDescent="0.25">
      <c r="A12" s="48" t="s">
        <v>156</v>
      </c>
      <c r="B12" s="47" t="s">
        <v>83</v>
      </c>
      <c r="C12" s="62" t="s">
        <v>374</v>
      </c>
      <c r="D12" s="64"/>
    </row>
    <row r="13" spans="1:4" s="46" customFormat="1" ht="63" x14ac:dyDescent="0.25">
      <c r="A13" s="48" t="s">
        <v>157</v>
      </c>
      <c r="B13" s="47" t="s">
        <v>84</v>
      </c>
      <c r="C13" s="62" t="s">
        <v>375</v>
      </c>
      <c r="D13" s="64"/>
    </row>
    <row r="14" spans="1:4" s="46" customFormat="1" ht="63" x14ac:dyDescent="0.25">
      <c r="A14" s="48" t="s">
        <v>158</v>
      </c>
      <c r="B14" s="47" t="s">
        <v>85</v>
      </c>
      <c r="C14" s="62" t="s">
        <v>376</v>
      </c>
      <c r="D14" s="64"/>
    </row>
    <row r="15" spans="1:4" s="46" customFormat="1" x14ac:dyDescent="0.25">
      <c r="A15" s="48" t="s">
        <v>159</v>
      </c>
      <c r="B15" s="87" t="s">
        <v>86</v>
      </c>
      <c r="C15" s="62" t="s">
        <v>87</v>
      </c>
      <c r="D15" s="64"/>
    </row>
    <row r="16" spans="1:4" s="46" customFormat="1" ht="35.1" customHeight="1" x14ac:dyDescent="0.25">
      <c r="A16" s="48" t="s">
        <v>160</v>
      </c>
      <c r="B16" s="88" t="s">
        <v>377</v>
      </c>
      <c r="C16" s="62" t="s">
        <v>378</v>
      </c>
      <c r="D16" s="64"/>
    </row>
    <row r="17" spans="1:4" s="46" customFormat="1" ht="47.25" x14ac:dyDescent="0.25">
      <c r="A17" s="48" t="s">
        <v>161</v>
      </c>
      <c r="B17" s="47" t="s">
        <v>92</v>
      </c>
      <c r="C17" s="62" t="s">
        <v>379</v>
      </c>
      <c r="D17" s="64"/>
    </row>
    <row r="18" spans="1:4" s="46" customFormat="1" ht="31.5" x14ac:dyDescent="0.25">
      <c r="A18" s="153" t="s">
        <v>162</v>
      </c>
      <c r="B18" s="81" t="s">
        <v>93</v>
      </c>
      <c r="C18" s="62" t="s">
        <v>94</v>
      </c>
      <c r="D18" s="65"/>
    </row>
    <row r="19" spans="1:4" s="46" customFormat="1" ht="31.5" x14ac:dyDescent="0.25">
      <c r="A19" s="155"/>
      <c r="B19" s="82"/>
      <c r="C19" s="62" t="s">
        <v>95</v>
      </c>
      <c r="D19" s="66"/>
    </row>
    <row r="20" spans="1:4" s="46" customFormat="1" ht="31.5" x14ac:dyDescent="0.25">
      <c r="A20" s="154"/>
      <c r="B20" s="83"/>
      <c r="C20" s="62" t="s">
        <v>380</v>
      </c>
      <c r="D20" s="64"/>
    </row>
    <row r="21" spans="1:4" s="46" customFormat="1" ht="31.5" x14ac:dyDescent="0.25">
      <c r="A21" s="48" t="s">
        <v>163</v>
      </c>
      <c r="B21" s="88" t="s">
        <v>99</v>
      </c>
      <c r="C21" s="62" t="s">
        <v>100</v>
      </c>
      <c r="D21" s="64"/>
    </row>
    <row r="22" spans="1:4" s="46" customFormat="1" ht="31.5" x14ac:dyDescent="0.25">
      <c r="A22" s="48" t="s">
        <v>164</v>
      </c>
      <c r="B22" s="88" t="s">
        <v>101</v>
      </c>
      <c r="C22" s="62" t="s">
        <v>329</v>
      </c>
      <c r="D22" s="67"/>
    </row>
    <row r="23" spans="1:4" s="46" customFormat="1" x14ac:dyDescent="0.25">
      <c r="A23" s="48" t="s">
        <v>165</v>
      </c>
      <c r="B23" s="88" t="s">
        <v>104</v>
      </c>
      <c r="C23" s="62" t="s">
        <v>87</v>
      </c>
      <c r="D23" s="64"/>
    </row>
    <row r="24" spans="1:4" s="46" customFormat="1" ht="31.5" x14ac:dyDescent="0.25">
      <c r="A24" s="48" t="s">
        <v>166</v>
      </c>
      <c r="B24" s="88" t="s">
        <v>105</v>
      </c>
      <c r="C24" s="62" t="s">
        <v>87</v>
      </c>
      <c r="D24" s="64"/>
    </row>
    <row r="25" spans="1:4" s="46" customFormat="1" x14ac:dyDescent="0.25">
      <c r="A25" s="48" t="s">
        <v>167</v>
      </c>
      <c r="B25" s="88" t="s">
        <v>106</v>
      </c>
      <c r="C25" s="62" t="s">
        <v>107</v>
      </c>
      <c r="D25" s="64"/>
    </row>
    <row r="26" spans="1:4" s="46" customFormat="1" x14ac:dyDescent="0.25">
      <c r="A26" s="48" t="s">
        <v>168</v>
      </c>
      <c r="B26" s="62" t="s">
        <v>111</v>
      </c>
      <c r="C26" s="62" t="s">
        <v>112</v>
      </c>
      <c r="D26" s="64"/>
    </row>
    <row r="27" spans="1:4" s="46" customFormat="1" x14ac:dyDescent="0.25">
      <c r="A27" s="48" t="s">
        <v>169</v>
      </c>
      <c r="B27" s="62" t="s">
        <v>334</v>
      </c>
      <c r="C27" s="62" t="s">
        <v>113</v>
      </c>
      <c r="D27" s="64"/>
    </row>
    <row r="28" spans="1:4" s="46" customFormat="1" x14ac:dyDescent="0.25">
      <c r="A28" s="48" t="s">
        <v>170</v>
      </c>
      <c r="B28" s="62" t="s">
        <v>116</v>
      </c>
      <c r="C28" s="62" t="s">
        <v>87</v>
      </c>
      <c r="D28" s="66"/>
    </row>
    <row r="29" spans="1:4" s="46" customFormat="1" x14ac:dyDescent="0.25">
      <c r="A29" s="48" t="s">
        <v>171</v>
      </c>
      <c r="B29" s="87" t="s">
        <v>117</v>
      </c>
      <c r="C29" s="62" t="s">
        <v>87</v>
      </c>
      <c r="D29" s="64"/>
    </row>
    <row r="30" spans="1:4" s="46" customFormat="1" ht="15.75" customHeight="1" x14ac:dyDescent="0.25">
      <c r="A30" s="153" t="s">
        <v>172</v>
      </c>
      <c r="B30" s="151" t="s">
        <v>118</v>
      </c>
      <c r="C30" s="47" t="s">
        <v>119</v>
      </c>
      <c r="D30" s="64"/>
    </row>
    <row r="31" spans="1:4" s="46" customFormat="1" x14ac:dyDescent="0.25">
      <c r="A31" s="155"/>
      <c r="B31" s="159"/>
      <c r="C31" s="47" t="s">
        <v>120</v>
      </c>
      <c r="D31" s="64"/>
    </row>
    <row r="32" spans="1:4" s="46" customFormat="1" ht="31.5" x14ac:dyDescent="0.25">
      <c r="A32" s="155"/>
      <c r="B32" s="159"/>
      <c r="C32" s="47" t="s">
        <v>121</v>
      </c>
      <c r="D32" s="64"/>
    </row>
    <row r="33" spans="1:8" s="46" customFormat="1" ht="31.5" x14ac:dyDescent="0.25">
      <c r="A33" s="155"/>
      <c r="B33" s="159"/>
      <c r="C33" s="47" t="s">
        <v>122</v>
      </c>
      <c r="D33" s="64"/>
    </row>
    <row r="34" spans="1:8" s="46" customFormat="1" x14ac:dyDescent="0.25">
      <c r="A34" s="155"/>
      <c r="B34" s="159"/>
      <c r="C34" s="47" t="s">
        <v>124</v>
      </c>
      <c r="D34" s="64"/>
    </row>
    <row r="35" spans="1:8" s="46" customFormat="1" ht="31.5" x14ac:dyDescent="0.25">
      <c r="A35" s="155"/>
      <c r="B35" s="159"/>
      <c r="C35" s="47" t="s">
        <v>123</v>
      </c>
      <c r="D35" s="64"/>
    </row>
    <row r="36" spans="1:8" s="46" customFormat="1" x14ac:dyDescent="0.25">
      <c r="A36" s="155"/>
      <c r="B36" s="159"/>
      <c r="C36" s="47" t="s">
        <v>322</v>
      </c>
      <c r="D36" s="64"/>
    </row>
    <row r="37" spans="1:8" s="46" customFormat="1" ht="31.5" x14ac:dyDescent="0.25">
      <c r="A37" s="154"/>
      <c r="B37" s="152"/>
      <c r="C37" s="47" t="s">
        <v>330</v>
      </c>
      <c r="D37" s="64"/>
      <c r="E37" s="14"/>
      <c r="F37" s="14"/>
      <c r="G37" s="14"/>
      <c r="H37" s="14"/>
    </row>
    <row r="38" spans="1:8" s="46" customFormat="1" ht="47.25" x14ac:dyDescent="0.25">
      <c r="A38" s="153" t="s">
        <v>173</v>
      </c>
      <c r="B38" s="156" t="s">
        <v>125</v>
      </c>
      <c r="C38" s="62" t="s">
        <v>126</v>
      </c>
      <c r="D38" s="64"/>
    </row>
    <row r="39" spans="1:8" s="46" customFormat="1" ht="31.5" x14ac:dyDescent="0.25">
      <c r="A39" s="155"/>
      <c r="B39" s="157"/>
      <c r="C39" s="62" t="s">
        <v>381</v>
      </c>
      <c r="D39" s="64"/>
    </row>
    <row r="40" spans="1:8" s="46" customFormat="1" ht="31.5" x14ac:dyDescent="0.25">
      <c r="A40" s="154"/>
      <c r="B40" s="158"/>
      <c r="C40" s="62" t="s">
        <v>127</v>
      </c>
      <c r="D40" s="64"/>
    </row>
    <row r="41" spans="1:8" s="46" customFormat="1" ht="31.5" x14ac:dyDescent="0.25">
      <c r="A41" s="153" t="s">
        <v>174</v>
      </c>
      <c r="B41" s="156" t="s">
        <v>128</v>
      </c>
      <c r="C41" s="62" t="s">
        <v>129</v>
      </c>
      <c r="D41" s="64"/>
    </row>
    <row r="42" spans="1:8" s="46" customFormat="1" ht="31.5" x14ac:dyDescent="0.25">
      <c r="A42" s="155"/>
      <c r="B42" s="157"/>
      <c r="C42" s="62" t="s">
        <v>382</v>
      </c>
      <c r="D42" s="64"/>
    </row>
    <row r="43" spans="1:8" s="46" customFormat="1" ht="31.5" x14ac:dyDescent="0.25">
      <c r="A43" s="155"/>
      <c r="B43" s="157"/>
      <c r="C43" s="62" t="s">
        <v>383</v>
      </c>
      <c r="D43" s="64"/>
    </row>
    <row r="44" spans="1:8" s="46" customFormat="1" ht="51" customHeight="1" x14ac:dyDescent="0.25">
      <c r="A44" s="154"/>
      <c r="B44" s="158"/>
      <c r="C44" s="62" t="s">
        <v>323</v>
      </c>
      <c r="D44" s="64"/>
    </row>
    <row r="45" spans="1:8" s="46" customFormat="1" x14ac:dyDescent="0.25">
      <c r="A45" s="48" t="s">
        <v>175</v>
      </c>
      <c r="B45" s="62" t="s">
        <v>130</v>
      </c>
      <c r="C45" s="62" t="s">
        <v>324</v>
      </c>
      <c r="D45" s="64"/>
    </row>
    <row r="46" spans="1:8" s="46" customFormat="1" x14ac:dyDescent="0.25">
      <c r="A46" s="48" t="s">
        <v>176</v>
      </c>
      <c r="B46" s="62" t="s">
        <v>131</v>
      </c>
      <c r="C46" s="62" t="s">
        <v>361</v>
      </c>
      <c r="D46" s="64"/>
    </row>
    <row r="47" spans="1:8" s="46" customFormat="1" ht="47.25" x14ac:dyDescent="0.25">
      <c r="A47" s="48" t="s">
        <v>177</v>
      </c>
      <c r="B47" s="62" t="s">
        <v>132</v>
      </c>
      <c r="C47" s="62" t="s">
        <v>87</v>
      </c>
      <c r="D47" s="64"/>
    </row>
    <row r="48" spans="1:8" s="46" customFormat="1" ht="47.25" x14ac:dyDescent="0.25">
      <c r="A48" s="48" t="s">
        <v>178</v>
      </c>
      <c r="B48" s="62" t="s">
        <v>384</v>
      </c>
      <c r="C48" s="63" t="s">
        <v>87</v>
      </c>
      <c r="D48" s="64"/>
    </row>
    <row r="49" spans="1:18" s="46" customFormat="1" x14ac:dyDescent="0.25">
      <c r="A49" s="48" t="s">
        <v>179</v>
      </c>
      <c r="B49" s="62" t="s">
        <v>133</v>
      </c>
      <c r="C49" s="63" t="s">
        <v>87</v>
      </c>
      <c r="D49" s="64"/>
    </row>
    <row r="50" spans="1:18" s="46" customFormat="1" x14ac:dyDescent="0.25">
      <c r="A50" s="153" t="s">
        <v>180</v>
      </c>
      <c r="B50" s="156" t="s">
        <v>134</v>
      </c>
      <c r="C50" s="63" t="s">
        <v>135</v>
      </c>
      <c r="D50" s="64"/>
    </row>
    <row r="51" spans="1:18" s="46" customFormat="1" x14ac:dyDescent="0.25">
      <c r="A51" s="155"/>
      <c r="B51" s="157"/>
      <c r="C51" s="63" t="s">
        <v>136</v>
      </c>
      <c r="D51" s="64"/>
    </row>
    <row r="52" spans="1:18" s="46" customFormat="1" x14ac:dyDescent="0.25">
      <c r="A52" s="155"/>
      <c r="B52" s="157"/>
      <c r="C52" s="63" t="s">
        <v>137</v>
      </c>
      <c r="D52" s="64"/>
    </row>
    <row r="53" spans="1:18" s="46" customFormat="1" x14ac:dyDescent="0.25">
      <c r="A53" s="155"/>
      <c r="B53" s="157"/>
      <c r="C53" s="63" t="s">
        <v>138</v>
      </c>
      <c r="D53" s="64"/>
    </row>
    <row r="54" spans="1:18" s="46" customFormat="1" x14ac:dyDescent="0.25">
      <c r="A54" s="155"/>
      <c r="B54" s="157"/>
      <c r="C54" s="62" t="s">
        <v>139</v>
      </c>
      <c r="D54" s="64"/>
    </row>
    <row r="55" spans="1:18" s="46" customFormat="1" x14ac:dyDescent="0.25">
      <c r="A55" s="155"/>
      <c r="B55" s="157"/>
      <c r="C55" s="62" t="s">
        <v>140</v>
      </c>
      <c r="D55" s="64"/>
      <c r="E55" s="89"/>
      <c r="F55" s="89"/>
      <c r="G55" s="89"/>
      <c r="H55" s="89"/>
      <c r="I55" s="89"/>
      <c r="J55" s="89"/>
      <c r="K55" s="89"/>
      <c r="L55" s="89"/>
      <c r="M55" s="89"/>
      <c r="N55" s="89"/>
      <c r="O55" s="89"/>
      <c r="P55" s="89"/>
      <c r="Q55" s="89"/>
      <c r="R55" s="89"/>
    </row>
    <row r="56" spans="1:18" s="46" customFormat="1" x14ac:dyDescent="0.25">
      <c r="A56" s="155"/>
      <c r="B56" s="157"/>
      <c r="C56" s="62" t="s">
        <v>141</v>
      </c>
      <c r="D56" s="64"/>
      <c r="E56" s="89"/>
      <c r="F56" s="89"/>
      <c r="G56" s="89"/>
      <c r="H56" s="89"/>
      <c r="I56" s="89"/>
      <c r="J56" s="89"/>
      <c r="K56" s="89"/>
      <c r="L56" s="89"/>
      <c r="M56" s="89"/>
      <c r="N56" s="89"/>
      <c r="O56" s="89"/>
      <c r="P56" s="89"/>
      <c r="Q56" s="89"/>
      <c r="R56" s="89"/>
    </row>
    <row r="57" spans="1:18" s="46" customFormat="1" ht="31.5" x14ac:dyDescent="0.25">
      <c r="A57" s="155"/>
      <c r="B57" s="157"/>
      <c r="C57" s="62" t="s">
        <v>142</v>
      </c>
      <c r="D57" s="64"/>
      <c r="E57" s="89"/>
      <c r="F57" s="89"/>
      <c r="G57" s="89"/>
      <c r="H57" s="89"/>
      <c r="I57" s="89"/>
      <c r="J57" s="89"/>
      <c r="K57" s="89"/>
      <c r="L57" s="89"/>
      <c r="M57" s="89"/>
      <c r="N57" s="89"/>
      <c r="O57" s="89"/>
      <c r="P57" s="89"/>
      <c r="Q57" s="89"/>
      <c r="R57" s="89"/>
    </row>
    <row r="58" spans="1:18" s="46" customFormat="1" ht="31.5" x14ac:dyDescent="0.25">
      <c r="A58" s="155"/>
      <c r="B58" s="157"/>
      <c r="C58" s="62" t="s">
        <v>143</v>
      </c>
      <c r="D58" s="64"/>
    </row>
    <row r="59" spans="1:18" s="46" customFormat="1" ht="47.25" x14ac:dyDescent="0.25">
      <c r="A59" s="155"/>
      <c r="B59" s="158"/>
      <c r="C59" s="62" t="s">
        <v>385</v>
      </c>
      <c r="D59" s="64"/>
    </row>
    <row r="60" spans="1:18" s="46" customFormat="1" ht="31.5" x14ac:dyDescent="0.25">
      <c r="A60" s="48" t="s">
        <v>386</v>
      </c>
      <c r="B60" s="62" t="s">
        <v>144</v>
      </c>
      <c r="C60" s="62" t="s">
        <v>87</v>
      </c>
      <c r="D60" s="64"/>
    </row>
    <row r="61" spans="1:18" s="46" customFormat="1" ht="15.75" customHeight="1" x14ac:dyDescent="0.25">
      <c r="A61" s="153" t="s">
        <v>181</v>
      </c>
      <c r="B61" s="160" t="s">
        <v>149</v>
      </c>
      <c r="C61" s="62" t="s">
        <v>146</v>
      </c>
      <c r="D61" s="64"/>
    </row>
    <row r="62" spans="1:18" s="46" customFormat="1" x14ac:dyDescent="0.25">
      <c r="A62" s="155"/>
      <c r="B62" s="161"/>
      <c r="C62" s="62" t="s">
        <v>147</v>
      </c>
      <c r="D62" s="64"/>
    </row>
    <row r="63" spans="1:18" s="46" customFormat="1" x14ac:dyDescent="0.25">
      <c r="A63" s="155"/>
      <c r="B63" s="161"/>
      <c r="C63" s="62" t="s">
        <v>148</v>
      </c>
      <c r="D63" s="64"/>
    </row>
    <row r="64" spans="1:18" s="46" customFormat="1" ht="31.5" x14ac:dyDescent="0.25">
      <c r="A64" s="154"/>
      <c r="B64" s="162"/>
      <c r="C64" s="62" t="s">
        <v>145</v>
      </c>
      <c r="D64" s="64"/>
    </row>
    <row r="65" spans="1:4" s="46" customFormat="1" ht="78.75" x14ac:dyDescent="0.25">
      <c r="A65" s="84" t="s">
        <v>182</v>
      </c>
      <c r="B65" s="83" t="s">
        <v>331</v>
      </c>
      <c r="C65" s="62" t="s">
        <v>87</v>
      </c>
      <c r="D65" s="64"/>
    </row>
    <row r="66" spans="1:4" s="46" customFormat="1" ht="31.5" x14ac:dyDescent="0.25">
      <c r="A66" s="49" t="s">
        <v>70</v>
      </c>
      <c r="B66" s="51" t="s">
        <v>151</v>
      </c>
      <c r="C66" s="62"/>
      <c r="D66" s="64"/>
    </row>
    <row r="67" spans="1:4" s="46" customFormat="1" x14ac:dyDescent="0.25">
      <c r="A67" s="153" t="s">
        <v>79</v>
      </c>
      <c r="B67" s="160" t="s">
        <v>183</v>
      </c>
      <c r="C67" s="62" t="s">
        <v>184</v>
      </c>
      <c r="D67" s="64"/>
    </row>
    <row r="68" spans="1:4" s="46" customFormat="1" ht="31.5" x14ac:dyDescent="0.25">
      <c r="A68" s="155"/>
      <c r="B68" s="161"/>
      <c r="C68" s="62" t="s">
        <v>332</v>
      </c>
      <c r="D68" s="64"/>
    </row>
    <row r="69" spans="1:4" s="46" customFormat="1" x14ac:dyDescent="0.25">
      <c r="A69" s="154"/>
      <c r="B69" s="162"/>
      <c r="C69" s="62" t="s">
        <v>185</v>
      </c>
      <c r="D69" s="64"/>
    </row>
    <row r="70" spans="1:4" s="46" customFormat="1" x14ac:dyDescent="0.25">
      <c r="A70" s="153" t="s">
        <v>80</v>
      </c>
      <c r="B70" s="156" t="s">
        <v>186</v>
      </c>
      <c r="C70" s="62" t="s">
        <v>187</v>
      </c>
      <c r="D70" s="64"/>
    </row>
    <row r="71" spans="1:4" s="46" customFormat="1" x14ac:dyDescent="0.25">
      <c r="A71" s="155"/>
      <c r="B71" s="157"/>
      <c r="C71" s="62" t="s">
        <v>188</v>
      </c>
      <c r="D71" s="64"/>
    </row>
    <row r="72" spans="1:4" s="46" customFormat="1" x14ac:dyDescent="0.25">
      <c r="A72" s="155"/>
      <c r="B72" s="157"/>
      <c r="C72" s="62" t="s">
        <v>189</v>
      </c>
      <c r="D72" s="64"/>
    </row>
    <row r="73" spans="1:4" s="46" customFormat="1" ht="31.5" x14ac:dyDescent="0.25">
      <c r="A73" s="155"/>
      <c r="B73" s="157"/>
      <c r="C73" s="62" t="s">
        <v>349</v>
      </c>
      <c r="D73" s="64"/>
    </row>
    <row r="74" spans="1:4" s="46" customFormat="1" ht="33" customHeight="1" x14ac:dyDescent="0.25">
      <c r="A74" s="154"/>
      <c r="B74" s="158"/>
      <c r="C74" s="62" t="s">
        <v>333</v>
      </c>
      <c r="D74" s="64"/>
    </row>
    <row r="75" spans="1:4" s="46" customFormat="1" x14ac:dyDescent="0.25">
      <c r="A75" s="153" t="s">
        <v>81</v>
      </c>
      <c r="B75" s="156" t="s">
        <v>190</v>
      </c>
      <c r="C75" s="62" t="s">
        <v>191</v>
      </c>
      <c r="D75" s="64"/>
    </row>
    <row r="76" spans="1:4" s="46" customFormat="1" x14ac:dyDescent="0.25">
      <c r="A76" s="155"/>
      <c r="B76" s="157"/>
      <c r="C76" s="62" t="s">
        <v>192</v>
      </c>
      <c r="D76" s="64"/>
    </row>
    <row r="77" spans="1:4" s="46" customFormat="1" ht="31.5" x14ac:dyDescent="0.25">
      <c r="A77" s="154"/>
      <c r="B77" s="158"/>
      <c r="C77" s="62" t="s">
        <v>193</v>
      </c>
      <c r="D77" s="64"/>
    </row>
    <row r="78" spans="1:4" s="46" customFormat="1" x14ac:dyDescent="0.25">
      <c r="A78" s="153" t="s">
        <v>82</v>
      </c>
      <c r="B78" s="156" t="s">
        <v>194</v>
      </c>
      <c r="C78" s="62" t="s">
        <v>196</v>
      </c>
      <c r="D78" s="64"/>
    </row>
    <row r="79" spans="1:4" s="46" customFormat="1" ht="31.5" x14ac:dyDescent="0.25">
      <c r="A79" s="155"/>
      <c r="B79" s="157"/>
      <c r="C79" s="62" t="s">
        <v>197</v>
      </c>
      <c r="D79" s="64"/>
    </row>
    <row r="80" spans="1:4" s="46" customFormat="1" ht="31.5" x14ac:dyDescent="0.25">
      <c r="A80" s="154"/>
      <c r="B80" s="158"/>
      <c r="C80" s="62" t="s">
        <v>195</v>
      </c>
      <c r="D80" s="64"/>
    </row>
    <row r="81" spans="1:4" s="46" customFormat="1" ht="31.5" x14ac:dyDescent="0.25">
      <c r="A81" s="153" t="s">
        <v>88</v>
      </c>
      <c r="B81" s="156" t="s">
        <v>198</v>
      </c>
      <c r="C81" s="62" t="s">
        <v>199</v>
      </c>
      <c r="D81" s="64"/>
    </row>
    <row r="82" spans="1:4" s="46" customFormat="1" x14ac:dyDescent="0.25">
      <c r="A82" s="155"/>
      <c r="B82" s="157"/>
      <c r="C82" s="62" t="s">
        <v>325</v>
      </c>
      <c r="D82" s="64"/>
    </row>
    <row r="83" spans="1:4" s="46" customFormat="1" x14ac:dyDescent="0.25">
      <c r="A83" s="154"/>
      <c r="B83" s="158"/>
      <c r="C83" s="62" t="s">
        <v>326</v>
      </c>
      <c r="D83" s="64"/>
    </row>
    <row r="84" spans="1:4" s="46" customFormat="1" x14ac:dyDescent="0.25">
      <c r="A84" s="153" t="s">
        <v>89</v>
      </c>
      <c r="B84" s="156" t="s">
        <v>200</v>
      </c>
      <c r="C84" s="62" t="s">
        <v>202</v>
      </c>
      <c r="D84" s="64"/>
    </row>
    <row r="85" spans="1:4" s="46" customFormat="1" ht="31.5" x14ac:dyDescent="0.25">
      <c r="A85" s="155"/>
      <c r="B85" s="157"/>
      <c r="C85" s="62" t="s">
        <v>327</v>
      </c>
      <c r="D85" s="64"/>
    </row>
    <row r="86" spans="1:4" s="46" customFormat="1" ht="31.5" x14ac:dyDescent="0.25">
      <c r="A86" s="154"/>
      <c r="B86" s="158"/>
      <c r="C86" s="62" t="s">
        <v>201</v>
      </c>
      <c r="D86" s="64"/>
    </row>
    <row r="87" spans="1:4" s="46" customFormat="1" ht="31.5" x14ac:dyDescent="0.25">
      <c r="A87" s="153" t="s">
        <v>90</v>
      </c>
      <c r="B87" s="156" t="s">
        <v>203</v>
      </c>
      <c r="C87" s="62" t="s">
        <v>205</v>
      </c>
      <c r="D87" s="64"/>
    </row>
    <row r="88" spans="1:4" s="46" customFormat="1" ht="31.5" x14ac:dyDescent="0.25">
      <c r="A88" s="155"/>
      <c r="B88" s="157"/>
      <c r="C88" s="62" t="s">
        <v>206</v>
      </c>
      <c r="D88" s="64"/>
    </row>
    <row r="89" spans="1:4" s="46" customFormat="1" ht="31.5" x14ac:dyDescent="0.25">
      <c r="A89" s="155"/>
      <c r="B89" s="157"/>
      <c r="C89" s="62" t="s">
        <v>207</v>
      </c>
      <c r="D89" s="64"/>
    </row>
    <row r="90" spans="1:4" s="46" customFormat="1" x14ac:dyDescent="0.25">
      <c r="A90" s="154"/>
      <c r="B90" s="158"/>
      <c r="C90" s="62" t="s">
        <v>204</v>
      </c>
      <c r="D90" s="64"/>
    </row>
    <row r="91" spans="1:4" s="46" customFormat="1" ht="31.5" x14ac:dyDescent="0.25">
      <c r="A91" s="153" t="s">
        <v>91</v>
      </c>
      <c r="B91" s="156" t="s">
        <v>208</v>
      </c>
      <c r="C91" s="62" t="s">
        <v>328</v>
      </c>
      <c r="D91" s="64"/>
    </row>
    <row r="92" spans="1:4" s="46" customFormat="1" ht="31.5" x14ac:dyDescent="0.25">
      <c r="A92" s="154"/>
      <c r="B92" s="158"/>
      <c r="C92" s="62" t="s">
        <v>209</v>
      </c>
      <c r="D92" s="64"/>
    </row>
    <row r="93" spans="1:4" s="46" customFormat="1" x14ac:dyDescent="0.25">
      <c r="A93" s="48" t="s">
        <v>96</v>
      </c>
      <c r="B93" s="62" t="s">
        <v>210</v>
      </c>
      <c r="C93" s="62" t="s">
        <v>211</v>
      </c>
      <c r="D93" s="64"/>
    </row>
    <row r="94" spans="1:4" s="46" customFormat="1" ht="31.5" x14ac:dyDescent="0.25">
      <c r="A94" s="153" t="s">
        <v>97</v>
      </c>
      <c r="B94" s="156" t="s">
        <v>212</v>
      </c>
      <c r="C94" s="62" t="s">
        <v>214</v>
      </c>
      <c r="D94" s="64"/>
    </row>
    <row r="95" spans="1:4" s="46" customFormat="1" x14ac:dyDescent="0.25">
      <c r="A95" s="155"/>
      <c r="B95" s="157"/>
      <c r="C95" s="63" t="s">
        <v>215</v>
      </c>
      <c r="D95" s="64"/>
    </row>
    <row r="96" spans="1:4" s="46" customFormat="1" x14ac:dyDescent="0.25">
      <c r="A96" s="155"/>
      <c r="B96" s="157"/>
      <c r="C96" s="63" t="s">
        <v>216</v>
      </c>
      <c r="D96" s="64"/>
    </row>
    <row r="97" spans="1:4" s="46" customFormat="1" ht="31.5" x14ac:dyDescent="0.25">
      <c r="A97" s="154"/>
      <c r="B97" s="158"/>
      <c r="C97" s="63" t="s">
        <v>213</v>
      </c>
      <c r="D97" s="64"/>
    </row>
    <row r="98" spans="1:4" s="46" customFormat="1" ht="31.5" x14ac:dyDescent="0.25">
      <c r="A98" s="48" t="s">
        <v>98</v>
      </c>
      <c r="B98" s="62" t="s">
        <v>217</v>
      </c>
      <c r="C98" s="63" t="s">
        <v>87</v>
      </c>
      <c r="D98" s="64"/>
    </row>
    <row r="99" spans="1:4" s="46" customFormat="1" ht="31.5" x14ac:dyDescent="0.25">
      <c r="A99" s="48" t="s">
        <v>102</v>
      </c>
      <c r="B99" s="62" t="s">
        <v>218</v>
      </c>
      <c r="C99" s="63" t="s">
        <v>87</v>
      </c>
      <c r="D99" s="64"/>
    </row>
    <row r="100" spans="1:4" s="46" customFormat="1" ht="31.5" x14ac:dyDescent="0.25">
      <c r="A100" s="48" t="s">
        <v>103</v>
      </c>
      <c r="B100" s="62" t="s">
        <v>219</v>
      </c>
      <c r="C100" s="63" t="s">
        <v>220</v>
      </c>
      <c r="D100" s="64"/>
    </row>
    <row r="101" spans="1:4" s="46" customFormat="1" ht="31.5" x14ac:dyDescent="0.25">
      <c r="A101" s="48" t="s">
        <v>108</v>
      </c>
      <c r="B101" s="62" t="s">
        <v>221</v>
      </c>
      <c r="C101" s="63" t="s">
        <v>87</v>
      </c>
      <c r="D101" s="64"/>
    </row>
    <row r="102" spans="1:4" s="46" customFormat="1" x14ac:dyDescent="0.25">
      <c r="A102" s="48" t="s">
        <v>109</v>
      </c>
      <c r="B102" s="62" t="s">
        <v>222</v>
      </c>
      <c r="C102" s="63" t="s">
        <v>223</v>
      </c>
      <c r="D102" s="64"/>
    </row>
    <row r="103" spans="1:4" s="46" customFormat="1" ht="63" x14ac:dyDescent="0.25">
      <c r="A103" s="48" t="s">
        <v>110</v>
      </c>
      <c r="B103" s="62" t="s">
        <v>387</v>
      </c>
      <c r="C103" s="63" t="s">
        <v>87</v>
      </c>
      <c r="D103" s="64"/>
    </row>
    <row r="104" spans="1:4" s="46" customFormat="1" x14ac:dyDescent="0.25">
      <c r="A104" s="153" t="s">
        <v>114</v>
      </c>
      <c r="B104" s="156" t="s">
        <v>224</v>
      </c>
      <c r="C104" s="63" t="s">
        <v>225</v>
      </c>
      <c r="D104" s="64"/>
    </row>
    <row r="105" spans="1:4" s="46" customFormat="1" x14ac:dyDescent="0.25">
      <c r="A105" s="154"/>
      <c r="B105" s="158"/>
      <c r="C105" s="63" t="s">
        <v>226</v>
      </c>
      <c r="D105" s="64"/>
    </row>
    <row r="106" spans="1:4" s="46" customFormat="1" ht="31.5" x14ac:dyDescent="0.25">
      <c r="A106" s="48" t="s">
        <v>115</v>
      </c>
      <c r="B106" s="62" t="s">
        <v>227</v>
      </c>
      <c r="C106" s="63" t="s">
        <v>87</v>
      </c>
      <c r="D106" s="64"/>
    </row>
    <row r="107" spans="1:4" s="46" customFormat="1" x14ac:dyDescent="0.25">
      <c r="A107" s="49" t="s">
        <v>150</v>
      </c>
      <c r="B107" s="51" t="s">
        <v>228</v>
      </c>
      <c r="C107" s="63"/>
      <c r="D107" s="64"/>
    </row>
    <row r="108" spans="1:4" s="46" customFormat="1" ht="31.5" x14ac:dyDescent="0.25">
      <c r="A108" s="153" t="s">
        <v>231</v>
      </c>
      <c r="B108" s="156" t="s">
        <v>229</v>
      </c>
      <c r="C108" s="63" t="s">
        <v>234</v>
      </c>
      <c r="D108" s="64"/>
    </row>
    <row r="109" spans="1:4" s="46" customFormat="1" ht="31.5" x14ac:dyDescent="0.25">
      <c r="A109" s="154"/>
      <c r="B109" s="158"/>
      <c r="C109" s="63" t="s">
        <v>235</v>
      </c>
      <c r="D109" s="64"/>
    </row>
    <row r="110" spans="1:4" s="46" customFormat="1" x14ac:dyDescent="0.25">
      <c r="A110" s="153" t="s">
        <v>232</v>
      </c>
      <c r="B110" s="156" t="s">
        <v>236</v>
      </c>
      <c r="C110" s="63" t="s">
        <v>187</v>
      </c>
      <c r="D110" s="64"/>
    </row>
    <row r="111" spans="1:4" s="46" customFormat="1" x14ac:dyDescent="0.25">
      <c r="A111" s="155"/>
      <c r="B111" s="157"/>
      <c r="C111" s="63" t="s">
        <v>388</v>
      </c>
      <c r="D111" s="64"/>
    </row>
    <row r="112" spans="1:4" s="46" customFormat="1" x14ac:dyDescent="0.25">
      <c r="A112" s="155"/>
      <c r="B112" s="157"/>
      <c r="C112" s="63" t="s">
        <v>362</v>
      </c>
      <c r="D112" s="64"/>
    </row>
    <row r="113" spans="1:4" s="46" customFormat="1" x14ac:dyDescent="0.25">
      <c r="A113" s="153" t="s">
        <v>233</v>
      </c>
      <c r="B113" s="156" t="s">
        <v>237</v>
      </c>
      <c r="C113" s="63" t="s">
        <v>230</v>
      </c>
      <c r="D113" s="64"/>
    </row>
    <row r="114" spans="1:4" s="46" customFormat="1" x14ac:dyDescent="0.25">
      <c r="A114" s="155"/>
      <c r="B114" s="157"/>
      <c r="C114" s="63" t="s">
        <v>238</v>
      </c>
      <c r="D114" s="64"/>
    </row>
    <row r="115" spans="1:4" s="46" customFormat="1" ht="31.5" x14ac:dyDescent="0.25">
      <c r="A115" s="154"/>
      <c r="B115" s="158"/>
      <c r="C115" s="63" t="s">
        <v>239</v>
      </c>
      <c r="D115" s="64"/>
    </row>
    <row r="116" spans="1:4" s="46" customFormat="1" x14ac:dyDescent="0.25">
      <c r="A116" s="153" t="s">
        <v>241</v>
      </c>
      <c r="B116" s="156" t="s">
        <v>240</v>
      </c>
      <c r="C116" s="63" t="s">
        <v>191</v>
      </c>
      <c r="D116" s="64"/>
    </row>
    <row r="117" spans="1:4" s="46" customFormat="1" x14ac:dyDescent="0.25">
      <c r="A117" s="155"/>
      <c r="B117" s="157"/>
      <c r="C117" s="62" t="s">
        <v>242</v>
      </c>
      <c r="D117" s="64"/>
    </row>
    <row r="118" spans="1:4" s="46" customFormat="1" x14ac:dyDescent="0.25">
      <c r="A118" s="155"/>
      <c r="B118" s="157"/>
      <c r="C118" s="63" t="s">
        <v>243</v>
      </c>
      <c r="D118" s="64"/>
    </row>
    <row r="119" spans="1:4" s="46" customFormat="1" x14ac:dyDescent="0.25">
      <c r="A119" s="155"/>
      <c r="B119" s="157"/>
      <c r="C119" s="63" t="s">
        <v>244</v>
      </c>
      <c r="D119" s="64"/>
    </row>
    <row r="120" spans="1:4" s="46" customFormat="1" x14ac:dyDescent="0.25">
      <c r="A120" s="155"/>
      <c r="B120" s="157"/>
      <c r="C120" s="63" t="s">
        <v>245</v>
      </c>
      <c r="D120" s="64"/>
    </row>
    <row r="121" spans="1:4" s="46" customFormat="1" x14ac:dyDescent="0.25">
      <c r="A121" s="155"/>
      <c r="B121" s="157"/>
      <c r="C121" s="63" t="s">
        <v>246</v>
      </c>
      <c r="D121" s="64"/>
    </row>
    <row r="122" spans="1:4" s="46" customFormat="1" x14ac:dyDescent="0.25">
      <c r="A122" s="154"/>
      <c r="B122" s="158"/>
      <c r="C122" s="90" t="s">
        <v>247</v>
      </c>
      <c r="D122" s="64"/>
    </row>
    <row r="123" spans="1:4" s="46" customFormat="1" ht="31.5" x14ac:dyDescent="0.25">
      <c r="A123" s="150" t="s">
        <v>391</v>
      </c>
      <c r="B123" s="147" t="s">
        <v>249</v>
      </c>
      <c r="C123" s="63" t="s">
        <v>250</v>
      </c>
      <c r="D123" s="68"/>
    </row>
    <row r="124" spans="1:4" s="46" customFormat="1" ht="78.75" x14ac:dyDescent="0.25">
      <c r="A124" s="150"/>
      <c r="B124" s="148"/>
      <c r="C124" s="63" t="s">
        <v>389</v>
      </c>
      <c r="D124" s="68"/>
    </row>
    <row r="125" spans="1:4" s="46" customFormat="1" ht="94.5" x14ac:dyDescent="0.25">
      <c r="A125" s="150"/>
      <c r="B125" s="148"/>
      <c r="C125" s="63" t="s">
        <v>251</v>
      </c>
      <c r="D125" s="68"/>
    </row>
    <row r="126" spans="1:4" s="46" customFormat="1" ht="31.5" x14ac:dyDescent="0.25">
      <c r="A126" s="150"/>
      <c r="B126" s="148"/>
      <c r="C126" s="63" t="s">
        <v>252</v>
      </c>
      <c r="D126" s="68"/>
    </row>
    <row r="127" spans="1:4" s="46" customFormat="1" ht="65.099999999999994" customHeight="1" x14ac:dyDescent="0.25">
      <c r="A127" s="150"/>
      <c r="B127" s="148"/>
      <c r="C127" s="63" t="s">
        <v>314</v>
      </c>
      <c r="D127" s="68"/>
    </row>
    <row r="128" spans="1:4" s="46" customFormat="1" ht="31.5" x14ac:dyDescent="0.25">
      <c r="A128" s="150"/>
      <c r="B128" s="148"/>
      <c r="C128" s="63" t="s">
        <v>253</v>
      </c>
      <c r="D128" s="68"/>
    </row>
    <row r="129" spans="1:4" s="46" customFormat="1" ht="47.25" x14ac:dyDescent="0.25">
      <c r="A129" s="150"/>
      <c r="B129" s="148"/>
      <c r="C129" s="63" t="s">
        <v>248</v>
      </c>
      <c r="D129" s="68"/>
    </row>
    <row r="130" spans="1:4" s="46" customFormat="1" ht="78.75" x14ac:dyDescent="0.25">
      <c r="A130" s="150"/>
      <c r="B130" s="148"/>
      <c r="C130" s="63" t="s">
        <v>363</v>
      </c>
      <c r="D130" s="68"/>
    </row>
    <row r="131" spans="1:4" s="46" customFormat="1" ht="31.5" x14ac:dyDescent="0.25">
      <c r="A131" s="150"/>
      <c r="B131" s="149"/>
      <c r="C131" s="63" t="s">
        <v>390</v>
      </c>
      <c r="D131" s="68"/>
    </row>
  </sheetData>
  <mergeCells count="46">
    <mergeCell ref="B94:B97"/>
    <mergeCell ref="A94:A97"/>
    <mergeCell ref="B104:B105"/>
    <mergeCell ref="A104:A105"/>
    <mergeCell ref="B116:B122"/>
    <mergeCell ref="A116:A122"/>
    <mergeCell ref="B108:B109"/>
    <mergeCell ref="B110:B112"/>
    <mergeCell ref="B113:B115"/>
    <mergeCell ref="A108:A109"/>
    <mergeCell ref="A110:A112"/>
    <mergeCell ref="A113:A115"/>
    <mergeCell ref="B87:B90"/>
    <mergeCell ref="A87:A90"/>
    <mergeCell ref="B81:B83"/>
    <mergeCell ref="A81:A83"/>
    <mergeCell ref="B91:B92"/>
    <mergeCell ref="A91:A92"/>
    <mergeCell ref="B75:B77"/>
    <mergeCell ref="A75:A77"/>
    <mergeCell ref="B78:B80"/>
    <mergeCell ref="A78:A80"/>
    <mergeCell ref="B84:B86"/>
    <mergeCell ref="A84:A86"/>
    <mergeCell ref="B61:B64"/>
    <mergeCell ref="A61:A64"/>
    <mergeCell ref="B67:B69"/>
    <mergeCell ref="A67:A69"/>
    <mergeCell ref="B70:B74"/>
    <mergeCell ref="A70:A74"/>
    <mergeCell ref="A2:D2"/>
    <mergeCell ref="A3:D3"/>
    <mergeCell ref="A1:D1"/>
    <mergeCell ref="B123:B131"/>
    <mergeCell ref="A123:A131"/>
    <mergeCell ref="B8:B9"/>
    <mergeCell ref="A8:A9"/>
    <mergeCell ref="A18:A20"/>
    <mergeCell ref="B38:B40"/>
    <mergeCell ref="A38:A40"/>
    <mergeCell ref="B41:B44"/>
    <mergeCell ref="A41:A44"/>
    <mergeCell ref="B30:B37"/>
    <mergeCell ref="A30:A37"/>
    <mergeCell ref="B50:B59"/>
    <mergeCell ref="A50:A59"/>
  </mergeCells>
  <phoneticPr fontId="2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20C7-DDFE-4F9F-9744-57809FA96959}">
  <dimension ref="A1:D20"/>
  <sheetViews>
    <sheetView zoomScale="134" zoomScaleNormal="100" workbookViewId="0">
      <selection activeCell="C21" sqref="C21"/>
    </sheetView>
  </sheetViews>
  <sheetFormatPr defaultColWidth="9.140625" defaultRowHeight="15.75" x14ac:dyDescent="0.25"/>
  <cols>
    <col min="1" max="1" width="41" style="27" customWidth="1"/>
    <col min="2" max="4" width="50.85546875" style="19" customWidth="1"/>
    <col min="5" max="16384" width="9.140625" style="19"/>
  </cols>
  <sheetData>
    <row r="1" spans="1:4" ht="15.95" customHeight="1" x14ac:dyDescent="0.25">
      <c r="A1" s="91"/>
      <c r="B1" s="91"/>
      <c r="C1" s="91"/>
      <c r="D1" s="91"/>
    </row>
    <row r="2" spans="1:4" ht="17.100000000000001" customHeight="1" thickBot="1" x14ac:dyDescent="0.3">
      <c r="A2" s="91"/>
      <c r="B2" s="91"/>
      <c r="C2" s="91"/>
      <c r="D2" s="91"/>
    </row>
    <row r="3" spans="1:4" ht="16.5" thickBot="1" x14ac:dyDescent="0.3">
      <c r="A3" s="21"/>
      <c r="B3" s="22" t="s">
        <v>336</v>
      </c>
      <c r="C3" s="22" t="s">
        <v>337</v>
      </c>
      <c r="D3" s="22" t="s">
        <v>338</v>
      </c>
    </row>
    <row r="4" spans="1:4" ht="18" thickBot="1" x14ac:dyDescent="0.3">
      <c r="A4" s="23" t="s">
        <v>357</v>
      </c>
      <c r="B4" s="24"/>
      <c r="C4" s="24"/>
      <c r="D4" s="24"/>
    </row>
    <row r="5" spans="1:4" ht="33.75" thickBot="1" x14ac:dyDescent="0.3">
      <c r="A5" s="23" t="s">
        <v>54</v>
      </c>
      <c r="B5" s="25"/>
      <c r="C5" s="25"/>
      <c r="D5" s="25"/>
    </row>
    <row r="6" spans="1:4" ht="18" thickBot="1" x14ac:dyDescent="0.3">
      <c r="A6" s="23" t="s">
        <v>55</v>
      </c>
      <c r="B6" s="75"/>
      <c r="C6" s="75"/>
      <c r="D6" s="75"/>
    </row>
    <row r="7" spans="1:4" ht="18" thickBot="1" x14ac:dyDescent="0.3">
      <c r="A7" s="23" t="s">
        <v>56</v>
      </c>
      <c r="B7" s="76"/>
      <c r="C7" s="76"/>
      <c r="D7" s="76"/>
    </row>
    <row r="8" spans="1:4" ht="18" thickBot="1" x14ac:dyDescent="0.3">
      <c r="A8" s="23" t="s">
        <v>57</v>
      </c>
      <c r="B8" s="77"/>
      <c r="C8" s="77"/>
      <c r="D8" s="77"/>
    </row>
    <row r="9" spans="1:4" ht="18" thickBot="1" x14ac:dyDescent="0.3">
      <c r="A9" s="23" t="s">
        <v>58</v>
      </c>
      <c r="B9" s="77"/>
      <c r="C9" s="77"/>
      <c r="D9" s="77"/>
    </row>
    <row r="10" spans="1:4" ht="18" thickBot="1" x14ac:dyDescent="0.3">
      <c r="A10" s="23" t="s">
        <v>60</v>
      </c>
      <c r="B10" s="77"/>
      <c r="C10" s="77"/>
      <c r="D10" s="77"/>
    </row>
    <row r="11" spans="1:4" ht="18" thickBot="1" x14ac:dyDescent="0.3">
      <c r="A11" s="23" t="s">
        <v>274</v>
      </c>
      <c r="B11" s="13"/>
      <c r="C11" s="13"/>
      <c r="D11" s="13"/>
    </row>
    <row r="12" spans="1:4" ht="18" thickBot="1" x14ac:dyDescent="0.3">
      <c r="A12" s="23" t="s">
        <v>275</v>
      </c>
      <c r="B12" s="13"/>
      <c r="C12" s="13"/>
      <c r="D12" s="13"/>
    </row>
    <row r="13" spans="1:4" ht="18" thickBot="1" x14ac:dyDescent="0.3">
      <c r="A13" s="23" t="s">
        <v>276</v>
      </c>
      <c r="B13" s="13"/>
      <c r="C13" s="13"/>
      <c r="D13" s="13"/>
    </row>
    <row r="14" spans="1:4" ht="18" thickBot="1" x14ac:dyDescent="0.3">
      <c r="A14" s="23" t="s">
        <v>277</v>
      </c>
      <c r="B14" s="13"/>
      <c r="C14" s="13"/>
      <c r="D14" s="13"/>
    </row>
    <row r="16" spans="1:4" x14ac:dyDescent="0.25">
      <c r="A16" s="26" t="s">
        <v>59</v>
      </c>
    </row>
    <row r="17" spans="1:4" ht="17.25" x14ac:dyDescent="0.3">
      <c r="A17" s="163" t="s">
        <v>356</v>
      </c>
      <c r="B17" s="163"/>
      <c r="C17" s="163"/>
      <c r="D17" s="163"/>
    </row>
    <row r="18" spans="1:4" x14ac:dyDescent="0.25">
      <c r="A18" s="164" t="s">
        <v>298</v>
      </c>
      <c r="B18" s="164"/>
      <c r="C18" s="164"/>
      <c r="D18" s="164"/>
    </row>
    <row r="19" spans="1:4" ht="17.25" x14ac:dyDescent="0.3">
      <c r="A19" s="163" t="s">
        <v>396</v>
      </c>
      <c r="B19" s="163"/>
      <c r="C19" s="163"/>
      <c r="D19" s="163"/>
    </row>
    <row r="20" spans="1:4" ht="17.25" x14ac:dyDescent="0.3">
      <c r="A20" s="163" t="s">
        <v>278</v>
      </c>
      <c r="B20" s="163"/>
      <c r="C20" s="163"/>
      <c r="D20" s="163"/>
    </row>
  </sheetData>
  <mergeCells count="4">
    <mergeCell ref="A20:D20"/>
    <mergeCell ref="A17:D17"/>
    <mergeCell ref="A18:D18"/>
    <mergeCell ref="A19:D19"/>
  </mergeCells>
  <phoneticPr fontId="20" type="noConversion"/>
  <dataValidations count="4">
    <dataValidation type="list" allowBlank="1" showInputMessage="1" showErrorMessage="1" sqref="B5:D5" xr:uid="{B1CC987E-D3ED-4D14-B5D6-6560F7057193}">
      <formula1>"3,5"</formula1>
    </dataValidation>
    <dataValidation type="whole" operator="greaterThanOrEqual" allowBlank="1" showInputMessage="1" showErrorMessage="1" sqref="B4:D4" xr:uid="{D97E4C53-1841-40A6-A1DE-0852EC02738F}">
      <formula1>10</formula1>
    </dataValidation>
    <dataValidation type="whole" operator="greaterThanOrEqual" allowBlank="1" showInputMessage="1" showErrorMessage="1" promptTitle="Nurodyti siūlomą kiekį, vnt." prompt="Kiekis negali būti mažesnis nei reikalaujama techninės specifikacijos 6.1 p." sqref="B11:D14" xr:uid="{B1740D7F-0AEC-DE40-A80F-FC63CAC0B7F7}">
      <formula1>2</formula1>
    </dataValidation>
    <dataValidation type="list" allowBlank="1" showInputMessage="1" showErrorMessage="1" sqref="B6:D10" xr:uid="{A574D770-237D-4D91-94C5-0BBD83B23182}">
      <formula1>"Yra, Nėra,"</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B00F-2061-41E7-828E-B2CBF51CCDC4}">
  <dimension ref="A1:D30"/>
  <sheetViews>
    <sheetView zoomScale="115" zoomScaleNormal="115" workbookViewId="0">
      <selection activeCell="B23" sqref="B23"/>
    </sheetView>
  </sheetViews>
  <sheetFormatPr defaultColWidth="9.140625" defaultRowHeight="15.75" x14ac:dyDescent="0.25"/>
  <cols>
    <col min="1" max="1" width="43.140625" style="1" customWidth="1"/>
    <col min="2" max="4" width="33.85546875" style="1" customWidth="1"/>
    <col min="5" max="7" width="10.7109375" style="1" bestFit="1" customWidth="1"/>
    <col min="8" max="16384" width="9.140625" style="1"/>
  </cols>
  <sheetData>
    <row r="1" spans="1:4" ht="16.5" thickBot="1" x14ac:dyDescent="0.3"/>
    <row r="2" spans="1:4" ht="16.5" thickBot="1" x14ac:dyDescent="0.3">
      <c r="B2" s="28" t="s">
        <v>336</v>
      </c>
      <c r="C2" s="28" t="s">
        <v>337</v>
      </c>
      <c r="D2" s="28" t="s">
        <v>338</v>
      </c>
    </row>
    <row r="3" spans="1:4" ht="19.5" thickBot="1" x14ac:dyDescent="0.4">
      <c r="A3" s="78" t="s">
        <v>358</v>
      </c>
      <c r="B3" s="29">
        <f>'Pasiūlymų suvestinė_Bendra'!B4</f>
        <v>0</v>
      </c>
      <c r="C3" s="29">
        <f>'Pasiūlymų suvestinė_Bendra'!C4</f>
        <v>0</v>
      </c>
      <c r="D3" s="29">
        <f>'Pasiūlymų suvestinė_Bendra'!D4</f>
        <v>0</v>
      </c>
    </row>
    <row r="4" spans="1:4" ht="19.5" thickBot="1" x14ac:dyDescent="0.4">
      <c r="A4" s="78" t="s">
        <v>359</v>
      </c>
      <c r="B4" s="30" t="e">
        <f>(MIN(B3:D3)/B3)*'Vertinimo tvarka'!H15</f>
        <v>#DIV/0!</v>
      </c>
      <c r="C4" s="30" t="e">
        <f>(MIN(B3:D3)/C3)*'Vertinimo tvarka'!H15</f>
        <v>#DIV/0!</v>
      </c>
      <c r="D4" s="30" t="e">
        <f>(MIN(B3:D3)/D3)*'Vertinimo tvarka'!H15</f>
        <v>#DIV/0!</v>
      </c>
    </row>
    <row r="5" spans="1:4" ht="19.5" thickBot="1" x14ac:dyDescent="0.4">
      <c r="A5" s="78" t="s">
        <v>305</v>
      </c>
      <c r="B5" s="30">
        <f>SUM(B6:B10)*'Vertinimo tvarka'!H16</f>
        <v>0</v>
      </c>
      <c r="C5" s="30">
        <f>SUM(C6:C10)*'Vertinimo tvarka'!H16</f>
        <v>0</v>
      </c>
      <c r="D5" s="30">
        <f>SUM(D6:D10)*'Vertinimo tvarka'!H16</f>
        <v>0</v>
      </c>
    </row>
    <row r="6" spans="1:4" ht="18.75" x14ac:dyDescent="0.25">
      <c r="A6" s="79" t="s">
        <v>306</v>
      </c>
      <c r="B6" s="57">
        <f>COUNTIF('Pasiūlymų suvestinė_Bendra'!B6, "Yra")*'Vertinimo tvarka'!F20</f>
        <v>0</v>
      </c>
      <c r="C6" s="57">
        <f>COUNTIF('Pasiūlymų suvestinė_Bendra'!C6, "Yra")*'Vertinimo tvarka'!F20</f>
        <v>0</v>
      </c>
      <c r="D6" s="57">
        <f>COUNTIF('Pasiūlymų suvestinė_Bendra'!D6, "Yra")*'Vertinimo tvarka'!F20</f>
        <v>0</v>
      </c>
    </row>
    <row r="7" spans="1:4" ht="18.75" x14ac:dyDescent="0.25">
      <c r="A7" s="79" t="s">
        <v>307</v>
      </c>
      <c r="B7" s="57">
        <f>COUNTIF('Pasiūlymų suvestinė_Bendra'!B7, "Yra")*'Vertinimo tvarka'!F21</f>
        <v>0</v>
      </c>
      <c r="C7" s="57">
        <f>COUNTIF('Pasiūlymų suvestinė_Bendra'!C7, "Yra")*'Vertinimo tvarka'!F21</f>
        <v>0</v>
      </c>
      <c r="D7" s="57">
        <f>COUNTIF('Pasiūlymų suvestinė_Bendra'!D7, "Yra")*'Vertinimo tvarka'!F21</f>
        <v>0</v>
      </c>
    </row>
    <row r="8" spans="1:4" ht="18.75" x14ac:dyDescent="0.25">
      <c r="A8" s="79" t="s">
        <v>308</v>
      </c>
      <c r="B8" s="57">
        <f>COUNTIF('Pasiūlymų suvestinė_Bendra'!B8, "Yra")*'Vertinimo tvarka'!F22</f>
        <v>0</v>
      </c>
      <c r="C8" s="57">
        <f>COUNTIF('Pasiūlymų suvestinė_Bendra'!C8, "Yra")*'Vertinimo tvarka'!F22</f>
        <v>0</v>
      </c>
      <c r="D8" s="57">
        <f>COUNTIF('Pasiūlymų suvestinė_Bendra'!D8, "Yra")*'Vertinimo tvarka'!F22</f>
        <v>0</v>
      </c>
    </row>
    <row r="9" spans="1:4" ht="18.75" x14ac:dyDescent="0.25">
      <c r="A9" s="79" t="s">
        <v>309</v>
      </c>
      <c r="B9" s="57">
        <f>COUNTIF('Pasiūlymų suvestinė_Bendra'!B9, "Yra")*'Vertinimo tvarka'!F23</f>
        <v>0</v>
      </c>
      <c r="C9" s="57">
        <f>COUNTIF('Pasiūlymų suvestinė_Bendra'!C9, "Yra")*'Vertinimo tvarka'!F23</f>
        <v>0</v>
      </c>
      <c r="D9" s="57">
        <f>COUNTIF('Pasiūlymų suvestinė_Bendra'!D9, "Yra")*'Vertinimo tvarka'!F23</f>
        <v>0</v>
      </c>
    </row>
    <row r="10" spans="1:4" ht="18.75" x14ac:dyDescent="0.25">
      <c r="A10" s="79" t="s">
        <v>310</v>
      </c>
      <c r="B10" s="57">
        <f>COUNTIF('Pasiūlymų suvestinė_Bendra'!B10, "Yra")*'Vertinimo tvarka'!F24</f>
        <v>0</v>
      </c>
      <c r="C10" s="57">
        <f>COUNTIF('Pasiūlymų suvestinė_Bendra'!C10, "Yra")*'Vertinimo tvarka'!F24</f>
        <v>0</v>
      </c>
      <c r="D10" s="57">
        <f>COUNTIF('Pasiūlymų suvestinė_Bendra'!D10, "Yra")*'Vertinimo tvarka'!F24</f>
        <v>0</v>
      </c>
    </row>
    <row r="11" spans="1:4" ht="18.75" x14ac:dyDescent="0.25">
      <c r="A11" s="79" t="s">
        <v>303</v>
      </c>
      <c r="B11" s="58">
        <f>SUM(B12:B15)*'Vertinimo tvarka'!H17</f>
        <v>0</v>
      </c>
      <c r="C11" s="58">
        <f>SUM(C12:C15)*'Vertinimo tvarka'!H17</f>
        <v>0</v>
      </c>
      <c r="D11" s="58">
        <f>SUM(D12:D15)*'Vertinimo tvarka'!H17</f>
        <v>0</v>
      </c>
    </row>
    <row r="12" spans="1:4" ht="18.75" x14ac:dyDescent="0.25">
      <c r="A12" s="79" t="s">
        <v>299</v>
      </c>
      <c r="B12" s="58">
        <f>IF('Pasiūlymų suvestinė_Bendra'!B11=MIN('Pasiūlymų suvestinė_Bendra'!B11:D11), 0, IF('Pasiūlymų suvestinė_Bendra'!B11=MAX('Pasiūlymų suvestinė_Bendra'!B11:D11), 0.15, (('Pasiūlymų suvestinė_Bendra'!B11-MIN('Pasiūlymų suvestinė_Bendra'!B11:D11))/(MAX('Pasiūlymų suvestinė_Bendra'!B11:D11)-MIN('Pasiūlymų suvestinė_Bendra'!B11:D11))*0.15)))</f>
        <v>0</v>
      </c>
      <c r="C12" s="58">
        <f>IF('Pasiūlymų suvestinė_Bendra'!C11=MIN('Pasiūlymų suvestinė_Bendra'!B11:D11), 0, IF('Pasiūlymų suvestinė_Bendra'!C11=MAX('Pasiūlymų suvestinė_Bendra'!B11:D11), 0.15, (('Pasiūlymų suvestinė_Bendra'!C11-MIN('Pasiūlymų suvestinė_Bendra'!B11:D11))/(MAX('Pasiūlymų suvestinė_Bendra'!B11:D11)-MIN('Pasiūlymų suvestinė_Bendra'!B11:D11))*0.15)))</f>
        <v>0</v>
      </c>
      <c r="D12" s="58">
        <f>IF('Pasiūlymų suvestinė_Bendra'!D11=MIN('Pasiūlymų suvestinė_Bendra'!B11:D11), 0, IF('Pasiūlymų suvestinė_Bendra'!D11=MAX('Pasiūlymų suvestinė_Bendra'!B11:D11), 0.15, (('Pasiūlymų suvestinė_Bendra'!D11-MIN('Pasiūlymų suvestinė_Bendra'!B11:D11))/(MAX('Pasiūlymų suvestinė_Bendra'!B11:D11)-MIN('Pasiūlymų suvestinė_Bendra'!B11:D11))*0.15)))</f>
        <v>0</v>
      </c>
    </row>
    <row r="13" spans="1:4" ht="18.75" x14ac:dyDescent="0.25">
      <c r="A13" s="79" t="s">
        <v>300</v>
      </c>
      <c r="B13" s="58">
        <f>IF('Pasiūlymų suvestinė_Bendra'!B12=MIN('Pasiūlymų suvestinė_Bendra'!B12:D12), 0, IF('Pasiūlymų suvestinė_Bendra'!B12=MAX('Pasiūlymų suvestinė_Bendra'!B12:D12), 0.25, (('Pasiūlymų suvestinė_Bendra'!B12-MIN('Pasiūlymų suvestinė_Bendra'!B12:D12))/(MAX('Pasiūlymų suvestinė_Bendra'!B12:D12)-MIN('Pasiūlymų suvestinė_Bendra'!B12:D12))*0.25)))</f>
        <v>0</v>
      </c>
      <c r="C13" s="58">
        <f>IF('Pasiūlymų suvestinė_Bendra'!C12=MIN('Pasiūlymų suvestinė_Bendra'!B12:D12), 0, IF('Pasiūlymų suvestinė_Bendra'!C12=MAX('Pasiūlymų suvestinė_Bendra'!B12:D12), 0.25, (('Pasiūlymų suvestinė_Bendra'!C12-MIN('Pasiūlymų suvestinė_Bendra'!B12:D12))/(MAX('Pasiūlymų suvestinė_Bendra'!B12:D12)-MIN('Pasiūlymų suvestinė_Bendra'!B12:D12))*0.25)))</f>
        <v>0</v>
      </c>
      <c r="D13" s="58">
        <f>IF('Pasiūlymų suvestinė_Bendra'!D12=MIN('Pasiūlymų suvestinė_Bendra'!B12:D12), 0, IF('Pasiūlymų suvestinė_Bendra'!D12=MAX('Pasiūlymų suvestinė_Bendra'!B12:D12), 0.25, (('Pasiūlymų suvestinė_Bendra'!D12-MIN('Pasiūlymų suvestinė_Bendra'!B12:D12))/(MAX('Pasiūlymų suvestinė_Bendra'!B12:D12)-MIN('Pasiūlymų suvestinė_Bendra'!B12:D12))*0.25)))</f>
        <v>0</v>
      </c>
    </row>
    <row r="14" spans="1:4" ht="18.75" x14ac:dyDescent="0.25">
      <c r="A14" s="79" t="s">
        <v>301</v>
      </c>
      <c r="B14" s="58">
        <f>IF('Pasiūlymų suvestinė_Bendra'!B13=MIN('Pasiūlymų suvestinė_Bendra'!B13:D13), 0, IF('Pasiūlymų suvestinė_Bendra'!B13=MAX('Pasiūlymų suvestinė_Bendra'!B13:D13), 0.3, (('Pasiūlymų suvestinė_Bendra'!B13-MIN('Pasiūlymų suvestinė_Bendra'!B13:D13))/(MAX('Pasiūlymų suvestinė_Bendra'!B13:D13)-MIN('Pasiūlymų suvestinė_Bendra'!B13:D13))*0.3)))</f>
        <v>0</v>
      </c>
      <c r="C14" s="58">
        <f>IF('Pasiūlymų suvestinė_Bendra'!C13=MIN('Pasiūlymų suvestinė_Bendra'!B13:D13), 0, IF('Pasiūlymų suvestinė_Bendra'!C13=MAX('Pasiūlymų suvestinė_Bendra'!B13:D13), 0.3, (('Pasiūlymų suvestinė_Bendra'!C13-MIN('Pasiūlymų suvestinė_Bendra'!B13:D13))/(MAX('Pasiūlymų suvestinė_Bendra'!B13:D13)-MIN('Pasiūlymų suvestinė_Bendra'!B13:D13))*0.3)))</f>
        <v>0</v>
      </c>
      <c r="D14" s="58">
        <f>IF('Pasiūlymų suvestinė_Bendra'!D13=MIN('Pasiūlymų suvestinė_Bendra'!B13:D13), 0, IF('Pasiūlymų suvestinė_Bendra'!D13=MAX('Pasiūlymų suvestinė_Bendra'!B13:D13), 0.3, (('Pasiūlymų suvestinė_Bendra'!D13-MIN('Pasiūlymų suvestinė_Bendra'!B13:D13))/(MAX('Pasiūlymų suvestinė_Bendra'!B13:D13)-MIN('Pasiūlymų suvestinė_Bendra'!B13:D13))*0.3)))</f>
        <v>0</v>
      </c>
    </row>
    <row r="15" spans="1:4" ht="18.75" x14ac:dyDescent="0.25">
      <c r="A15" s="79" t="s">
        <v>302</v>
      </c>
      <c r="B15" s="58">
        <f>IF('Pasiūlymų suvestinė_Bendra'!B14=MIN('Pasiūlymų suvestinė_Bendra'!B14:D14), 0, IF('Pasiūlymų suvestinė_Bendra'!B14=MAX('Pasiūlymų suvestinė_Bendra'!B14:D14), 0.3, (('Pasiūlymų suvestinė_Bendra'!B14-MIN('Pasiūlymų suvestinė_Bendra'!B14:D14))/(MAX('Pasiūlymų suvestinė_Bendra'!B14:D14)-MIN('Pasiūlymų suvestinė_Bendra'!B14:D14))*0.3)))</f>
        <v>0</v>
      </c>
      <c r="C15" s="58">
        <f>IF('Pasiūlymų suvestinė_Bendra'!C14=MIN('Pasiūlymų suvestinė_Bendra'!B14:D14), 0, IF('Pasiūlymų suvestinė_Bendra'!C14=MAX('Pasiūlymų suvestinė_Bendra'!B14:D14), 0.3, (('Pasiūlymų suvestinė_Bendra'!C14-MIN('Pasiūlymų suvestinė_Bendra'!B14:D14))/(MAX('Pasiūlymų suvestinė_Bendra'!B14:D14)-MIN('Pasiūlymų suvestinė_Bendra'!B14:D14))*0.3)))</f>
        <v>0</v>
      </c>
      <c r="D15" s="58">
        <f>IF('Pasiūlymų suvestinė_Bendra'!D14=MIN('Pasiūlymų suvestinė_Bendra'!B14:D14), 0, IF('Pasiūlymų suvestinė_Bendra'!D14=MAX('Pasiūlymų suvestinė_Bendra'!B14:D14), 0.3, (('Pasiūlymų suvestinė_Bendra'!D14-MIN('Pasiūlymų suvestinė_Bendra'!B14:D14))/(MAX('Pasiūlymų suvestinė_Bendra'!B14:D14)-MIN('Pasiūlymų suvestinė_Bendra'!B14:D14))*0.3)))</f>
        <v>0</v>
      </c>
    </row>
    <row r="16" spans="1:4" ht="18.75" x14ac:dyDescent="0.25">
      <c r="A16" s="79" t="s">
        <v>304</v>
      </c>
      <c r="B16" s="58">
        <f>IF('Pasiūlymų suvestinė_Bendra'!B5=5, 6,0)</f>
        <v>0</v>
      </c>
      <c r="C16" s="58">
        <f>IF('Pasiūlymų suvestinė_Bendra'!C5=5, 6,0)</f>
        <v>0</v>
      </c>
      <c r="D16" s="58">
        <f>IF('Pasiūlymų suvestinė_Bendra'!D5=5, 6,0)</f>
        <v>0</v>
      </c>
    </row>
    <row r="17" spans="1:4" ht="19.5" thickBot="1" x14ac:dyDescent="0.4">
      <c r="A17" s="80" t="s">
        <v>61</v>
      </c>
      <c r="B17" s="56" t="e">
        <f>SUM(B4+B5+B11+B16)</f>
        <v>#DIV/0!</v>
      </c>
      <c r="C17" s="56" t="e">
        <f>SUM(C4+C5+C11+C16)</f>
        <v>#DIV/0!</v>
      </c>
      <c r="D17" s="56" t="e">
        <f>SUM(D4+D5+D11+D16)</f>
        <v>#DIV/0!</v>
      </c>
    </row>
    <row r="18" spans="1:4" ht="16.5" thickBot="1" x14ac:dyDescent="0.3">
      <c r="A18" s="80" t="s">
        <v>62</v>
      </c>
      <c r="B18" s="31" t="e">
        <f>_xlfn.RANK.EQ(B17, $B$17:$D$17, 0)</f>
        <v>#DIV/0!</v>
      </c>
      <c r="C18" s="31" t="e">
        <f>_xlfn.RANK.EQ(C17, $B$17:$D$17, 0)</f>
        <v>#DIV/0!</v>
      </c>
      <c r="D18" s="31" t="e">
        <f>_xlfn.RANK.EQ(D17, $B$17:$D$17, 0)</f>
        <v>#DIV/0!</v>
      </c>
    </row>
    <row r="20" spans="1:4" x14ac:dyDescent="0.25">
      <c r="A20" s="1" t="s">
        <v>63</v>
      </c>
    </row>
    <row r="25" spans="1:4" x14ac:dyDescent="0.25">
      <c r="A25" s="32"/>
    </row>
    <row r="30" spans="1:4" x14ac:dyDescent="0.25">
      <c r="A30" s="33"/>
    </row>
  </sheetData>
  <phoneticPr fontId="20" type="noConversion"/>
  <conditionalFormatting sqref="B18:D18">
    <cfRule type="cellIs" dxfId="1" priority="1" operator="equal">
      <formula>1</formula>
    </cfRule>
    <cfRule type="cellIs" dxfId="0" priority="2" operator="equal">
      <formula>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1"/>
  </cols>
  <sheetData>
    <row r="1" spans="1:1" x14ac:dyDescent="0.25">
      <c r="A1" s="1" t="s">
        <v>4</v>
      </c>
    </row>
    <row r="2" spans="1:1" x14ac:dyDescent="0.25">
      <c r="A2" s="1" t="s">
        <v>5</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Vertinimo sąlygos</vt:lpstr>
      <vt:lpstr>Vertinimo tvarka</vt:lpstr>
      <vt:lpstr>Pasiūlymas</vt:lpstr>
      <vt:lpstr>Specialieji reikalavimai</vt:lpstr>
      <vt:lpstr>Techninė specifikacija</vt:lpstr>
      <vt:lpstr>Pasiūlymų suvestinė_Bendra</vt:lpstr>
      <vt:lpstr>Pasiūlymų vertinimo rezultatai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NK-VP1</dc:creator>
  <cp:keywords/>
  <dc:description/>
  <cp:lastModifiedBy>NK-VP1</cp:lastModifiedBy>
  <dcterms:created xsi:type="dcterms:W3CDTF">2021-04-30T12:21:51Z</dcterms:created>
  <dcterms:modified xsi:type="dcterms:W3CDTF">2025-10-13T05:17:47Z</dcterms:modified>
  <cp:category/>
</cp:coreProperties>
</file>