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Viešųjų pirkimų skyrius/poskyris - Centralizuotų sveikatos pirkimų/Pirkimai/Prekės/VMKL-55735-8_echoskopai_kita/2_PD/"/>
    </mc:Choice>
  </mc:AlternateContent>
  <xr:revisionPtr revIDLastSave="58" documentId="13_ncr:1_{2A50990E-8EFF-4777-B687-99F59BA0ABED}" xr6:coauthVersionLast="47" xr6:coauthVersionMax="47" xr10:uidLastSave="{B37BE52A-1370-4238-986E-06A239BC6D7E}"/>
  <bookViews>
    <workbookView xWindow="-108" yWindow="-108" windowWidth="23256" windowHeight="12456" activeTab="2" xr2:uid="{00000000-000D-0000-FFFF-FFFF00000000}"/>
  </bookViews>
  <sheets>
    <sheet name="Pasiūlymas" sheetId="1" r:id="rId1"/>
    <sheet name="Vertinimo sąlygos" sheetId="15" r:id="rId2"/>
    <sheet name="Vertinimo tvarka" sheetId="13" r:id="rId3"/>
    <sheet name="Pasiūlymų suvestinė_Bendra" sheetId="16" r:id="rId4"/>
    <sheet name="Pasiūlymų suvestinė_Koreguota" sheetId="19" r:id="rId5"/>
    <sheet name="Pasiūlymų vertinimo rezultatai" sheetId="18" r:id="rId6"/>
    <sheet name="Sheet6" sheetId="8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8" l="1"/>
  <c r="D10" i="18"/>
  <c r="D11" i="18"/>
  <c r="C9" i="18"/>
  <c r="C10" i="18"/>
  <c r="C11" i="18"/>
  <c r="D8" i="18"/>
  <c r="C8" i="18"/>
  <c r="B9" i="18"/>
  <c r="B10" i="18"/>
  <c r="B11" i="18"/>
  <c r="B8" i="18"/>
  <c r="D4" i="19"/>
  <c r="D5" i="19" s="1"/>
  <c r="D4" i="18" s="1"/>
  <c r="C4" i="19"/>
  <c r="C5" i="19" s="1"/>
  <c r="C4" i="18" s="1"/>
  <c r="C3" i="18"/>
  <c r="D3" i="18"/>
  <c r="B3" i="18"/>
  <c r="B4" i="19"/>
  <c r="B5" i="19" s="1"/>
  <c r="B4" i="18" s="1"/>
  <c r="C8" i="1" l="1"/>
  <c r="C9" i="1"/>
  <c r="C7" i="1"/>
  <c r="C6" i="1"/>
  <c r="H15" i="13" l="1"/>
  <c r="H16" i="13"/>
  <c r="B7" i="18" l="1"/>
  <c r="D7" i="18"/>
  <c r="C7" i="18"/>
  <c r="D5" i="18"/>
  <c r="C5" i="18"/>
  <c r="D6" i="18"/>
  <c r="B6" i="18"/>
  <c r="C6" i="18"/>
  <c r="B5" i="18"/>
  <c r="B12" i="18" l="1"/>
  <c r="D12" i="18"/>
  <c r="C12" i="18"/>
  <c r="C13" i="18" s="1"/>
  <c r="D13" i="18" l="1"/>
  <c r="B13" i="18"/>
</calcChain>
</file>

<file path=xl/sharedStrings.xml><?xml version="1.0" encoding="utf-8"?>
<sst xmlns="http://schemas.openxmlformats.org/spreadsheetml/2006/main" count="115" uniqueCount="97">
  <si>
    <t>Nr.</t>
  </si>
  <si>
    <t>Parametrai</t>
  </si>
  <si>
    <t>Taip</t>
  </si>
  <si>
    <t>Ne</t>
  </si>
  <si>
    <t>Numatytų vertinimo kriterijų lyginamieji svoriai:</t>
  </si>
  <si>
    <t>Vertinimo kriterijai ir jų parametrų lyginamieji svoriai:</t>
  </si>
  <si>
    <t>Vertinimo kriterijai</t>
  </si>
  <si>
    <t>Parametro lyginamasis svoris</t>
  </si>
  <si>
    <t>Lyginamasis svoris ekonominio naudingumo įvertinime</t>
  </si>
  <si>
    <t>Techniniai pranašumai (T)</t>
  </si>
  <si>
    <t>T1</t>
  </si>
  <si>
    <t>T2</t>
  </si>
  <si>
    <t>T3</t>
  </si>
  <si>
    <t>T4</t>
  </si>
  <si>
    <t>Techninių pranašumų (T) balai apskaičiuojami visų techninių kriterijų parametrų įvertinimų sumą padauginant iš techninių pranašumų lyginamojo svorio (Y):</t>
  </si>
  <si>
    <t>Siūlomas techninis funkcionalumas</t>
  </si>
  <si>
    <t>Siūlomos prekės garantinis laikotarpis</t>
  </si>
  <si>
    <t>Pasirinkti garantinį laikotarpį</t>
  </si>
  <si>
    <t>Terminas</t>
  </si>
  <si>
    <t>metai</t>
  </si>
  <si>
    <t>Pasirinkti (Yra / Nėra) parametro reikšmę</t>
  </si>
  <si>
    <t>2) Techniniai pranašumai (T)</t>
  </si>
  <si>
    <t>X =</t>
  </si>
  <si>
    <t>Y =</t>
  </si>
  <si>
    <t>Formulės rūšis</t>
  </si>
  <si>
    <t>L1 =</t>
  </si>
  <si>
    <r>
      <t xml:space="preserve">Įrašyti parametro vertę: </t>
    </r>
    <r>
      <rPr>
        <b/>
        <sz val="12"/>
        <rFont val="Times New Roman"/>
        <family val="1"/>
      </rPr>
      <t>yra / nėra</t>
    </r>
  </si>
  <si>
    <t>L2 =</t>
  </si>
  <si>
    <t>L3 =</t>
  </si>
  <si>
    <r>
      <t>Įrašyti parametro vertę:</t>
    </r>
    <r>
      <rPr>
        <b/>
        <sz val="12"/>
        <rFont val="Times New Roman"/>
        <family val="1"/>
      </rPr>
      <t xml:space="preserve"> yra / nėra</t>
    </r>
  </si>
  <si>
    <t>L4 =</t>
  </si>
  <si>
    <t>Vertinimo sąlygos</t>
  </si>
  <si>
    <t>Minimalus garantinis laikotarpis (gamintojo garantija arba garantija pagal įstatymą) (MGL)</t>
  </si>
  <si>
    <t>Tiekėjas 1</t>
  </si>
  <si>
    <t>Tiekėjas 2</t>
  </si>
  <si>
    <t>Tiekėjas 3</t>
  </si>
  <si>
    <r>
      <t>Siūlomas garantinis laikotarpis (T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GL), metai</t>
    </r>
  </si>
  <si>
    <r>
      <t>Techninis pranašumas T1 (T1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</si>
  <si>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T2 (T2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</si>
  <si>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T3 (T3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</si>
  <si>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r>
      <t>Techninis pranašumas T4 (T4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)</t>
    </r>
  </si>
  <si>
    <t>Žymėjimų paaiškinimai:</t>
  </si>
  <si>
    <t>Tiekėjų pasiūlymų reitingavimas*</t>
  </si>
  <si>
    <t>* Reitingavimas vyksta automatiškai. Tuo atveju jei kelių tiekėjų Ekonominio naudingumo balas (E) sutampa, tokiu atveju PO laimėtoją pasirenka pagal pirkimo dokumentuose nustatytas sąlygas ir VPĮ.</t>
  </si>
  <si>
    <t>5. Teikia pirkėjui išsamias konsultacijas ir paaiškinimus,</t>
  </si>
  <si>
    <t>4. Informuoja pirkėją apie prevencinius veiksmus (jei tokių būtina imtis),</t>
  </si>
  <si>
    <t>* Garantinio laikotarpio sąlygos:</t>
  </si>
  <si>
    <t>1. Nemokamai atlieka prekės techninę priežiūrą (įskaitant techninei priežiūrai atlikti reikalingas detales ir/arba medžiagas),</t>
  </si>
  <si>
    <t>2. Nemokamai atlieka garantijos sąlygas atitinkančių gedimų (jei jie nutiko naudojant įrangą pagal paskirtį, laikantis pateiktų instrukcijų bei nurodytų eksploatavimo sąlygų) šalinimą,</t>
  </si>
  <si>
    <t>3. Nemokamai atlieka techninės būklės patikrinimus pagal gamintojo reikalavimus/rekomendacijas,</t>
  </si>
  <si>
    <t>6. Gedimo atveju atvyksta remontuoti ne vėliau kaip per 24 (dvidešimt keturias) valandas nuo pranešimo apie prekės gedimą gavimo,</t>
  </si>
  <si>
    <r>
      <t>T2</t>
    </r>
    <r>
      <rPr>
        <vertAlign val="subscript"/>
        <sz val="12"/>
        <rFont val="Times New Roman"/>
        <family val="1"/>
      </rPr>
      <t>n</t>
    </r>
  </si>
  <si>
    <r>
      <t>T3</t>
    </r>
    <r>
      <rPr>
        <vertAlign val="subscript"/>
        <sz val="12"/>
        <rFont val="Times New Roman"/>
        <family val="1"/>
      </rPr>
      <t>n</t>
    </r>
  </si>
  <si>
    <r>
      <t>T4</t>
    </r>
    <r>
      <rPr>
        <vertAlign val="subscript"/>
        <sz val="12"/>
        <rFont val="Times New Roman"/>
        <family val="1"/>
      </rPr>
      <t>n</t>
    </r>
  </si>
  <si>
    <t>2. Ekonomiškai naudingiausias pasiūlymas - tai pasiūlymas, kurio balų suma, apskaičiuota pagal toliau nustatytus pasiūlymų vertinimo kriterijus ir sąlygas, yra didžiausia.</t>
  </si>
  <si>
    <t>Pasiūlymo ekonominio naudingumo apskaičiavimo tvarka (formulė) yra pateikiama žemiau:</t>
  </si>
  <si>
    <t>PASIŪLYMŲ VERTINIMO TVARKA</t>
  </si>
  <si>
    <t>Statinis:
(yra/nėra)</t>
  </si>
  <si>
    <t>Pasiūlymo kaina (Pkn), € su PVM</t>
  </si>
  <si>
    <t>1. Ekonomiškai naudingiausią pasiūlymą perkančioji organizacija išrenka pagal kainą ir kokybę.</t>
  </si>
  <si>
    <t>2. Pasiūlymo kainos (K) balai apskaičiuojami mažiausios pasiūlytos kainos (Kmin) ir vertinamo pasiūlymo kainos (Kv) santykį padauginant iš kainos lyginamojo svorio (X):</t>
  </si>
  <si>
    <t>1. Pasiūlymo ekonominis naudingumas (E) apskaičiuojamas sudedant tiekėjo pasiūlymo kainos (K), techninių pranašumų (T) ir išplėstinės garantijos (G) balus:</t>
  </si>
  <si>
    <t>1) Prietaiso kaina (K)</t>
  </si>
  <si>
    <t>Prietaiso kaina (K)</t>
  </si>
  <si>
    <r>
      <rPr>
        <b/>
        <sz val="12"/>
        <color theme="1"/>
        <rFont val="Times New Roman"/>
        <family val="1"/>
      </rPr>
      <t>Pk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</t>
    </r>
    <r>
      <rPr>
        <sz val="12"/>
        <color theme="1"/>
        <rFont val="Times New Roman"/>
        <family val="1"/>
      </rPr>
      <t>Tiekėjo n siūlomo Prietaiso kaina (€ su PVM), nurodyta komerciniame pasiūlyme.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</si>
  <si>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</t>
    </r>
  </si>
  <si>
    <t>Ekonominis pranašumas už kiekvienus papildomos garantijos metus (EpPG)</t>
  </si>
  <si>
    <t>%</t>
  </si>
  <si>
    <t>E = K + T</t>
  </si>
  <si>
    <t>Siūlomas medicinos prietaiso garantinis laikotarpis*</t>
  </si>
  <si>
    <r>
      <t>Ekonominis pranašumas už suteiktą papildomą garantiją, € su PVM (EpPG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</si>
  <si>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Koreguota pasiūlo kaina, € su PVM (KPK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</si>
  <si>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t>Žymėjimų paaiškinimai ir formulės:</t>
  </si>
  <si>
    <r>
      <rPr>
        <b/>
        <sz val="12"/>
        <color theme="1"/>
        <rFont val="Times New Roman"/>
        <family val="1"/>
      </rPr>
      <t>EpPG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- Tiekėjo n gaunamas ekonominis pranašumas už suteiktą papildomą garantiją, € su PVM.</t>
    </r>
  </si>
  <si>
    <r>
      <rPr>
        <b/>
        <sz val="12"/>
        <color theme="1"/>
        <rFont val="Times New Roman"/>
        <family val="1"/>
      </rPr>
      <t>KPK</t>
    </r>
    <r>
      <rPr>
        <b/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 xml:space="preserve"> - Tiekėjo n koreguota pasiūlo kaina, € su PVM.</t>
    </r>
  </si>
  <si>
    <t>Formulės:</t>
  </si>
  <si>
    <r>
      <rPr>
        <b/>
        <i/>
        <sz val="12"/>
        <rFont val="Times New Roman"/>
        <family val="1"/>
      </rPr>
      <t>EpPG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(T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>GL  - MGL) x (Pk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x (EpPG/100))</t>
    </r>
  </si>
  <si>
    <r>
      <rPr>
        <b/>
        <i/>
        <sz val="12"/>
        <rFont val="Times New Roman"/>
        <family val="1"/>
      </rPr>
      <t>KPK</t>
    </r>
    <r>
      <rPr>
        <b/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= Pk</t>
    </r>
    <r>
      <rPr>
        <i/>
        <vertAlign val="subscript"/>
        <sz val="12"/>
        <rFont val="Times New Roman"/>
        <family val="1"/>
      </rPr>
      <t>n</t>
    </r>
    <r>
      <rPr>
        <i/>
        <sz val="12"/>
        <rFont val="Times New Roman"/>
        <family val="1"/>
      </rPr>
      <t xml:space="preserve"> - EpPG</t>
    </r>
    <r>
      <rPr>
        <i/>
        <vertAlign val="subscript"/>
        <sz val="12"/>
        <rFont val="Times New Roman"/>
        <family val="1"/>
      </rPr>
      <t>n</t>
    </r>
  </si>
  <si>
    <r>
      <t>Pasiūlymo kaina (Pk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</si>
  <si>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Koreguota pasiūlo kaina (KPK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), € su PVM</t>
    </r>
  </si>
  <si>
    <r>
      <t>Pasiūlymo kainos balas (PkB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</si>
  <si>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Koreguotos pasiūlymo kainos balas (KPkB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</t>
    </r>
  </si>
  <si>
    <r>
      <t>Ekonominių pranašumų balas (T</t>
    </r>
    <r>
      <rPr>
        <vertAlign val="subscript"/>
        <sz val="12"/>
        <rFont val="Times New Roman"/>
        <family val="1"/>
      </rPr>
      <t>n</t>
    </r>
    <r>
      <rPr>
        <sz val="12"/>
        <rFont val="Times New Roman"/>
        <family val="1"/>
      </rPr>
      <t>)</t>
    </r>
  </si>
  <si>
    <r>
      <t>T1</t>
    </r>
    <r>
      <rPr>
        <vertAlign val="subscript"/>
        <sz val="12"/>
        <color theme="1"/>
        <rFont val="Times New Roman"/>
        <family val="1"/>
      </rPr>
      <t>n</t>
    </r>
  </si>
  <si>
    <r>
      <t>Ekonominio naudingumo (E</t>
    </r>
    <r>
      <rPr>
        <vertAlign val="subscript"/>
        <sz val="12"/>
        <color theme="1"/>
        <rFont val="Times New Roman"/>
        <family val="1"/>
      </rPr>
      <t>n</t>
    </r>
    <r>
      <rPr>
        <sz val="12"/>
        <color theme="1"/>
        <rFont val="Times New Roman"/>
        <family val="1"/>
      </rPr>
      <t>) balas</t>
    </r>
  </si>
  <si>
    <t>Apnea back up ventiliacija (priverstinė ventiliacija apnėjos atveju)</t>
  </si>
  <si>
    <t>Monitoriaus ekrane pateikiamos skaitinės šių parametrų reikšmės:  Dujų sąnaudos L/min;</t>
  </si>
  <si>
    <t>Neinvazinė ventiliacija: CPAP, BiPap, Tūriu kontroliuojama ventiliacija, PS</t>
  </si>
  <si>
    <r>
      <t>Integruota vidinė baterija, darbo laikas iš jos ≥ 9 val. esant tipiniams ventiliacijos nustatymams, be CO</t>
    </r>
    <r>
      <rPr>
        <vertAlign val="subscript"/>
        <sz val="11"/>
        <color theme="1"/>
        <rFont val="Times New Roman"/>
        <family val="1"/>
        <charset val="186"/>
      </rPr>
      <t>2</t>
    </r>
    <r>
      <rPr>
        <sz val="11"/>
        <color theme="1"/>
        <rFont val="Times New Roman"/>
        <family val="1"/>
        <charset val="186"/>
      </rPr>
      <t xml:space="preserve"> jutiklio ir sumažintu ekrano apšvietimo skaisčiu</t>
    </r>
  </si>
  <si>
    <t>Jei siūlomas objektas turi nurodytą pranašumą gauna maksimalų balų skaičių pagal lyginamąjį svorį: T1 = L1 = 0.20, T2 = L2 = 0.20, T3 = L3 = 0.20, T4 = L4 = 0.40. Jei siūlomas objektas neturi nurodyto pranašumo gauna 0 balų: T1 = L1 = 0, T2 = L2 = 0, T3 = L3 = 0, T4 = L4 = 0.</t>
  </si>
  <si>
    <r>
      <rPr>
        <b/>
        <sz val="12"/>
        <color theme="1"/>
        <rFont val="Times New Roman"/>
        <family val="1"/>
      </rPr>
      <t>T1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- T4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- Tiekėjo n Techninis pranašumas, nurodytas "Vertinimo tvarkoje" (Yra / Nėra). </t>
    </r>
  </si>
  <si>
    <t>3. Kadangi siūlomo objekto T1, T2, T3 ir T4 techniniai parametrai neturi skaitinių išraiškų (yra arba nėra), todėl parametrų įvertinimas apskaičiuojamas pagal metodiką:</t>
  </si>
  <si>
    <r>
      <t>1. Siūlomi Techniniai funkcionalumai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</si>
  <si>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t>2. Siūlomas garantinis laikotarpis (</t>
    </r>
    <r>
      <rPr>
        <b/>
        <sz val="12"/>
        <color rgb="FFFF0000"/>
        <rFont val="Times New Roman"/>
        <family val="1"/>
      </rPr>
      <t>Pildo Tiekėjas</t>
    </r>
    <r>
      <rPr>
        <b/>
        <sz val="12"/>
        <color theme="1"/>
        <rFont val="Times New Roman"/>
        <family val="1"/>
      </rPr>
      <t>):</t>
    </r>
  </si>
  <si>
    <r>
      <rPr>
        <b/>
        <sz val="12"/>
        <color theme="1"/>
        <rFont val="Times New Roman"/>
        <family val="1"/>
        <charset val="186"/>
      </rPr>
      <t xml:space="preserve">MGL </t>
    </r>
    <r>
      <rPr>
        <sz val="12"/>
        <color theme="1"/>
        <rFont val="Times New Roman"/>
        <family val="1"/>
        <charset val="186"/>
      </rPr>
      <t xml:space="preserve">- </t>
    </r>
    <r>
      <rPr>
        <sz val="12"/>
        <color theme="1"/>
        <rFont val="Times New Roman"/>
        <family val="1"/>
      </rPr>
      <t>Minimalus garantinis laikotarpis (gamintojo garantija arba garantija pagal įstatymą)</t>
    </r>
  </si>
  <si>
    <r>
      <rPr>
        <b/>
        <sz val="12"/>
        <color theme="1"/>
        <rFont val="Times New Roman"/>
        <family val="1"/>
      </rPr>
      <t>T</t>
    </r>
    <r>
      <rPr>
        <b/>
        <vertAlign val="subscript"/>
        <sz val="12"/>
        <color theme="1"/>
        <rFont val="Times New Roman"/>
        <family val="1"/>
      </rPr>
      <t>n</t>
    </r>
    <r>
      <rPr>
        <b/>
        <sz val="12"/>
        <color theme="1"/>
        <rFont val="Times New Roman"/>
        <family val="1"/>
      </rPr>
      <t>GL</t>
    </r>
    <r>
      <rPr>
        <sz val="12"/>
        <color theme="1"/>
        <rFont val="Times New Roman"/>
        <family val="1"/>
      </rPr>
      <t xml:space="preserve"> - Tiekėjo n siūlomas Prietaiso garantinis laikotarpis (metais).  Minimalus garantinis laikorpis yra 3 m., tačiau kiekvienas Tiekėjas gali duoti papildomą garantiją už kurią gaus ekonominį pranašumą, t.y. už kiekvienus papildomus metus Tiekėjui bus minusuojami 6% nuo pasiūlymo kainos.</t>
    </r>
  </si>
  <si>
    <t xml:space="preserve">4. Tiekėjo siūlomo objekto išplėstinė garantinė priežiūra (G) nurodyta "Pasiūlyme" (nurodoma konkreti siūloma reikšmė).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</si>
</sst>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8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2"/>
      <name val="Times New Roman"/>
      <family val="1"/>
    </font>
    <font>
      <b/>
      <i/>
      <vertAlign val="subscript"/>
      <sz val="12"/>
      <name val="Times New Roman"/>
      <family val="1"/>
    </font>
    <font>
      <i/>
      <vertAlign val="subscript"/>
      <sz val="12"/>
      <name val="Times New Roman"/>
      <family val="1"/>
    </font>
    <font>
      <vertAlign val="subscript"/>
      <sz val="12"/>
      <color theme="1"/>
      <name val="Times New Roman"/>
      <family val="1"/>
    </font>
    <font>
      <i/>
      <sz val="12"/>
      <color rgb="FF00B050"/>
      <name val="Times New Roman"/>
      <family val="1"/>
    </font>
    <font>
      <vertAlign val="subscript"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1" fillId="2" borderId="0" xfId="0" applyFont="1" applyFill="1"/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5" fillId="3" borderId="15" xfId="0" applyFont="1" applyFill="1" applyBorder="1" applyAlignment="1">
      <alignment vertic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5" fillId="3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15" fillId="3" borderId="0" xfId="0" applyFont="1" applyFill="1" applyAlignment="1">
      <alignment vertical="center"/>
    </xf>
    <xf numFmtId="0" fontId="16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/>
    <xf numFmtId="2" fontId="3" fillId="2" borderId="7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2" fillId="5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justify" wrapText="1"/>
    </xf>
    <xf numFmtId="0" fontId="3" fillId="2" borderId="15" xfId="0" applyFont="1" applyFill="1" applyBorder="1" applyAlignment="1">
      <alignment horizontal="justify"/>
    </xf>
    <xf numFmtId="0" fontId="17" fillId="2" borderId="0" xfId="0" applyFont="1" applyFill="1" applyAlignment="1">
      <alignment horizontal="left"/>
    </xf>
    <xf numFmtId="0" fontId="3" fillId="2" borderId="0" xfId="0" applyFont="1" applyFill="1"/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2" fontId="1" fillId="6" borderId="8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Alignment="1">
      <alignment horizontal="right" indent="3"/>
    </xf>
    <xf numFmtId="0" fontId="3" fillId="0" borderId="0" xfId="0" applyFont="1" applyAlignment="1">
      <alignment horizontal="right" indent="3"/>
    </xf>
    <xf numFmtId="0" fontId="1" fillId="0" borderId="0" xfId="0" applyFont="1" applyAlignment="1">
      <alignment horizontal="right" vertical="center" wrapText="1" indent="3"/>
    </xf>
    <xf numFmtId="0" fontId="3" fillId="0" borderId="0" xfId="0" applyFont="1" applyAlignment="1">
      <alignment horizontal="right" vertical="center" wrapText="1" indent="3"/>
    </xf>
    <xf numFmtId="2" fontId="3" fillId="2" borderId="2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7" fillId="2" borderId="15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justify" vertical="top" wrapText="1"/>
    </xf>
    <xf numFmtId="0" fontId="10" fillId="0" borderId="0" xfId="0" applyFont="1" applyAlignment="1">
      <alignment vertical="center"/>
    </xf>
    <xf numFmtId="0" fontId="13" fillId="3" borderId="0" xfId="0" applyFont="1" applyFill="1"/>
    <xf numFmtId="0" fontId="1" fillId="3" borderId="20" xfId="0" applyFont="1" applyFill="1" applyBorder="1" applyAlignment="1">
      <alignment horizontal="justify" vertical="top" wrapText="1"/>
    </xf>
    <xf numFmtId="0" fontId="1" fillId="3" borderId="21" xfId="0" applyFont="1" applyFill="1" applyBorder="1" applyAlignment="1">
      <alignment horizontal="justify" vertical="top" wrapText="1"/>
    </xf>
    <xf numFmtId="0" fontId="1" fillId="3" borderId="13" xfId="0" applyFont="1" applyFill="1" applyBorder="1" applyAlignment="1">
      <alignment horizontal="justify" vertical="top" wrapText="1"/>
    </xf>
    <xf numFmtId="0" fontId="1" fillId="3" borderId="5" xfId="0" applyFont="1" applyFill="1" applyBorder="1" applyAlignment="1">
      <alignment horizontal="justify" vertical="top" wrapText="1"/>
    </xf>
    <xf numFmtId="0" fontId="1" fillId="3" borderId="14" xfId="0" applyFont="1" applyFill="1" applyBorder="1" applyAlignment="1">
      <alignment horizontal="justify" wrapText="1"/>
    </xf>
    <xf numFmtId="0" fontId="1" fillId="3" borderId="9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1" fillId="4" borderId="3" xfId="0" applyFont="1" applyFill="1" applyBorder="1" applyAlignment="1">
      <alignment horizontal="justify"/>
    </xf>
    <xf numFmtId="0" fontId="1" fillId="4" borderId="4" xfId="0" applyFont="1" applyFill="1" applyBorder="1" applyAlignment="1">
      <alignment horizontal="justify"/>
    </xf>
    <xf numFmtId="0" fontId="1" fillId="4" borderId="2" xfId="0" applyFont="1" applyFill="1" applyBorder="1" applyAlignment="1">
      <alignment horizontal="justify"/>
    </xf>
    <xf numFmtId="0" fontId="9" fillId="2" borderId="0" xfId="0" applyFont="1" applyFill="1" applyAlignment="1">
      <alignment horizontal="center"/>
    </xf>
    <xf numFmtId="0" fontId="1" fillId="4" borderId="3" xfId="0" applyFont="1" applyFill="1" applyBorder="1" applyAlignment="1">
      <alignment horizontal="justify" wrapText="1"/>
    </xf>
    <xf numFmtId="0" fontId="1" fillId="4" borderId="4" xfId="0" applyFont="1" applyFill="1" applyBorder="1" applyAlignment="1">
      <alignment horizontal="justify" wrapText="1"/>
    </xf>
    <xf numFmtId="0" fontId="1" fillId="4" borderId="2" xfId="0" applyFont="1" applyFill="1" applyBorder="1" applyAlignment="1">
      <alignment horizontal="justify" wrapText="1"/>
    </xf>
    <xf numFmtId="0" fontId="6" fillId="3" borderId="0" xfId="0" applyFont="1" applyFill="1" applyAlignment="1">
      <alignment horizontal="justify" vertical="top" wrapText="1"/>
    </xf>
    <xf numFmtId="0" fontId="3" fillId="3" borderId="0" xfId="0" applyFont="1" applyFill="1" applyAlignment="1">
      <alignment horizontal="justify" vertical="center" wrapText="1"/>
    </xf>
    <xf numFmtId="0" fontId="15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justify" wrapText="1"/>
    </xf>
    <xf numFmtId="0" fontId="3" fillId="3" borderId="0" xfId="0" applyFont="1" applyFill="1" applyAlignment="1">
      <alignment horizontal="justify" vertical="top" wrapText="1"/>
    </xf>
    <xf numFmtId="0" fontId="6" fillId="3" borderId="0" xfId="0" applyFont="1" applyFill="1" applyAlignment="1">
      <alignment horizontal="left" vertical="top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justify" vertical="top" wrapText="1"/>
    </xf>
    <xf numFmtId="0" fontId="25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1">
    <cellStyle name="Įprastas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3263278</xdr:colOff>
      <xdr:row>36</xdr:row>
      <xdr:rowOff>57036</xdr:rowOff>
    </xdr:from>
    <xdr:ext cx="1486241" cy="6957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2301" y="10026059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𝑇</m:t>
                    </m:r>
                    <m:r>
                      <a:rPr lang="en-US" sz="160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6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nary>
                          <m:naryPr>
                            <m:chr m:val="∑"/>
                            <m:ctrlPr>
                              <a:rPr lang="en-US" sz="1600" i="1">
                                <a:latin typeface="Cambria Math" panose="02040503050406030204" pitchFamily="18" charset="0"/>
                              </a:rPr>
                            </m:ctrlPr>
                          </m:naryPr>
                          <m:sub>
                            <m:r>
                              <m:rPr>
                                <m:brk m:alnAt="23"/>
                              </m:rPr>
                              <a:rPr lang="lt-LT" sz="16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=</m:t>
                            </m:r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  <m:sup>
                            <m:r>
                              <a:rPr lang="lt-LT" sz="16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</m:sup>
                          <m:e>
                            <m:sSub>
                              <m:sSubPr>
                                <m:ctrlPr>
                                  <a:rPr lang="en-US" sz="160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𝑇</m:t>
                                </m:r>
                              </m:e>
                              <m:sub>
                                <m:r>
                                  <a:rPr lang="en-US" sz="1600" b="0" i="1">
                                    <a:latin typeface="Cambria Math" panose="02040503050406030204" pitchFamily="18" charset="0"/>
                                  </a:rPr>
                                  <m:t>𝑖</m:t>
                                </m:r>
                              </m:sub>
                            </m:sSub>
                          </m:e>
                        </m:nary>
                      </m:e>
                    </m:d>
                    <m:r>
                      <a:rPr lang="en-US" sz="1600" b="0" i="1">
                        <a:latin typeface="Cambria Math" panose="02040503050406030204" pitchFamily="18" charset="0"/>
                      </a:rPr>
                      <m:t>𝑥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𝑌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A283D50-A21C-4FFF-A678-06D8E1C8C272}"/>
                </a:ext>
              </a:extLst>
            </xdr:cNvPr>
            <xdr:cNvSpPr txBox="1"/>
          </xdr:nvSpPr>
          <xdr:spPr>
            <a:xfrm>
              <a:off x="4342301" y="10026059"/>
              <a:ext cx="1486241" cy="6957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latin typeface="Cambria Math" panose="02040503050406030204" pitchFamily="18" charset="0"/>
                </a:rPr>
                <a:t>𝑇</a:t>
              </a:r>
              <a:r>
                <a:rPr lang="en-US" sz="1600" i="0">
                  <a:latin typeface="Cambria Math" panose="02040503050406030204" pitchFamily="18" charset="0"/>
                </a:rPr>
                <a:t>=(∑</a:t>
              </a:r>
              <a:r>
                <a:rPr lang="lt-LT" sz="1600" b="0" i="0">
                  <a:latin typeface="Cambria Math" panose="02040503050406030204" pitchFamily="18" charset="0"/>
                </a:rPr>
                <a:t>_</a:t>
              </a:r>
              <a:r>
                <a:rPr lang="en-US" sz="1600" b="0" i="0">
                  <a:latin typeface="Cambria Math" panose="02040503050406030204" pitchFamily="18" charset="0"/>
                </a:rPr>
                <a:t>(</a:t>
              </a:r>
              <a:r>
                <a:rPr lang="lt-LT" sz="1600" b="0" i="0">
                  <a:latin typeface="Cambria Math" panose="02040503050406030204" pitchFamily="18" charset="0"/>
                </a:rPr>
                <a:t>𝑖</a:t>
              </a:r>
              <a:r>
                <a:rPr lang="en-US" sz="1600" b="0" i="0">
                  <a:latin typeface="Cambria Math" panose="02040503050406030204" pitchFamily="18" charset="0"/>
                </a:rPr>
                <a:t>=</a:t>
              </a:r>
              <a:r>
                <a:rPr lang="lt-LT" sz="1600" b="0" i="0">
                  <a:latin typeface="Cambria Math" panose="02040503050406030204" pitchFamily="18" charset="0"/>
                </a:rPr>
                <a:t>1</a:t>
              </a:r>
              <a:r>
                <a:rPr lang="en-US" sz="1600" b="0" i="0">
                  <a:latin typeface="Cambria Math" panose="02040503050406030204" pitchFamily="18" charset="0"/>
                </a:rPr>
                <a:t>)</a:t>
              </a:r>
              <a:r>
                <a:rPr lang="lt-LT" sz="1600" b="0" i="0">
                  <a:latin typeface="Cambria Math" panose="02040503050406030204" pitchFamily="18" charset="0"/>
                </a:rPr>
                <a:t>^4</a:t>
              </a:r>
              <a:r>
                <a:rPr lang="en-US" sz="1600" b="0" i="0">
                  <a:latin typeface="Cambria Math" panose="02040503050406030204" pitchFamily="18" charset="0"/>
                </a:rPr>
                <a:t>▒𝑇_𝑖 )𝑥 𝑌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2</xdr:col>
      <xdr:colOff>3351093</xdr:colOff>
      <xdr:row>27</xdr:row>
      <xdr:rowOff>85381</xdr:rowOff>
    </xdr:from>
    <xdr:to>
      <xdr:col>3</xdr:col>
      <xdr:colOff>1248442</xdr:colOff>
      <xdr:row>29</xdr:row>
      <xdr:rowOff>51585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005422-3281-7B46-8342-C20CFFA2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992" y="18559078"/>
          <a:ext cx="1323147" cy="371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5"/>
  <sheetViews>
    <sheetView topLeftCell="A10" zoomScale="137" zoomScaleNormal="100" workbookViewId="0">
      <selection activeCell="B14" sqref="B14:C14"/>
    </sheetView>
  </sheetViews>
  <sheetFormatPr defaultColWidth="9.109375" defaultRowHeight="15.6" x14ac:dyDescent="0.3"/>
  <cols>
    <col min="1" max="1" width="9.109375" style="2"/>
    <col min="2" max="2" width="35.6640625" style="2" customWidth="1"/>
    <col min="3" max="3" width="39.44140625" style="2" customWidth="1"/>
    <col min="4" max="4" width="36.44140625" style="2" customWidth="1"/>
    <col min="5" max="5" width="25.109375" style="2" customWidth="1"/>
    <col min="6" max="6" width="20.6640625" style="2" customWidth="1"/>
    <col min="7" max="8" width="29.88671875" style="2" customWidth="1"/>
    <col min="9" max="9" width="27.6640625" style="2" customWidth="1"/>
    <col min="10" max="16384" width="9.109375" style="2"/>
  </cols>
  <sheetData>
    <row r="1" spans="2:9" x14ac:dyDescent="0.3">
      <c r="G1" s="26"/>
    </row>
    <row r="3" spans="2:9" x14ac:dyDescent="0.3">
      <c r="B3" s="77" t="s">
        <v>92</v>
      </c>
      <c r="C3" s="77"/>
      <c r="D3" s="77"/>
      <c r="E3" s="77"/>
    </row>
    <row r="5" spans="2:9" ht="31.2" x14ac:dyDescent="0.3">
      <c r="B5" s="4" t="s">
        <v>0</v>
      </c>
      <c r="C5" s="78" t="s">
        <v>15</v>
      </c>
      <c r="D5" s="74"/>
      <c r="E5" s="5" t="s">
        <v>20</v>
      </c>
    </row>
    <row r="6" spans="2:9" x14ac:dyDescent="0.3">
      <c r="B6" s="7" t="s">
        <v>10</v>
      </c>
      <c r="C6" s="79" t="str">
        <f>'Vertinimo tvarka'!C18</f>
        <v>Apnea back up ventiliacija (priverstinė ventiliacija apnėjos atveju)</v>
      </c>
      <c r="D6" s="80"/>
      <c r="E6" s="6"/>
    </row>
    <row r="7" spans="2:9" x14ac:dyDescent="0.3">
      <c r="B7" s="7" t="s">
        <v>11</v>
      </c>
      <c r="C7" s="79" t="str">
        <f>'Vertinimo tvarka'!C19</f>
        <v>Monitoriaus ekrane pateikiamos skaitinės šių parametrų reikšmės:  Dujų sąnaudos L/min;</v>
      </c>
      <c r="D7" s="80"/>
      <c r="E7" s="6"/>
    </row>
    <row r="8" spans="2:9" x14ac:dyDescent="0.3">
      <c r="B8" s="7" t="s">
        <v>12</v>
      </c>
      <c r="C8" s="79" t="str">
        <f>'Vertinimo tvarka'!C20</f>
        <v>Neinvazinė ventiliacija: CPAP, BiPap, Tūriu kontroliuojama ventiliacija, PS</v>
      </c>
      <c r="D8" s="80"/>
      <c r="E8" s="6"/>
    </row>
    <row r="9" spans="2:9" ht="36.9" customHeight="1" x14ac:dyDescent="0.3">
      <c r="B9" s="7" t="s">
        <v>13</v>
      </c>
      <c r="C9" s="79" t="str">
        <f>'Vertinimo tvarka'!C21</f>
        <v>Integruota vidinė baterija, darbo laikas iš jos ≥ 9 val. esant tipiniams ventiliacijos nustatymams, be CO2 jutiklio ir sumažintu ekrano apšvietimo skaisčiu</v>
      </c>
      <c r="D9" s="80"/>
      <c r="E9" s="6"/>
    </row>
    <row r="11" spans="2:9" x14ac:dyDescent="0.3">
      <c r="B11" s="77" t="s">
        <v>93</v>
      </c>
      <c r="C11" s="77"/>
      <c r="D11" s="77"/>
    </row>
    <row r="12" spans="2:9" x14ac:dyDescent="0.3">
      <c r="C12" s="3"/>
      <c r="D12" s="3"/>
      <c r="E12" s="3"/>
      <c r="F12" s="3"/>
      <c r="G12" s="3"/>
      <c r="H12" s="3"/>
      <c r="I12" s="3"/>
    </row>
    <row r="13" spans="2:9" x14ac:dyDescent="0.3">
      <c r="B13" s="74" t="s">
        <v>16</v>
      </c>
      <c r="C13" s="74"/>
      <c r="D13" s="5" t="s">
        <v>17</v>
      </c>
      <c r="E13" s="4" t="s">
        <v>18</v>
      </c>
      <c r="F13" s="3"/>
      <c r="G13" s="3"/>
      <c r="H13" s="3"/>
      <c r="I13" s="3"/>
    </row>
    <row r="14" spans="2:9" ht="16.2" thickBot="1" x14ac:dyDescent="0.35">
      <c r="B14" s="75" t="s">
        <v>69</v>
      </c>
      <c r="C14" s="76"/>
      <c r="D14" s="8"/>
      <c r="E14" s="9" t="s">
        <v>19</v>
      </c>
      <c r="F14" s="3"/>
      <c r="G14" s="3"/>
      <c r="H14" s="3"/>
      <c r="I14" s="3"/>
    </row>
    <row r="15" spans="2:9" x14ac:dyDescent="0.3">
      <c r="B15" s="72" t="s">
        <v>46</v>
      </c>
      <c r="C15" s="73"/>
      <c r="D15" s="3"/>
      <c r="E15" s="3"/>
      <c r="F15" s="3"/>
      <c r="G15" s="3"/>
      <c r="H15" s="3"/>
      <c r="I15" s="3"/>
    </row>
    <row r="16" spans="2:9" x14ac:dyDescent="0.3">
      <c r="B16" s="68" t="s">
        <v>47</v>
      </c>
      <c r="C16" s="69"/>
      <c r="D16" s="10"/>
    </row>
    <row r="17" spans="2:4" x14ac:dyDescent="0.3">
      <c r="B17" s="68"/>
      <c r="C17" s="69"/>
      <c r="D17" s="10"/>
    </row>
    <row r="18" spans="2:4" x14ac:dyDescent="0.3">
      <c r="B18" s="68" t="s">
        <v>48</v>
      </c>
      <c r="C18" s="69"/>
    </row>
    <row r="19" spans="2:4" x14ac:dyDescent="0.3">
      <c r="B19" s="68"/>
      <c r="C19" s="69"/>
    </row>
    <row r="20" spans="2:4" x14ac:dyDescent="0.3">
      <c r="B20" s="68" t="s">
        <v>49</v>
      </c>
      <c r="C20" s="69"/>
    </row>
    <row r="21" spans="2:4" x14ac:dyDescent="0.3">
      <c r="B21" s="68"/>
      <c r="C21" s="69"/>
    </row>
    <row r="22" spans="2:4" x14ac:dyDescent="0.3">
      <c r="B22" s="68" t="s">
        <v>45</v>
      </c>
      <c r="C22" s="69"/>
    </row>
    <row r="23" spans="2:4" x14ac:dyDescent="0.3">
      <c r="B23" s="68" t="s">
        <v>44</v>
      </c>
      <c r="C23" s="69"/>
    </row>
    <row r="24" spans="2:4" x14ac:dyDescent="0.3">
      <c r="B24" s="68" t="s">
        <v>50</v>
      </c>
      <c r="C24" s="69"/>
    </row>
    <row r="25" spans="2:4" ht="16.2" thickBot="1" x14ac:dyDescent="0.35">
      <c r="B25" s="70"/>
      <c r="C25" s="71"/>
    </row>
  </sheetData>
  <mergeCells count="16">
    <mergeCell ref="B13:C13"/>
    <mergeCell ref="B20:C21"/>
    <mergeCell ref="B14:C14"/>
    <mergeCell ref="B3:E3"/>
    <mergeCell ref="C5:D5"/>
    <mergeCell ref="C8:D8"/>
    <mergeCell ref="B11:D11"/>
    <mergeCell ref="C6:D6"/>
    <mergeCell ref="C9:D9"/>
    <mergeCell ref="C7:D7"/>
    <mergeCell ref="B23:C23"/>
    <mergeCell ref="B24:C25"/>
    <mergeCell ref="B15:C15"/>
    <mergeCell ref="B18:C19"/>
    <mergeCell ref="B16:C17"/>
    <mergeCell ref="B22:C22"/>
  </mergeCells>
  <phoneticPr fontId="14" type="noConversion"/>
  <dataValidations xWindow="810" yWindow="496" count="3">
    <dataValidation allowBlank="1" sqref="B14:C14 C6:C9" xr:uid="{00000000-0002-0000-0200-000001000000}"/>
    <dataValidation type="list" allowBlank="1" showInputMessage="1" showErrorMessage="1" prompt="Pasirinkti parametro vertę: yra / nėra" sqref="E6:E9" xr:uid="{00000000-0002-0000-0200-000000000000}">
      <formula1>"Yra, Nėra"</formula1>
    </dataValidation>
    <dataValidation type="list" allowBlank="1" showInputMessage="1" prompt="Pasirinkti garantinio laikotarpio reikšmę" sqref="D14" xr:uid="{B3730254-7AA2-AF4D-A0B3-8157810BFCF1}">
      <formula1>"3,4,5,6"</formula1>
    </dataValidation>
  </dataValidations>
  <pageMargins left="0.7" right="0.7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5"/>
  <sheetViews>
    <sheetView zoomScale="99" zoomScaleNormal="100" workbookViewId="0">
      <selection activeCell="C16" sqref="C16"/>
    </sheetView>
  </sheetViews>
  <sheetFormatPr defaultColWidth="9.109375" defaultRowHeight="15.6" x14ac:dyDescent="0.3"/>
  <cols>
    <col min="1" max="2" width="9.109375" style="11"/>
    <col min="3" max="3" width="25.88671875" style="11" customWidth="1"/>
    <col min="4" max="5" width="11" style="11" bestFit="1" customWidth="1"/>
    <col min="6" max="6" width="16.33203125" style="11" customWidth="1"/>
    <col min="7" max="7" width="11" style="11" bestFit="1" customWidth="1"/>
    <col min="8" max="8" width="13.44140625" style="11" bestFit="1" customWidth="1"/>
    <col min="9" max="12" width="11" style="11" bestFit="1" customWidth="1"/>
    <col min="13" max="13" width="12.109375" style="11" bestFit="1" customWidth="1"/>
    <col min="14" max="16384" width="9.109375" style="11"/>
  </cols>
  <sheetData>
    <row r="2" spans="2:12" ht="20.399999999999999" x14ac:dyDescent="0.35">
      <c r="B2" s="84" t="s">
        <v>31</v>
      </c>
      <c r="C2" s="84"/>
      <c r="D2" s="84"/>
      <c r="E2" s="84"/>
      <c r="F2" s="84"/>
      <c r="G2" s="84"/>
      <c r="H2" s="84"/>
      <c r="L2" s="24"/>
    </row>
    <row r="4" spans="2:12" ht="15.9" customHeight="1" x14ac:dyDescent="0.3">
      <c r="B4" s="81" t="s">
        <v>66</v>
      </c>
      <c r="C4" s="82"/>
      <c r="D4" s="82"/>
      <c r="E4" s="82"/>
      <c r="F4" s="83"/>
      <c r="G4" s="12">
        <v>6</v>
      </c>
      <c r="H4" s="12" t="s">
        <v>67</v>
      </c>
    </row>
    <row r="5" spans="2:12" ht="31.2" customHeight="1" x14ac:dyDescent="0.3">
      <c r="B5" s="85" t="s">
        <v>32</v>
      </c>
      <c r="C5" s="86"/>
      <c r="D5" s="86"/>
      <c r="E5" s="86"/>
      <c r="F5" s="87"/>
      <c r="G5" s="12">
        <v>3</v>
      </c>
      <c r="H5" s="12" t="s">
        <v>19</v>
      </c>
      <c r="K5" s="25"/>
    </row>
  </sheetData>
  <mergeCells count="3">
    <mergeCell ref="B4:F4"/>
    <mergeCell ref="B2:H2"/>
    <mergeCell ref="B5:F5"/>
  </mergeCells>
  <pageMargins left="0.7" right="0.7" top="0.75" bottom="0.75" header="0.3" footer="0.3"/>
  <pageSetup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4"/>
  <sheetViews>
    <sheetView tabSelected="1" topLeftCell="A36" zoomScale="133" zoomScaleNormal="100" workbookViewId="0">
      <selection activeCell="B47" sqref="B47:H47"/>
    </sheetView>
  </sheetViews>
  <sheetFormatPr defaultColWidth="9.109375" defaultRowHeight="15.6" x14ac:dyDescent="0.3"/>
  <cols>
    <col min="1" max="1" width="9.109375" style="23"/>
    <col min="2" max="2" width="5" style="23" customWidth="1"/>
    <col min="3" max="3" width="45" style="23" customWidth="1"/>
    <col min="4" max="4" width="17" style="23" customWidth="1"/>
    <col min="5" max="5" width="5.88671875" style="23" customWidth="1"/>
    <col min="6" max="6" width="5.109375" style="23" customWidth="1"/>
    <col min="7" max="7" width="11.6640625" style="23" customWidth="1"/>
    <col min="8" max="8" width="19.44140625" style="23" customWidth="1"/>
    <col min="9" max="16384" width="9.109375" style="23"/>
  </cols>
  <sheetData>
    <row r="1" spans="1:8" x14ac:dyDescent="0.3">
      <c r="H1" s="28"/>
    </row>
    <row r="2" spans="1:8" ht="17.399999999999999" x14ac:dyDescent="0.3">
      <c r="A2" s="90" t="s">
        <v>56</v>
      </c>
      <c r="B2" s="90"/>
      <c r="C2" s="90"/>
      <c r="D2" s="90"/>
      <c r="E2" s="90"/>
      <c r="F2" s="90"/>
      <c r="G2" s="90"/>
      <c r="H2" s="90"/>
    </row>
    <row r="3" spans="1:8" ht="18" x14ac:dyDescent="0.35">
      <c r="B3" s="29"/>
      <c r="C3" s="30"/>
      <c r="D3" s="30"/>
      <c r="E3" s="30"/>
      <c r="F3" s="30"/>
    </row>
    <row r="4" spans="1:8" x14ac:dyDescent="0.3">
      <c r="B4" s="89" t="s">
        <v>59</v>
      </c>
      <c r="C4" s="89"/>
      <c r="D4" s="89"/>
      <c r="E4" s="89"/>
      <c r="F4" s="89"/>
      <c r="G4" s="89"/>
      <c r="H4" s="89"/>
    </row>
    <row r="5" spans="1:8" ht="15.9" customHeight="1" x14ac:dyDescent="0.3">
      <c r="B5" s="89" t="s">
        <v>54</v>
      </c>
      <c r="C5" s="89"/>
      <c r="D5" s="89"/>
      <c r="E5" s="89"/>
      <c r="F5" s="89"/>
      <c r="G5" s="89"/>
      <c r="H5" s="89"/>
    </row>
    <row r="6" spans="1:8" x14ac:dyDescent="0.3">
      <c r="B6" s="89"/>
      <c r="C6" s="89"/>
      <c r="D6" s="89"/>
      <c r="E6" s="89"/>
      <c r="F6" s="89"/>
      <c r="G6" s="89"/>
      <c r="H6" s="89"/>
    </row>
    <row r="8" spans="1:8" x14ac:dyDescent="0.3">
      <c r="B8" s="23" t="s">
        <v>4</v>
      </c>
    </row>
    <row r="9" spans="1:8" x14ac:dyDescent="0.3">
      <c r="C9" s="31" t="s">
        <v>62</v>
      </c>
      <c r="D9" s="32">
        <v>70</v>
      </c>
    </row>
    <row r="10" spans="1:8" x14ac:dyDescent="0.3">
      <c r="C10" s="31" t="s">
        <v>21</v>
      </c>
      <c r="D10" s="32">
        <v>30</v>
      </c>
    </row>
    <row r="12" spans="1:8" x14ac:dyDescent="0.3">
      <c r="B12" s="23" t="s">
        <v>5</v>
      </c>
    </row>
    <row r="13" spans="1:8" ht="16.2" thickBot="1" x14ac:dyDescent="0.35"/>
    <row r="14" spans="1:8" ht="33" customHeight="1" thickBot="1" x14ac:dyDescent="0.35">
      <c r="B14" s="96" t="s">
        <v>6</v>
      </c>
      <c r="C14" s="97"/>
      <c r="D14" s="97"/>
      <c r="E14" s="97"/>
      <c r="F14" s="98"/>
      <c r="G14" s="96" t="s">
        <v>8</v>
      </c>
      <c r="H14" s="98"/>
    </row>
    <row r="15" spans="1:8" ht="16.2" thickBot="1" x14ac:dyDescent="0.35">
      <c r="B15" s="99" t="s">
        <v>63</v>
      </c>
      <c r="C15" s="100"/>
      <c r="D15" s="100"/>
      <c r="E15" s="100"/>
      <c r="F15" s="101"/>
      <c r="G15" s="34" t="s">
        <v>22</v>
      </c>
      <c r="H15" s="33">
        <f>D9</f>
        <v>70</v>
      </c>
    </row>
    <row r="16" spans="1:8" ht="16.2" thickBot="1" x14ac:dyDescent="0.35">
      <c r="B16" s="99" t="s">
        <v>9</v>
      </c>
      <c r="C16" s="100"/>
      <c r="D16" s="100"/>
      <c r="E16" s="100"/>
      <c r="F16" s="101"/>
      <c r="G16" s="34" t="s">
        <v>23</v>
      </c>
      <c r="H16" s="33">
        <f>D10</f>
        <v>30</v>
      </c>
    </row>
    <row r="17" spans="2:8" ht="16.5" customHeight="1" thickBot="1" x14ac:dyDescent="0.35">
      <c r="B17" s="35" t="s">
        <v>0</v>
      </c>
      <c r="C17" s="36" t="s">
        <v>1</v>
      </c>
      <c r="D17" s="36" t="s">
        <v>24</v>
      </c>
      <c r="E17" s="102" t="s">
        <v>7</v>
      </c>
      <c r="F17" s="103"/>
      <c r="G17" s="97"/>
      <c r="H17" s="98"/>
    </row>
    <row r="18" spans="2:8" ht="31.8" thickBot="1" x14ac:dyDescent="0.35">
      <c r="B18" s="39" t="s">
        <v>10</v>
      </c>
      <c r="C18" s="64" t="s">
        <v>85</v>
      </c>
      <c r="D18" s="27" t="s">
        <v>57</v>
      </c>
      <c r="E18" s="21" t="s">
        <v>25</v>
      </c>
      <c r="F18" s="22">
        <v>0.2</v>
      </c>
      <c r="G18" s="94" t="s">
        <v>26</v>
      </c>
      <c r="H18" s="95"/>
    </row>
    <row r="19" spans="2:8" ht="31.8" thickBot="1" x14ac:dyDescent="0.35">
      <c r="B19" s="39" t="s">
        <v>11</v>
      </c>
      <c r="C19" s="64" t="s">
        <v>86</v>
      </c>
      <c r="D19" s="27" t="s">
        <v>57</v>
      </c>
      <c r="E19" s="21" t="s">
        <v>27</v>
      </c>
      <c r="F19" s="22">
        <v>0.2</v>
      </c>
      <c r="G19" s="94" t="s">
        <v>29</v>
      </c>
      <c r="H19" s="95"/>
    </row>
    <row r="20" spans="2:8" ht="31.8" thickBot="1" x14ac:dyDescent="0.35">
      <c r="B20" s="39" t="s">
        <v>12</v>
      </c>
      <c r="C20" s="64" t="s">
        <v>87</v>
      </c>
      <c r="D20" s="27" t="s">
        <v>57</v>
      </c>
      <c r="E20" s="21" t="s">
        <v>28</v>
      </c>
      <c r="F20" s="22">
        <v>0.2</v>
      </c>
      <c r="G20" s="94" t="s">
        <v>29</v>
      </c>
      <c r="H20" s="95"/>
    </row>
    <row r="21" spans="2:8" ht="61.8" thickBot="1" x14ac:dyDescent="0.35">
      <c r="B21" s="39" t="s">
        <v>13</v>
      </c>
      <c r="C21" s="64" t="s">
        <v>88</v>
      </c>
      <c r="D21" s="27" t="s">
        <v>57</v>
      </c>
      <c r="E21" s="21" t="s">
        <v>30</v>
      </c>
      <c r="F21" s="22">
        <v>0.4</v>
      </c>
      <c r="G21" s="94" t="s">
        <v>29</v>
      </c>
      <c r="H21" s="95"/>
    </row>
    <row r="22" spans="2:8" ht="33.75" customHeight="1" x14ac:dyDescent="0.3">
      <c r="B22" s="91" t="s">
        <v>55</v>
      </c>
      <c r="C22" s="91"/>
      <c r="D22" s="91"/>
      <c r="E22" s="91"/>
      <c r="F22" s="91"/>
      <c r="G22" s="91"/>
      <c r="H22" s="91"/>
    </row>
    <row r="24" spans="2:8" ht="31.5" customHeight="1" x14ac:dyDescent="0.3">
      <c r="B24" s="91" t="s">
        <v>61</v>
      </c>
      <c r="C24" s="91"/>
      <c r="D24" s="91"/>
      <c r="E24" s="91"/>
      <c r="F24" s="91"/>
      <c r="G24" s="91"/>
      <c r="H24" s="91"/>
    </row>
    <row r="25" spans="2:8" x14ac:dyDescent="0.3">
      <c r="D25" s="37" t="s">
        <v>68</v>
      </c>
    </row>
    <row r="27" spans="2:8" ht="31.5" customHeight="1" x14ac:dyDescent="0.3">
      <c r="B27" s="91" t="s">
        <v>60</v>
      </c>
      <c r="C27" s="91"/>
      <c r="D27" s="91"/>
      <c r="E27" s="91"/>
      <c r="F27" s="91"/>
      <c r="G27" s="91"/>
      <c r="H27" s="91"/>
    </row>
    <row r="31" spans="2:8" ht="30.75" customHeight="1" x14ac:dyDescent="0.3">
      <c r="B31" s="91" t="s">
        <v>91</v>
      </c>
      <c r="C31" s="91"/>
      <c r="D31" s="91"/>
      <c r="E31" s="91"/>
      <c r="F31" s="91"/>
      <c r="G31" s="91"/>
      <c r="H31" s="91"/>
    </row>
    <row r="32" spans="2:8" x14ac:dyDescent="0.3">
      <c r="B32" s="92" t="s">
        <v>89</v>
      </c>
      <c r="C32" s="92"/>
      <c r="D32" s="92"/>
      <c r="E32" s="92"/>
      <c r="F32" s="92"/>
      <c r="G32" s="92"/>
      <c r="H32" s="92"/>
    </row>
    <row r="33" spans="2:8" x14ac:dyDescent="0.3">
      <c r="B33" s="92"/>
      <c r="C33" s="92"/>
      <c r="D33" s="92"/>
      <c r="E33" s="92"/>
      <c r="F33" s="92"/>
      <c r="G33" s="92"/>
      <c r="H33" s="92"/>
    </row>
    <row r="34" spans="2:8" x14ac:dyDescent="0.3">
      <c r="B34" s="92"/>
      <c r="C34" s="92"/>
      <c r="D34" s="92"/>
      <c r="E34" s="92"/>
      <c r="F34" s="92"/>
      <c r="G34" s="92"/>
      <c r="H34" s="92"/>
    </row>
    <row r="36" spans="2:8" ht="32.25" customHeight="1" x14ac:dyDescent="0.3">
      <c r="B36" s="91" t="s">
        <v>14</v>
      </c>
      <c r="C36" s="91"/>
      <c r="D36" s="91"/>
      <c r="E36" s="91"/>
      <c r="F36" s="91"/>
      <c r="G36" s="91"/>
      <c r="H36" s="91"/>
    </row>
    <row r="42" spans="2:8" s="67" customFormat="1" x14ac:dyDescent="0.3">
      <c r="B42" s="92" t="s">
        <v>96</v>
      </c>
      <c r="C42" s="92"/>
      <c r="D42" s="92"/>
      <c r="E42" s="92"/>
      <c r="F42" s="92"/>
      <c r="G42" s="92"/>
      <c r="H42" s="92"/>
    </row>
    <row r="43" spans="2:8" s="67" customFormat="1" x14ac:dyDescent="0.3">
      <c r="B43" s="92"/>
      <c r="C43" s="92"/>
      <c r="D43" s="92"/>
      <c r="E43" s="92"/>
      <c r="F43" s="92"/>
      <c r="G43" s="92"/>
      <c r="H43" s="92"/>
    </row>
    <row r="47" spans="2:8" x14ac:dyDescent="0.3">
      <c r="B47" s="93"/>
      <c r="C47" s="93"/>
      <c r="D47" s="93"/>
      <c r="E47" s="93"/>
      <c r="F47" s="93"/>
      <c r="G47" s="93"/>
      <c r="H47" s="93"/>
    </row>
    <row r="48" spans="2:8" x14ac:dyDescent="0.3">
      <c r="B48" s="92"/>
      <c r="C48" s="92"/>
      <c r="D48" s="92"/>
      <c r="E48" s="92"/>
      <c r="F48" s="92"/>
      <c r="G48" s="92"/>
      <c r="H48" s="92"/>
    </row>
    <row r="49" spans="2:8" x14ac:dyDescent="0.3">
      <c r="B49" s="92"/>
      <c r="C49" s="92"/>
      <c r="D49" s="92"/>
      <c r="E49" s="92"/>
      <c r="F49" s="92"/>
      <c r="G49" s="92"/>
      <c r="H49" s="92"/>
    </row>
    <row r="50" spans="2:8" x14ac:dyDescent="0.3">
      <c r="B50" s="92"/>
      <c r="C50" s="92"/>
      <c r="D50" s="92"/>
      <c r="E50" s="92"/>
      <c r="F50" s="92"/>
      <c r="G50" s="92"/>
      <c r="H50" s="92"/>
    </row>
    <row r="51" spans="2:8" x14ac:dyDescent="0.3">
      <c r="B51" s="92"/>
      <c r="C51" s="92"/>
      <c r="D51" s="92"/>
      <c r="E51" s="92"/>
      <c r="F51" s="92"/>
      <c r="G51" s="92"/>
      <c r="H51" s="92"/>
    </row>
    <row r="52" spans="2:8" x14ac:dyDescent="0.3">
      <c r="B52" s="92"/>
      <c r="C52" s="92"/>
      <c r="D52" s="92"/>
      <c r="E52" s="92"/>
      <c r="F52" s="92"/>
      <c r="G52" s="92"/>
      <c r="H52" s="92"/>
    </row>
    <row r="53" spans="2:8" x14ac:dyDescent="0.3">
      <c r="B53" s="88"/>
      <c r="C53" s="88"/>
      <c r="D53" s="88"/>
      <c r="E53" s="88"/>
      <c r="F53" s="88"/>
      <c r="G53" s="88"/>
      <c r="H53" s="88"/>
    </row>
    <row r="54" spans="2:8" x14ac:dyDescent="0.3">
      <c r="B54" s="88"/>
      <c r="C54" s="88"/>
      <c r="D54" s="88"/>
      <c r="E54" s="88"/>
      <c r="F54" s="88"/>
      <c r="G54" s="88"/>
      <c r="H54" s="88"/>
    </row>
  </sheetData>
  <mergeCells count="22">
    <mergeCell ref="G20:H20"/>
    <mergeCell ref="B4:H4"/>
    <mergeCell ref="B14:F14"/>
    <mergeCell ref="G14:H14"/>
    <mergeCell ref="B15:F15"/>
    <mergeCell ref="B16:F16"/>
    <mergeCell ref="E17:H17"/>
    <mergeCell ref="G18:H18"/>
    <mergeCell ref="G19:H19"/>
    <mergeCell ref="B53:H54"/>
    <mergeCell ref="B5:H6"/>
    <mergeCell ref="A2:H2"/>
    <mergeCell ref="B42:H43"/>
    <mergeCell ref="B24:H24"/>
    <mergeCell ref="B27:H27"/>
    <mergeCell ref="B31:H31"/>
    <mergeCell ref="B32:H34"/>
    <mergeCell ref="B36:H36"/>
    <mergeCell ref="B22:H22"/>
    <mergeCell ref="B47:H47"/>
    <mergeCell ref="B48:H52"/>
    <mergeCell ref="G21:H21"/>
  </mergeCells>
  <phoneticPr fontId="14" type="noConversion"/>
  <dataValidations count="1">
    <dataValidation allowBlank="1" prompt="Pasirinkti parametro vertę: yra / nėra" sqref="G18:H21" xr:uid="{00000000-0002-0000-0100-000001000000}"/>
  </dataValidations>
  <pageMargins left="0.7" right="0.7" top="0.75" bottom="0.75" header="0.3" footer="0.3"/>
  <pageSetup paperSize="9" scale="8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4"/>
  <sheetViews>
    <sheetView zoomScaleNormal="100" workbookViewId="0">
      <selection activeCell="A14" sqref="A14:D14"/>
    </sheetView>
  </sheetViews>
  <sheetFormatPr defaultColWidth="9.109375" defaultRowHeight="15.6" x14ac:dyDescent="0.3"/>
  <cols>
    <col min="1" max="1" width="41.44140625" style="20" customWidth="1"/>
    <col min="2" max="4" width="55.88671875" style="11" customWidth="1"/>
    <col min="5" max="5" width="12.6640625" style="11" customWidth="1"/>
    <col min="6" max="16384" width="9.109375" style="11"/>
  </cols>
  <sheetData>
    <row r="1" spans="1:4" x14ac:dyDescent="0.3">
      <c r="A1" s="104"/>
      <c r="B1" s="104"/>
      <c r="C1" s="104"/>
      <c r="D1" s="104"/>
    </row>
    <row r="2" spans="1:4" ht="16.2" thickBot="1" x14ac:dyDescent="0.35">
      <c r="A2" s="104"/>
      <c r="B2" s="104"/>
      <c r="C2" s="104"/>
      <c r="D2" s="104"/>
    </row>
    <row r="3" spans="1:4" ht="16.2" thickBot="1" x14ac:dyDescent="0.35">
      <c r="A3" s="13"/>
      <c r="B3" s="14" t="s">
        <v>33</v>
      </c>
      <c r="C3" s="14" t="s">
        <v>34</v>
      </c>
      <c r="D3" s="14" t="s">
        <v>35</v>
      </c>
    </row>
    <row r="4" spans="1:4" ht="16.2" thickBot="1" x14ac:dyDescent="0.35">
      <c r="A4" s="15" t="s">
        <v>58</v>
      </c>
      <c r="B4" s="16"/>
      <c r="C4" s="16"/>
      <c r="D4" s="16"/>
    </row>
    <row r="5" spans="1:4" ht="34.200000000000003" thickBot="1" x14ac:dyDescent="0.35">
      <c r="A5" s="15" t="s">
        <v>36</v>
      </c>
      <c r="B5" s="17"/>
      <c r="C5" s="17"/>
      <c r="D5" s="17"/>
    </row>
    <row r="6" spans="1:4" ht="18.600000000000001" thickBot="1" x14ac:dyDescent="0.35">
      <c r="A6" s="15" t="s">
        <v>37</v>
      </c>
      <c r="B6" s="18"/>
      <c r="C6" s="18"/>
      <c r="D6" s="18"/>
    </row>
    <row r="7" spans="1:4" ht="18.600000000000001" thickBot="1" x14ac:dyDescent="0.35">
      <c r="A7" s="15" t="s">
        <v>38</v>
      </c>
      <c r="B7" s="18"/>
      <c r="C7" s="18"/>
      <c r="D7" s="18"/>
    </row>
    <row r="8" spans="1:4" ht="18.600000000000001" thickBot="1" x14ac:dyDescent="0.35">
      <c r="A8" s="15" t="s">
        <v>39</v>
      </c>
      <c r="B8" s="18"/>
      <c r="C8" s="18"/>
      <c r="D8" s="18"/>
    </row>
    <row r="9" spans="1:4" ht="18.600000000000001" thickBot="1" x14ac:dyDescent="0.35">
      <c r="A9" s="15" t="s">
        <v>40</v>
      </c>
      <c r="B9" s="18"/>
      <c r="C9" s="18"/>
      <c r="D9" s="18"/>
    </row>
    <row r="11" spans="1:4" x14ac:dyDescent="0.3">
      <c r="A11" s="19" t="s">
        <v>41</v>
      </c>
    </row>
    <row r="12" spans="1:4" ht="18" x14ac:dyDescent="0.4">
      <c r="A12" s="105" t="s">
        <v>64</v>
      </c>
      <c r="B12" s="105"/>
      <c r="C12" s="105"/>
      <c r="D12" s="105"/>
    </row>
    <row r="13" spans="1:4" ht="40.200000000000003" customHeight="1" x14ac:dyDescent="0.3">
      <c r="A13" s="106" t="s">
        <v>95</v>
      </c>
      <c r="B13" s="106"/>
      <c r="C13" s="106"/>
      <c r="D13" s="106"/>
    </row>
    <row r="14" spans="1:4" ht="18" x14ac:dyDescent="0.4">
      <c r="A14" s="105" t="s">
        <v>90</v>
      </c>
      <c r="B14" s="105"/>
      <c r="C14" s="105"/>
      <c r="D14" s="105"/>
    </row>
  </sheetData>
  <mergeCells count="4">
    <mergeCell ref="A1:D2"/>
    <mergeCell ref="A12:D12"/>
    <mergeCell ref="A13:D13"/>
    <mergeCell ref="A14:D14"/>
  </mergeCells>
  <dataValidations count="3">
    <dataValidation type="list" allowBlank="1" showInputMessage="1" showErrorMessage="1" sqref="B6:D9" xr:uid="{00000000-0002-0000-0600-000001000000}">
      <formula1>"Yra, Nėra,"</formula1>
    </dataValidation>
    <dataValidation operator="greaterThanOrEqual" allowBlank="1" showInputMessage="1" showErrorMessage="1" sqref="B4:D4" xr:uid="{00000000-0002-0000-0600-000002000000}"/>
    <dataValidation type="list" allowBlank="1" showInputMessage="1" showErrorMessage="1" sqref="B5:D5" xr:uid="{01841581-DE69-7C49-9F37-8BD46ED857FB}">
      <formula1>"3,4,5,6"</formula1>
    </dataValidation>
  </dataValidations>
  <pageMargins left="0.7" right="0.7" top="0.75" bottom="0.75" header="0.3" footer="0.3"/>
  <pageSetup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7835-989F-284F-BE1D-72BBFE2C2D33}">
  <dimension ref="A1:E23"/>
  <sheetViews>
    <sheetView workbookViewId="0">
      <selection activeCell="B4" sqref="B4"/>
    </sheetView>
  </sheetViews>
  <sheetFormatPr defaultColWidth="9.109375" defaultRowHeight="15.6" x14ac:dyDescent="0.3"/>
  <cols>
    <col min="1" max="1" width="40.44140625" style="20" customWidth="1"/>
    <col min="2" max="4" width="44.88671875" style="11" customWidth="1"/>
    <col min="5" max="5" width="9.109375" style="11"/>
    <col min="6" max="7" width="9.44140625" style="11" bestFit="1" customWidth="1"/>
    <col min="8" max="15" width="11.33203125" style="11" bestFit="1" customWidth="1"/>
    <col min="16" max="16384" width="9.109375" style="11"/>
  </cols>
  <sheetData>
    <row r="1" spans="1:5" ht="15.9" customHeight="1" x14ac:dyDescent="0.3">
      <c r="A1" s="66"/>
      <c r="B1" s="51"/>
    </row>
    <row r="2" spans="1:5" ht="17.100000000000001" customHeight="1" thickBot="1" x14ac:dyDescent="0.35">
      <c r="A2" s="51"/>
      <c r="B2" s="51"/>
    </row>
    <row r="3" spans="1:5" ht="16.2" thickBot="1" x14ac:dyDescent="0.35">
      <c r="A3" s="11"/>
      <c r="B3" s="50" t="s">
        <v>33</v>
      </c>
      <c r="C3" s="50" t="s">
        <v>34</v>
      </c>
      <c r="D3" s="50" t="s">
        <v>35</v>
      </c>
      <c r="E3" s="43"/>
    </row>
    <row r="4" spans="1:5" ht="34.200000000000003" thickBot="1" x14ac:dyDescent="0.45">
      <c r="A4" s="44" t="s">
        <v>70</v>
      </c>
      <c r="B4" s="60">
        <f>('Pasiūlymų suvestinė_Bendra'!B5-'Vertinimo sąlygos'!G5)*('Pasiūlymų suvestinė_Bendra'!B4*(('Vertinimo sąlygos'!G4/100)))</f>
        <v>0</v>
      </c>
      <c r="C4" s="60">
        <f>('Pasiūlymų suvestinė_Bendra'!C5-'Vertinimo sąlygos'!G5)*('Pasiūlymų suvestinė_Bendra'!C4*(('Vertinimo sąlygos'!G4/100)))</f>
        <v>0</v>
      </c>
      <c r="D4" s="60">
        <f>('Pasiūlymų suvestinė_Bendra'!D5-'Vertinimo sąlygos'!G5)*('Pasiūlymų suvestinė_Bendra'!D4*(('Vertinimo sąlygos'!G4/100)))</f>
        <v>0</v>
      </c>
    </row>
    <row r="5" spans="1:5" ht="18.600000000000001" thickBot="1" x14ac:dyDescent="0.45">
      <c r="A5" s="45" t="s">
        <v>71</v>
      </c>
      <c r="B5" s="61">
        <f>'Pasiūlymų suvestinė_Bendra'!B4-'Pasiūlymų suvestinė_Koreguota'!B4</f>
        <v>0</v>
      </c>
      <c r="C5" s="61">
        <f>'Pasiūlymų suvestinė_Bendra'!C4-'Pasiūlymų suvestinė_Koreguota'!C4</f>
        <v>0</v>
      </c>
      <c r="D5" s="61">
        <f>'Pasiūlymų suvestinė_Bendra'!D4-'Pasiūlymų suvestinė_Koreguota'!D4</f>
        <v>0</v>
      </c>
    </row>
    <row r="7" spans="1:5" x14ac:dyDescent="0.3">
      <c r="A7" s="19" t="s">
        <v>72</v>
      </c>
    </row>
    <row r="8" spans="1:5" ht="18" x14ac:dyDescent="0.4">
      <c r="A8" s="105" t="s">
        <v>73</v>
      </c>
      <c r="B8" s="105"/>
    </row>
    <row r="9" spans="1:5" ht="18" x14ac:dyDescent="0.4">
      <c r="A9" s="105" t="s">
        <v>74</v>
      </c>
      <c r="B9" s="105"/>
    </row>
    <row r="10" spans="1:5" ht="18" x14ac:dyDescent="0.4">
      <c r="A10" s="105" t="s">
        <v>64</v>
      </c>
      <c r="B10" s="105"/>
      <c r="C10" s="105"/>
      <c r="D10" s="105"/>
    </row>
    <row r="11" spans="1:5" x14ac:dyDescent="0.3">
      <c r="A11" s="106" t="s">
        <v>65</v>
      </c>
      <c r="B11" s="106"/>
      <c r="C11" s="106"/>
      <c r="D11" s="106"/>
    </row>
    <row r="12" spans="1:5" ht="19.2" customHeight="1" x14ac:dyDescent="0.3">
      <c r="A12" s="107" t="s">
        <v>94</v>
      </c>
      <c r="B12" s="108"/>
      <c r="C12" s="65"/>
      <c r="D12" s="65"/>
    </row>
    <row r="13" spans="1:5" x14ac:dyDescent="0.3">
      <c r="A13" s="41"/>
    </row>
    <row r="14" spans="1:5" ht="16.2" x14ac:dyDescent="0.35">
      <c r="A14" s="46" t="s">
        <v>75</v>
      </c>
      <c r="B14" s="47"/>
    </row>
    <row r="15" spans="1:5" ht="18.600000000000001" x14ac:dyDescent="0.45">
      <c r="A15" s="48" t="s">
        <v>76</v>
      </c>
      <c r="B15" s="47"/>
    </row>
    <row r="16" spans="1:5" x14ac:dyDescent="0.3">
      <c r="A16" s="48"/>
      <c r="B16" s="47"/>
    </row>
    <row r="17" spans="1:2" ht="18.600000000000001" x14ac:dyDescent="0.45">
      <c r="A17" s="48" t="s">
        <v>77</v>
      </c>
      <c r="B17" s="47"/>
    </row>
    <row r="18" spans="1:2" x14ac:dyDescent="0.3">
      <c r="A18" s="49"/>
      <c r="B18" s="47"/>
    </row>
    <row r="19" spans="1:2" x14ac:dyDescent="0.3">
      <c r="A19" s="41"/>
    </row>
    <row r="20" spans="1:2" x14ac:dyDescent="0.3">
      <c r="A20" s="41"/>
    </row>
    <row r="21" spans="1:2" x14ac:dyDescent="0.3">
      <c r="A21" s="19"/>
    </row>
    <row r="22" spans="1:2" x14ac:dyDescent="0.3">
      <c r="A22" s="11"/>
    </row>
    <row r="23" spans="1:2" x14ac:dyDescent="0.3">
      <c r="A23" s="11"/>
    </row>
  </sheetData>
  <mergeCells count="5">
    <mergeCell ref="A8:B8"/>
    <mergeCell ref="A9:B9"/>
    <mergeCell ref="A10:D10"/>
    <mergeCell ref="A11:D11"/>
    <mergeCell ref="A12:B12"/>
  </mergeCells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D25"/>
  <sheetViews>
    <sheetView zoomScale="109" zoomScaleNormal="100" workbookViewId="0">
      <selection activeCell="B15" sqref="B15"/>
    </sheetView>
  </sheetViews>
  <sheetFormatPr defaultColWidth="9.109375" defaultRowHeight="15.6" x14ac:dyDescent="0.3"/>
  <cols>
    <col min="1" max="1" width="42.33203125" style="1" customWidth="1"/>
    <col min="2" max="4" width="54" style="1" customWidth="1"/>
    <col min="5" max="5" width="10.6640625" style="1" bestFit="1" customWidth="1"/>
    <col min="6" max="16384" width="9.109375" style="1"/>
  </cols>
  <sheetData>
    <row r="1" spans="1:4" ht="18.600000000000001" thickBot="1" x14ac:dyDescent="0.35">
      <c r="B1" s="40"/>
    </row>
    <row r="2" spans="1:4" ht="16.2" thickBot="1" x14ac:dyDescent="0.35">
      <c r="B2" s="42" t="s">
        <v>33</v>
      </c>
      <c r="C2" s="42" t="s">
        <v>34</v>
      </c>
      <c r="D2" s="42" t="s">
        <v>35</v>
      </c>
    </row>
    <row r="3" spans="1:4" ht="18.600000000000001" thickBot="1" x14ac:dyDescent="0.45">
      <c r="A3" s="56" t="s">
        <v>78</v>
      </c>
      <c r="B3" s="62">
        <f>'Pasiūlymų suvestinė_Bendra'!B4</f>
        <v>0</v>
      </c>
      <c r="C3" s="62">
        <f>'Pasiūlymų suvestinė_Bendra'!C4</f>
        <v>0</v>
      </c>
      <c r="D3" s="62">
        <f>'Pasiūlymų suvestinė_Bendra'!D4</f>
        <v>0</v>
      </c>
    </row>
    <row r="4" spans="1:4" ht="18.600000000000001" thickBot="1" x14ac:dyDescent="0.45">
      <c r="A4" s="56" t="s">
        <v>79</v>
      </c>
      <c r="B4" s="62">
        <f>'Pasiūlymų suvestinė_Koreguota'!B5</f>
        <v>0</v>
      </c>
      <c r="C4" s="62">
        <f>'Pasiūlymų suvestinė_Koreguota'!C5</f>
        <v>0</v>
      </c>
      <c r="D4" s="62">
        <f>'Pasiūlymų suvestinė_Koreguota'!D5</f>
        <v>0</v>
      </c>
    </row>
    <row r="5" spans="1:4" ht="18.600000000000001" thickBot="1" x14ac:dyDescent="0.45">
      <c r="A5" s="56" t="s">
        <v>80</v>
      </c>
      <c r="B5" s="63" t="e">
        <f>(MIN(B3:D3)/B3)*'Vertinimo tvarka'!H15</f>
        <v>#DIV/0!</v>
      </c>
      <c r="C5" s="63" t="e">
        <f>(MIN(B3:D3)/C3)*'Vertinimo tvarka'!H15</f>
        <v>#DIV/0!</v>
      </c>
      <c r="D5" s="63" t="e">
        <f>(MIN(B3:D3)/D3)*'Vertinimo tvarka'!H15</f>
        <v>#DIV/0!</v>
      </c>
    </row>
    <row r="6" spans="1:4" ht="18.600000000000001" thickBot="1" x14ac:dyDescent="0.45">
      <c r="A6" s="56" t="s">
        <v>81</v>
      </c>
      <c r="B6" s="63" t="e">
        <f>(MIN(B4:D4)/B4)*'Vertinimo tvarka'!H15</f>
        <v>#DIV/0!</v>
      </c>
      <c r="C6" s="63" t="e">
        <f>(MIN(B4:D4)/C4)*'Vertinimo tvarka'!H15</f>
        <v>#DIV/0!</v>
      </c>
      <c r="D6" s="63" t="e">
        <f>(MIN(B4:D4)/D4)*'Vertinimo tvarka'!H15</f>
        <v>#DIV/0!</v>
      </c>
    </row>
    <row r="7" spans="1:4" ht="18.600000000000001" thickBot="1" x14ac:dyDescent="0.45">
      <c r="A7" s="57" t="s">
        <v>82</v>
      </c>
      <c r="B7" s="63">
        <f>SUM(B8:B11)*'Vertinimo tvarka'!H16</f>
        <v>0</v>
      </c>
      <c r="C7" s="63">
        <f>SUM(C8:C11)*'Vertinimo tvarka'!H16</f>
        <v>0</v>
      </c>
      <c r="D7" s="63">
        <f>SUM(D8:D11)*'Vertinimo tvarka'!H16</f>
        <v>0</v>
      </c>
    </row>
    <row r="8" spans="1:4" ht="18" x14ac:dyDescent="0.3">
      <c r="A8" s="58" t="s">
        <v>83</v>
      </c>
      <c r="B8" s="38">
        <f>COUNTIF('Pasiūlymų suvestinė_Bendra'!B6, "Yra")*'Vertinimo tvarka'!F18</f>
        <v>0</v>
      </c>
      <c r="C8" s="38">
        <f>COUNTIF('Pasiūlymų suvestinė_Bendra'!C6, "Yra")*'Vertinimo tvarka'!F18</f>
        <v>0</v>
      </c>
      <c r="D8" s="38">
        <f>COUNTIF('Pasiūlymų suvestinė_Bendra'!D6, "Yra")*'Vertinimo tvarka'!F18</f>
        <v>0</v>
      </c>
    </row>
    <row r="9" spans="1:4" ht="18" x14ac:dyDescent="0.3">
      <c r="A9" s="59" t="s">
        <v>51</v>
      </c>
      <c r="B9" s="38">
        <f>COUNTIF('Pasiūlymų suvestinė_Bendra'!B7, "Yra")*'Vertinimo tvarka'!F19</f>
        <v>0</v>
      </c>
      <c r="C9" s="38">
        <f>COUNTIF('Pasiūlymų suvestinė_Bendra'!C7, "Yra")*'Vertinimo tvarka'!F19</f>
        <v>0</v>
      </c>
      <c r="D9" s="38">
        <f>COUNTIF('Pasiūlymų suvestinė_Bendra'!D7, "Yra")*'Vertinimo tvarka'!F19</f>
        <v>0</v>
      </c>
    </row>
    <row r="10" spans="1:4" ht="18" x14ac:dyDescent="0.3">
      <c r="A10" s="59" t="s">
        <v>52</v>
      </c>
      <c r="B10" s="38">
        <f>COUNTIF('Pasiūlymų suvestinė_Bendra'!B8, "Yra")*'Vertinimo tvarka'!F20</f>
        <v>0</v>
      </c>
      <c r="C10" s="38">
        <f>COUNTIF('Pasiūlymų suvestinė_Bendra'!C8, "Yra")*'Vertinimo tvarka'!F20</f>
        <v>0</v>
      </c>
      <c r="D10" s="38">
        <f>COUNTIF('Pasiūlymų suvestinė_Bendra'!D8, "Yra")*'Vertinimo tvarka'!F20</f>
        <v>0</v>
      </c>
    </row>
    <row r="11" spans="1:4" ht="18" x14ac:dyDescent="0.3">
      <c r="A11" s="59" t="s">
        <v>53</v>
      </c>
      <c r="B11" s="38">
        <f>COUNTIF('Pasiūlymų suvestinė_Bendra'!B9, "Yra")*'Vertinimo tvarka'!F21</f>
        <v>0</v>
      </c>
      <c r="C11" s="38">
        <f>COUNTIF('Pasiūlymų suvestinė_Bendra'!C9, "Yra")*'Vertinimo tvarka'!F21</f>
        <v>0</v>
      </c>
      <c r="D11" s="38">
        <f>COUNTIF('Pasiūlymų suvestinė_Bendra'!D9, "Yra")*'Vertinimo tvarka'!F21</f>
        <v>0</v>
      </c>
    </row>
    <row r="12" spans="1:4" ht="18.600000000000001" thickBot="1" x14ac:dyDescent="0.45">
      <c r="A12" s="56" t="s">
        <v>84</v>
      </c>
      <c r="B12" s="52" t="e">
        <f>SUM(B6+B7)</f>
        <v>#DIV/0!</v>
      </c>
      <c r="C12" s="52" t="e">
        <f t="shared" ref="C12:D12" si="0">SUM(C6+C7)</f>
        <v>#DIV/0!</v>
      </c>
      <c r="D12" s="52" t="e">
        <f t="shared" si="0"/>
        <v>#DIV/0!</v>
      </c>
    </row>
    <row r="13" spans="1:4" ht="16.2" thickBot="1" x14ac:dyDescent="0.35">
      <c r="A13" s="56" t="s">
        <v>42</v>
      </c>
      <c r="B13" s="53" t="e">
        <f>_xlfn.RANK.EQ(B12, $B$12:$D$12, 0)</f>
        <v>#DIV/0!</v>
      </c>
      <c r="C13" s="53" t="e">
        <f>_xlfn.RANK.EQ(C12, $B$12:$D$12, 0)</f>
        <v>#DIV/0!</v>
      </c>
      <c r="D13" s="53" t="e">
        <f>_xlfn.RANK.EQ(D12, $B$12:$D$12, 0)</f>
        <v>#DIV/0!</v>
      </c>
    </row>
    <row r="15" spans="1:4" x14ac:dyDescent="0.3">
      <c r="B15" s="1" t="s">
        <v>43</v>
      </c>
    </row>
    <row r="20" spans="1:1" x14ac:dyDescent="0.3">
      <c r="A20" s="54"/>
    </row>
    <row r="25" spans="1:1" x14ac:dyDescent="0.3">
      <c r="A25" s="55"/>
    </row>
  </sheetData>
  <phoneticPr fontId="14" type="noConversion"/>
  <conditionalFormatting sqref="B13:D13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3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>
      <selection activeCell="D6" sqref="D6"/>
    </sheetView>
  </sheetViews>
  <sheetFormatPr defaultColWidth="9.109375" defaultRowHeight="15.6" x14ac:dyDescent="0.3"/>
  <cols>
    <col min="1" max="16384" width="9.109375" style="1"/>
  </cols>
  <sheetData>
    <row r="1" spans="1:1" x14ac:dyDescent="0.3">
      <c r="A1" s="1" t="s">
        <v>2</v>
      </c>
    </row>
    <row r="2" spans="1:1" x14ac:dyDescent="0.3">
      <c r="A2" s="1" t="s">
        <v>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0" ma:contentTypeDescription="Kurkite naują dokumentą." ma:contentTypeScope="" ma:versionID="95533ae11eaa8b96bdd046ed297c11af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a0b90b6e6af63915d59bc715cdd4d40e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9304B9-90F6-4C0B-B59A-EDE6400D3C8B}">
  <ds:schemaRefs>
    <ds:schemaRef ds:uri="http://schemas.microsoft.com/office/2006/metadata/properties"/>
    <ds:schemaRef ds:uri="http://schemas.microsoft.com/office/infopath/2007/PartnerControls"/>
    <ds:schemaRef ds:uri="07609231-acae-40b1-8992-26d1ec8f8073"/>
    <ds:schemaRef ds:uri="bd76807b-7035-44a2-93ee-9bb18f0b649c"/>
  </ds:schemaRefs>
</ds:datastoreItem>
</file>

<file path=customXml/itemProps2.xml><?xml version="1.0" encoding="utf-8"?>
<ds:datastoreItem xmlns:ds="http://schemas.openxmlformats.org/officeDocument/2006/customXml" ds:itemID="{B6B8107F-64D7-41F2-A0C6-6455E50561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FACA95-77A4-454F-8434-0087966485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</vt:i4>
      </vt:variant>
    </vt:vector>
  </HeadingPairs>
  <TitlesOfParts>
    <vt:vector size="7" baseType="lpstr">
      <vt:lpstr>Pasiūlymas</vt:lpstr>
      <vt:lpstr>Vertinimo sąlygos</vt:lpstr>
      <vt:lpstr>Vertinimo tvarka</vt:lpstr>
      <vt:lpstr>Pasiūlymų suvestinė_Bendra</vt:lpstr>
      <vt:lpstr>Pasiūlymų suvestinė_Koreguota</vt:lpstr>
      <vt:lpstr>Pasiūlymų vertinimo rezultatai</vt:lpstr>
      <vt:lpstr>Sheet6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NK-VP1</dc:creator>
  <cp:keywords/>
  <dc:description/>
  <cp:lastModifiedBy>Sandra Čiukšytė-Nagienė</cp:lastModifiedBy>
  <cp:lastPrinted>2023-12-06T11:15:32Z</cp:lastPrinted>
  <dcterms:created xsi:type="dcterms:W3CDTF">2021-04-30T12:21:51Z</dcterms:created>
  <dcterms:modified xsi:type="dcterms:W3CDTF">2025-10-13T10:47:18Z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