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elzbieta_talockaite_vilnius_lt/Documents/Darbalaukis/Sandra 2025-10-24/Angiografijos sistema/"/>
    </mc:Choice>
  </mc:AlternateContent>
  <xr:revisionPtr revIDLastSave="16" documentId="13_ncr:1_{AABA5C31-09D4-47CA-B4DC-FB27360CA428}" xr6:coauthVersionLast="47" xr6:coauthVersionMax="47" xr10:uidLastSave="{B0F3CDAA-8B4A-4AE6-8355-85F35277FBA5}"/>
  <bookViews>
    <workbookView xWindow="-108" yWindow="-108" windowWidth="23256" windowHeight="12456" tabRatio="894" activeTab="5" xr2:uid="{5483DBAB-F8D9-4D07-8840-AC47F9C153B4}"/>
  </bookViews>
  <sheets>
    <sheet name="Vertinimo tvarka" sheetId="13" r:id="rId1"/>
    <sheet name="Vertinimo sąlygos" sheetId="15" r:id="rId2"/>
    <sheet name="Pasiūlymas" sheetId="1" r:id="rId3"/>
    <sheet name="Pasiūlymų suvestinė_Bendra" sheetId="16" r:id="rId4"/>
    <sheet name="Pasiūlymų suvestinė_Koreguota" sheetId="17" r:id="rId5"/>
    <sheet name="Pasiūlymų vertinimo rezultatai" sheetId="18" r:id="rId6"/>
    <sheet name="Sheet6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8" i="18"/>
  <c r="C18" i="18"/>
  <c r="D18" i="18"/>
  <c r="B9" i="18" l="1"/>
  <c r="B10" i="18"/>
  <c r="B11" i="18"/>
  <c r="B12" i="18"/>
  <c r="B13" i="18"/>
  <c r="B14" i="18"/>
  <c r="B15" i="18"/>
  <c r="B16" i="18"/>
  <c r="B17" i="18"/>
  <c r="C7" i="1" l="1"/>
  <c r="C8" i="1"/>
  <c r="C9" i="1"/>
  <c r="C10" i="1"/>
  <c r="C11" i="1"/>
  <c r="C12" i="1"/>
  <c r="C13" i="1"/>
  <c r="C14" i="1"/>
  <c r="C15" i="1"/>
  <c r="C6" i="1"/>
  <c r="D11" i="18" l="1"/>
  <c r="D12" i="18"/>
  <c r="D13" i="18"/>
  <c r="D14" i="18"/>
  <c r="D15" i="18"/>
  <c r="D16" i="18"/>
  <c r="D17" i="18"/>
  <c r="C11" i="18"/>
  <c r="C12" i="18"/>
  <c r="C13" i="18"/>
  <c r="C14" i="18"/>
  <c r="C15" i="18"/>
  <c r="C16" i="18"/>
  <c r="C17" i="18"/>
  <c r="H16" i="13" l="1"/>
  <c r="H15" i="13"/>
  <c r="D10" i="18"/>
  <c r="D9" i="18"/>
  <c r="D8" i="18"/>
  <c r="D3" i="18"/>
  <c r="C10" i="18"/>
  <c r="C9" i="18"/>
  <c r="C8" i="18"/>
  <c r="B8" i="18"/>
  <c r="D4" i="17"/>
  <c r="D5" i="17" s="1"/>
  <c r="D4" i="18" s="1"/>
  <c r="C3" i="18"/>
  <c r="B3" i="18"/>
  <c r="C4" i="17"/>
  <c r="C5" i="17" s="1"/>
  <c r="C4" i="18" s="1"/>
  <c r="B4" i="17"/>
  <c r="B5" i="17" s="1"/>
  <c r="B4" i="18" s="1"/>
  <c r="C5" i="18" l="1"/>
  <c r="D7" i="18"/>
  <c r="C7" i="18"/>
  <c r="B7" i="18"/>
  <c r="D5" i="18"/>
  <c r="B5" i="18"/>
  <c r="B6" i="18"/>
  <c r="D6" i="18"/>
  <c r="C6" i="18"/>
  <c r="D19" i="18" l="1"/>
  <c r="C19" i="18"/>
  <c r="B19" i="18"/>
  <c r="B20" i="18" l="1"/>
  <c r="C20" i="18"/>
  <c r="D20" i="18"/>
</calcChain>
</file>

<file path=xl/sharedStrings.xml><?xml version="1.0" encoding="utf-8"?>
<sst xmlns="http://schemas.openxmlformats.org/spreadsheetml/2006/main" count="172" uniqueCount="133">
  <si>
    <t>Nr.</t>
  </si>
  <si>
    <t>Parametrai</t>
  </si>
  <si>
    <t>Taip</t>
  </si>
  <si>
    <t>Ne</t>
  </si>
  <si>
    <t>PASIŪLYMŲ VERTINIMAS</t>
  </si>
  <si>
    <t>2. Ekonomiškai naudingiausias pasiūlymas – tai pasiūlymas, kurio balų suma, apskaičiuota pagal toliau nustatytus pasiūlymų vertinimo kriterijus ir sąlygas, yra didžiausia.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</si>
  <si>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</si>
  <si>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</si>
  <si>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</si>
  <si>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</si>
  <si>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</si>
  <si>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Kaina (K)</t>
  </si>
  <si>
    <t>Techniniai pranašumai (T)</t>
  </si>
  <si>
    <t>T1</t>
  </si>
  <si>
    <t>T2</t>
  </si>
  <si>
    <t>T3</t>
  </si>
  <si>
    <t>T4</t>
  </si>
  <si>
    <t xml:space="preserve">1. atlieka prekės techninę priežiūrą (įskaitant techninei priežiūrai atlikti reikalingas detales ir/arba medžiagas); </t>
  </si>
  <si>
    <t>2. atlieka garantijos sąlygas atitinkančių gedimų (jei jie nutiko naudojant įrangą pagal paskirtį, laikantis pateiktų instrukcijų bei nurodytų eksploatavimo sąlygų) šalinimą;</t>
  </si>
  <si>
    <t>4. informuoja pirkėją apie prevencinius veiksmus (jei tokių būtina imtis);</t>
  </si>
  <si>
    <t>5. teikia pirkėjui išsamias konsultacijas ir paaiškinimus;</t>
  </si>
  <si>
    <t>6. gedimo atveju atvyksta remontuoti ne vėliau kaip per 48 (keturiasdešimt aštuonias) valandas nuo pranešimo apie prekės gedimą gavimo;</t>
  </si>
  <si>
    <t>Pasiūlymo ekonominio naudingumo (kainos ir kokybės santykio) apskaičiavimo tvarka (formulė) yra pateikiama žemiau:</t>
  </si>
  <si>
    <t>2. Pasiūlymo kainos (K) balai apskaičiuojami mažiausios pasiūlytos kainos (Kmin) ir vertinamo pasiūlymo kainos (Kv) santykį padauginant iš kainos lyginamojo svorio (X):</t>
  </si>
  <si>
    <t>Techninių pranašumų (T) balai apskaičiuojami visų techninių kriterijų parametrų įvertinimų sumą padauginant iš techninių pranašumų lyginamojo svorio (Y):</t>
  </si>
  <si>
    <t>T5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</si>
  <si>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</si>
  <si>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</si>
  <si>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</si>
  <si>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</si>
  <si>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</si>
  <si>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* Garantijos laikotarpiu tiekėjas teisės aktų nustatyta tvarka nemokamai:</t>
  </si>
  <si>
    <t>1) Kaina (K)</t>
  </si>
  <si>
    <t>2) Techniniai pranašumai (T)</t>
  </si>
  <si>
    <t>X =</t>
  </si>
  <si>
    <t>Y =</t>
  </si>
  <si>
    <t>Formulės rūšis</t>
  </si>
  <si>
    <t>L1 =</t>
  </si>
  <si>
    <t>L2 =</t>
  </si>
  <si>
    <t>L3 =</t>
  </si>
  <si>
    <t>L4 =</t>
  </si>
  <si>
    <t>1. Pasiūlymo ekonominis naudingumas (E) apskaičiuojamas sudedant tiekėjo pasiūlymo kainos (K) ir techninių pranašumų (T) balus:</t>
  </si>
  <si>
    <t>E = K + T</t>
  </si>
  <si>
    <t>L5 =</t>
  </si>
  <si>
    <t>Vertinimo sąlygos</t>
  </si>
  <si>
    <t>Minimalus garantinis laikotarpis (gamintojo garantija arba garantija pagal įstatymą) (MGL)</t>
  </si>
  <si>
    <t>Ekonominis pranašumas už kiekvienus papildomos garantijos metus (EpPG)</t>
  </si>
  <si>
    <t>%</t>
  </si>
  <si>
    <t>Formulės:</t>
  </si>
  <si>
    <t>Tiekėjas 1</t>
  </si>
  <si>
    <t>Tiekėjas 2</t>
  </si>
  <si>
    <r>
      <t>Pasiūlymo kaina (Pk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), € su PVM</t>
    </r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</si>
  <si>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</si>
  <si>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</si>
  <si>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</si>
  <si>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</si>
  <si>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</si>
  <si>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</si>
  <si>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t>Techninis pranašumas T5 (T5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</si>
  <si>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Ekonominis pranašumas už suteiktą papildomą garantiją, € su PVM (EpPG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</si>
  <si>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Koreguota pasiūlo kaina, € su PVM (KPK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</si>
  <si>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t>Žymėjimų paaiškinimai ir formulės:</t>
  </si>
  <si>
    <r>
      <rPr>
        <b/>
        <sz val="12"/>
        <color theme="1"/>
        <rFont val="Times New Roman"/>
        <family val="1"/>
      </rPr>
      <t>EpPG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gaunamas ekonominis pranašumas už suteiktą papildomą garantiją, € su PVM.</t>
    </r>
  </si>
  <si>
    <r>
      <rPr>
        <b/>
        <sz val="12"/>
        <color theme="1"/>
        <rFont val="Times New Roman"/>
        <family val="1"/>
      </rPr>
      <t>KPK</t>
    </r>
    <r>
      <rPr>
        <b/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- Tiekėjo n koreguota pasiūlo kaina, € su PVM.</t>
    </r>
  </si>
  <si>
    <r>
      <rPr>
        <b/>
        <i/>
        <sz val="12"/>
        <rFont val="Times New Roman"/>
        <family val="1"/>
      </rPr>
      <t>EpPG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(T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>GL  - MGL) x (Pk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x (EpPG/100))</t>
    </r>
  </si>
  <si>
    <r>
      <t>Pasiūlymo kaina (Pk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</si>
  <si>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Koreguota pasiūlo kaina (KPK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</si>
  <si>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Pasiūlymo kainos balas (PkB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</si>
  <si>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Koreguotos pasiūlymo kainos balas (KPkB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</si>
  <si>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Ekonominių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</si>
  <si>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color theme="1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</si>
  <si>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</si>
  <si>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</si>
  <si>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</si>
  <si>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r>
      <t>Ekonominio naudingumo (E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</si>
  <si>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</si>
  <si>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</si>
  <si>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r>
      <t>T5</t>
    </r>
    <r>
      <rPr>
        <vertAlign val="subscript"/>
        <sz val="12"/>
        <rFont val="Times New Roman"/>
        <family val="1"/>
      </rPr>
      <t>n</t>
    </r>
  </si>
  <si>
    <t>Statinis:
(yra/nėra)</t>
  </si>
  <si>
    <t>T6</t>
  </si>
  <si>
    <t>L6 =</t>
  </si>
  <si>
    <r>
      <t>Techninis pranašumas T6 (T6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</si>
  <si>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T6</t>
    </r>
    <r>
      <rPr>
        <vertAlign val="subscript"/>
        <sz val="12"/>
        <rFont val="Times New Roman"/>
        <family val="1"/>
      </rPr>
      <t>n</t>
    </r>
  </si>
  <si>
    <t>T7</t>
  </si>
  <si>
    <t>L7 =</t>
  </si>
  <si>
    <r>
      <t>Techninis pranašumas T7 (T7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</si>
  <si>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siūlomos medicinos priemonės kaina (€ su PVM), nurodyta komerciniame pasiūlyme.</t>
    </r>
  </si>
  <si>
    <r>
      <t>T7</t>
    </r>
    <r>
      <rPr>
        <vertAlign val="subscript"/>
        <sz val="12"/>
        <rFont val="Times New Roman"/>
        <family val="1"/>
      </rPr>
      <t>n</t>
    </r>
  </si>
  <si>
    <r>
      <t>Įrašyti parametro vertę:</t>
    </r>
    <r>
      <rPr>
        <b/>
        <sz val="12"/>
        <rFont val="Times New Roman"/>
        <family val="1"/>
      </rPr>
      <t xml:space="preserve"> yra / nėra</t>
    </r>
  </si>
  <si>
    <t>T8</t>
  </si>
  <si>
    <t>T9</t>
  </si>
  <si>
    <t>T10</t>
  </si>
  <si>
    <t>L8 =</t>
  </si>
  <si>
    <t>L9 =</t>
  </si>
  <si>
    <t>L10 =</t>
  </si>
  <si>
    <r>
      <t>Techninis pranašumas T8 (T8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</si>
  <si>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T9 (T9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</si>
  <si>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T10 (T10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</si>
  <si>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Tiekėjas 3</t>
  </si>
  <si>
    <r>
      <rPr>
        <b/>
        <i/>
        <sz val="12"/>
        <rFont val="Times New Roman"/>
        <family val="1"/>
      </rPr>
      <t>KPK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- EpPG</t>
    </r>
    <r>
      <rPr>
        <i/>
        <vertAlign val="subscript"/>
        <sz val="12"/>
        <rFont val="Times New Roman"/>
        <family val="1"/>
      </rPr>
      <t>n</t>
    </r>
  </si>
  <si>
    <r>
      <t>T8</t>
    </r>
    <r>
      <rPr>
        <vertAlign val="subscript"/>
        <sz val="12"/>
        <rFont val="Times New Roman"/>
        <family val="1"/>
      </rPr>
      <t>n</t>
    </r>
  </si>
  <si>
    <r>
      <t>T9</t>
    </r>
    <r>
      <rPr>
        <vertAlign val="subscript"/>
        <sz val="12"/>
        <rFont val="Times New Roman"/>
        <family val="1"/>
      </rPr>
      <t>n</t>
    </r>
  </si>
  <si>
    <r>
      <t>T10</t>
    </r>
    <r>
      <rPr>
        <vertAlign val="subscript"/>
        <sz val="12"/>
        <rFont val="Times New Roman"/>
        <family val="1"/>
      </rPr>
      <t>n</t>
    </r>
  </si>
  <si>
    <r>
      <t xml:space="preserve">1. Perkančiosios organizacijos neatmesti pasiūlymai vertinami taikant ekonomiškai naudingiausio pasiūlymo vertinimo kriterijus, kai vertinama </t>
    </r>
    <r>
      <rPr>
        <b/>
        <sz val="12"/>
        <color theme="1"/>
        <rFont val="Times New Roman"/>
        <family val="1"/>
      </rPr>
      <t>kaina ir kokybė.</t>
    </r>
  </si>
  <si>
    <t>Siūlomas Sistemos garantinis laikotarpis*</t>
  </si>
  <si>
    <t>Sistema su integruotu lazeriu, kuri padeda orientuoti adatas pagal suplanuotą vietą ir kampą. Sistema automatiškai sulygiuoja lazerio kryžių su suplanuotu keliu. Galimybė stebėti adatų judėjimą naudojant 2D vaizdavimą.</t>
  </si>
  <si>
    <t>Motorizuotas C formos lanko sukimasis vertikalioje ašyje ≥ 260°</t>
  </si>
  <si>
    <t>Sinchronizuotas kolimatorius – gaunami tiesūs vaizdai, kolimatorius rotuojamas kartu su detektoriumi</t>
  </si>
  <si>
    <t>Maksimalus anodo aušinimo pajėgumas ≥ 1.75 MHU/min</t>
  </si>
  <si>
    <t>Programinės ir aparatinės įrangos paketas, leidžiantis vizualizuoti ir kiekybiškai vertinti kraujo tėkmę išsiplėtusioje aneurizmoje ir maitinančioje kraujagyslėje, įskaitant MAFA – vidutinę aneurizmos srauto amplitudę ir pokyčio apskaičiavimus.</t>
  </si>
  <si>
    <t>Angiografinis paciento stalas gali judėti automatiškai į užprogramuotas pozicijas - pozicijos pasirinkimas iš standartinių pozicijų, vartotojo sukurtų ir pagal pasirinktą referentinį vaizdą</t>
  </si>
  <si>
    <t>Sistemos valdymo pultas su lietimui jautriu valdymu, gali būti tvirtinamas bet kurioje stalo pusėje ir  naudojamas šiai funkcijai atlikti - Paciento monitoriaus valdymas (reikalavimas susijęs su reikalavimais vartotojo sąsajai tyrimų patalpoje (operacinėje))</t>
  </si>
  <si>
    <t>Reikalavimai angiografijos sistemos valdymo konsolei/kompiuteriui - Rentgenoskopijos ir rentgenografijos darbo režimų parinkimas, referentiniai ir realaus laiko vaizdai, EKG kreivės vaizdavimas, paciento demografiniai duomenys</t>
  </si>
  <si>
    <t>Rentgeno spindulių detektoriaus elemento atstumo žingsnis (pitch) ≤ 160 µm</t>
  </si>
  <si>
    <t>Maksimali stalo apkrova ne mažesnė kaip 420 kg</t>
  </si>
  <si>
    <t>3. atlieka techninės būklės patikrinimus pagal gamintojo reikalavimus/rekomendacijas (taikoma jie gamintojas numato tokius patikrinimus);</t>
  </si>
  <si>
    <t>T11</t>
  </si>
  <si>
    <t>Motorizuotas stalviršio judėjimas - Vertikalus, išilginis ir skersinis</t>
  </si>
  <si>
    <t>L11 =</t>
  </si>
  <si>
    <t>3. Kadangi siūlomo objekto T1, T2, T3, T4, T5, T6, T7, T8, T9, T10 ir T11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</si>
  <si>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 0.10, T2 = L2 =  0.15, T3 = L3 = 0.10, T4 = L4 = 0.10, T5 = L5 = 0.10, T6 = L6 = 0.05, T7 = L7 = 0.10, T8 = L8 = 0.05, T9 = L9 = 0.10, T10 = L10 = 0.10, T11 = L11 = 0.05. Jei siūlomas objektas neturi nurodyto pranašumo gauna 0 balų: T1 = L1 = 0, T2 = L2 = 0, T3 = L3 = 0, T4 = L4 = 0, T5 = L5 = 0, T6 = L6 = 0, T7 = L7 = 0, T8 = L8 = 0, T9 = L9 = 0, T10 = L10 = 0, T11 = L11 = 0.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</si>
  <si>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</si>
  <si>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</si>
  <si>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T11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tvarkoje". </t>
    </r>
  </si>
  <si>
    <r>
      <t>Techninis pranašumas T11 (T11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</si>
  <si>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T11</t>
    </r>
    <r>
      <rPr>
        <vertAlign val="subscript"/>
        <sz val="12"/>
        <rFont val="Times New Roman"/>
        <family val="1"/>
      </rPr>
      <t>n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</si>
  <si>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siūlomos medicinos priemonės garantinis laikotarpis (metais). Minimalus garantinis laikorpis yra 3 m., tačiau kiekvienas Tiekėjas gali duoti papildomą garantiją už kurią gaus ekonominį pranašumą, t.y. už kiekvienus papildomus metus Tiekėjui bus minusuojami 7% nuo pasiūlymo kainos.</t>
    </r>
  </si>
  <si>
    <t xml:space="preserve">4. Tiekėjo siūlomo objekto išplėstinė garantinė priežiūra (G) nurodyta "Pasiūlyme" (nurodoma konkreti siūloma reikšmė). </t>
  </si>
  <si>
    <t xml:space="preserve"> 4 priedas "Paisūlymų vertinimo kriterijai ir sąlygos"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</si>
  <si>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</si>
  <si>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</si>
  <si>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  <charset val="186"/>
      </rPr>
      <t xml:space="preserve">MGL </t>
    </r>
    <r>
      <rPr>
        <sz val="12"/>
        <color theme="1"/>
        <rFont val="Times New Roman"/>
        <family val="1"/>
        <charset val="186"/>
      </rPr>
      <t xml:space="preserve">- </t>
    </r>
    <r>
      <rPr>
        <sz val="12"/>
        <color theme="1"/>
        <rFont val="Times New Roman"/>
        <family val="1"/>
      </rPr>
      <t>Minimalus garantinis laikotarpis (gamintojo garantija arba garantija pagal įstatymą)</t>
    </r>
  </si>
  <si>
    <t>Pasirinkti (Yra / Nėra)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</si>
</sst>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8"/>
      <name val="Calibri"/>
      <family val="2"/>
      <scheme val="minor"/>
    </font>
    <font>
      <b/>
      <i/>
      <sz val="14"/>
      <name val="Times New Roman"/>
      <family val="1"/>
    </font>
    <font>
      <sz val="12"/>
      <color rgb="FF00B050"/>
      <name val="Times New Roman"/>
      <family val="1"/>
    </font>
    <font>
      <sz val="11"/>
      <color rgb="FF00B050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1" fillId="2" borderId="0" xfId="0" applyFont="1" applyFill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5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/>
    </xf>
    <xf numFmtId="0" fontId="16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0" fillId="0" borderId="0" xfId="0" applyFont="1"/>
    <xf numFmtId="0" fontId="13" fillId="2" borderId="0" xfId="0" applyFont="1" applyFill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2" fontId="24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justify" vertical="top" wrapText="1"/>
    </xf>
    <xf numFmtId="0" fontId="23" fillId="2" borderId="0" xfId="0" applyFont="1" applyFill="1" applyAlignment="1">
      <alignment horizontal="center" vertical="center" wrapText="1"/>
    </xf>
    <xf numFmtId="0" fontId="25" fillId="2" borderId="14" xfId="0" applyFont="1" applyFill="1" applyBorder="1" applyAlignment="1">
      <alignment vertical="center" wrapText="1"/>
    </xf>
    <xf numFmtId="2" fontId="25" fillId="2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top" wrapText="1"/>
    </xf>
    <xf numFmtId="0" fontId="3" fillId="3" borderId="12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2" fontId="3" fillId="4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indent="3"/>
    </xf>
    <xf numFmtId="0" fontId="3" fillId="0" borderId="0" xfId="0" applyFont="1" applyAlignment="1">
      <alignment horizontal="right" indent="3"/>
    </xf>
    <xf numFmtId="0" fontId="1" fillId="0" borderId="0" xfId="0" applyFont="1" applyAlignment="1">
      <alignment horizontal="right" vertical="center" wrapText="1" indent="3"/>
    </xf>
    <xf numFmtId="0" fontId="3" fillId="0" borderId="0" xfId="0" applyFont="1" applyAlignment="1">
      <alignment horizontal="right" vertical="center" wrapText="1" indent="3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top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3" borderId="0" xfId="0" applyFont="1" applyFill="1"/>
    <xf numFmtId="0" fontId="3" fillId="3" borderId="1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vertical="top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justify"/>
    </xf>
    <xf numFmtId="0" fontId="1" fillId="4" borderId="4" xfId="0" applyFont="1" applyFill="1" applyBorder="1" applyAlignment="1">
      <alignment horizontal="justify"/>
    </xf>
    <xf numFmtId="0" fontId="1" fillId="4" borderId="2" xfId="0" applyFont="1" applyFill="1" applyBorder="1" applyAlignment="1">
      <alignment horizontal="justify"/>
    </xf>
    <xf numFmtId="0" fontId="1" fillId="4" borderId="3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2" xfId="0" applyFont="1" applyFill="1" applyBorder="1" applyAlignment="1">
      <alignment horizontal="justify" wrapText="1"/>
    </xf>
    <xf numFmtId="0" fontId="1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top" wrapText="1"/>
    </xf>
    <xf numFmtId="0" fontId="1" fillId="3" borderId="18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justify" vertical="top" wrapText="1"/>
    </xf>
    <xf numFmtId="0" fontId="1" fillId="3" borderId="20" xfId="0" applyFont="1" applyFill="1" applyBorder="1" applyAlignment="1">
      <alignment horizontal="justify" vertical="top" wrapText="1"/>
    </xf>
    <xf numFmtId="0" fontId="1" fillId="3" borderId="16" xfId="0" applyFont="1" applyFill="1" applyBorder="1" applyAlignment="1">
      <alignment horizontal="justify" wrapText="1"/>
    </xf>
    <xf numFmtId="0" fontId="1" fillId="3" borderId="17" xfId="0" applyFont="1" applyFill="1" applyBorder="1" applyAlignment="1">
      <alignment horizontal="justify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 vertical="center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2920111</xdr:colOff>
      <xdr:row>48</xdr:row>
      <xdr:rowOff>12731</xdr:rowOff>
    </xdr:from>
    <xdr:ext cx="1486241" cy="6921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11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^11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2939415</xdr:colOff>
      <xdr:row>35</xdr:row>
      <xdr:rowOff>67310</xdr:rowOff>
    </xdr:from>
    <xdr:to>
      <xdr:col>3</xdr:col>
      <xdr:colOff>1167765</xdr:colOff>
      <xdr:row>37</xdr:row>
      <xdr:rowOff>38735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7DF412-F836-47C1-AE11-2A586D53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535" y="10257790"/>
          <a:ext cx="1316990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4C74-73B2-46E4-83B5-3DE2C487CB27}">
  <dimension ref="A1:I66"/>
  <sheetViews>
    <sheetView topLeftCell="A13" zoomScale="80" zoomScaleNormal="80" workbookViewId="0">
      <selection activeCell="I7" sqref="I7"/>
    </sheetView>
  </sheetViews>
  <sheetFormatPr defaultColWidth="9.109375" defaultRowHeight="15.6" x14ac:dyDescent="0.3"/>
  <cols>
    <col min="1" max="1" width="9.109375" style="13"/>
    <col min="2" max="2" width="5" style="13" customWidth="1"/>
    <col min="3" max="3" width="40.44140625" style="13" customWidth="1"/>
    <col min="4" max="4" width="17" style="13" customWidth="1"/>
    <col min="5" max="5" width="5.88671875" style="13" customWidth="1"/>
    <col min="6" max="6" width="5.109375" style="13" customWidth="1"/>
    <col min="7" max="8" width="11.6640625" style="13" customWidth="1"/>
    <col min="9" max="9" width="41.6640625" style="69" customWidth="1"/>
    <col min="10" max="16384" width="9.109375" style="13"/>
  </cols>
  <sheetData>
    <row r="1" spans="1:8" x14ac:dyDescent="0.3">
      <c r="A1" s="1"/>
      <c r="B1" s="74"/>
      <c r="D1" s="13" t="s">
        <v>128</v>
      </c>
    </row>
    <row r="3" spans="1:8" ht="18" x14ac:dyDescent="0.35">
      <c r="B3" s="14" t="s">
        <v>4</v>
      </c>
      <c r="C3" s="15"/>
      <c r="D3" s="15"/>
      <c r="E3" s="15"/>
      <c r="F3" s="15"/>
    </row>
    <row r="4" spans="1:8" ht="18" x14ac:dyDescent="0.35">
      <c r="B4" s="14"/>
      <c r="C4" s="15"/>
      <c r="D4" s="15"/>
      <c r="E4" s="15"/>
      <c r="F4" s="15"/>
    </row>
    <row r="5" spans="1:8" ht="36" customHeight="1" x14ac:dyDescent="0.3">
      <c r="B5" s="88" t="s">
        <v>103</v>
      </c>
      <c r="C5" s="88"/>
      <c r="D5" s="88"/>
      <c r="E5" s="88"/>
      <c r="F5" s="88"/>
      <c r="G5" s="88"/>
      <c r="H5" s="88"/>
    </row>
    <row r="6" spans="1:8" ht="34.5" customHeight="1" x14ac:dyDescent="0.3">
      <c r="B6" s="88" t="s">
        <v>5</v>
      </c>
      <c r="C6" s="88"/>
      <c r="D6" s="88"/>
      <c r="E6" s="88"/>
      <c r="F6" s="88"/>
      <c r="G6" s="88"/>
      <c r="H6" s="88"/>
    </row>
    <row r="8" spans="1:8" x14ac:dyDescent="0.3">
      <c r="B8" s="13" t="s">
        <v>6</v>
      </c>
    </row>
    <row r="9" spans="1:8" x14ac:dyDescent="0.3">
      <c r="C9" s="16" t="s">
        <v>32</v>
      </c>
      <c r="D9" s="17">
        <v>60</v>
      </c>
    </row>
    <row r="10" spans="1:8" x14ac:dyDescent="0.3">
      <c r="C10" s="16" t="s">
        <v>33</v>
      </c>
      <c r="D10" s="17">
        <v>40</v>
      </c>
    </row>
    <row r="12" spans="1:8" x14ac:dyDescent="0.3">
      <c r="B12" s="13" t="s">
        <v>7</v>
      </c>
    </row>
    <row r="13" spans="1:8" ht="16.2" thickBot="1" x14ac:dyDescent="0.35"/>
    <row r="14" spans="1:8" ht="49.5" customHeight="1" thickBot="1" x14ac:dyDescent="0.35">
      <c r="B14" s="89" t="s">
        <v>8</v>
      </c>
      <c r="C14" s="84"/>
      <c r="D14" s="84"/>
      <c r="E14" s="84"/>
      <c r="F14" s="85"/>
      <c r="G14" s="89" t="s">
        <v>10</v>
      </c>
      <c r="H14" s="85"/>
    </row>
    <row r="15" spans="1:8" ht="16.2" thickBot="1" x14ac:dyDescent="0.35">
      <c r="B15" s="90" t="s">
        <v>11</v>
      </c>
      <c r="C15" s="91"/>
      <c r="D15" s="91"/>
      <c r="E15" s="91"/>
      <c r="F15" s="92"/>
      <c r="G15" s="18" t="s">
        <v>34</v>
      </c>
      <c r="H15" s="19">
        <f>D9</f>
        <v>60</v>
      </c>
    </row>
    <row r="16" spans="1:8" ht="16.2" thickBot="1" x14ac:dyDescent="0.35">
      <c r="B16" s="79" t="s">
        <v>12</v>
      </c>
      <c r="C16" s="80"/>
      <c r="D16" s="80"/>
      <c r="E16" s="80"/>
      <c r="F16" s="81"/>
      <c r="G16" s="18" t="s">
        <v>35</v>
      </c>
      <c r="H16" s="19">
        <f>D10</f>
        <v>40</v>
      </c>
    </row>
    <row r="17" spans="2:9" ht="16.5" customHeight="1" thickBot="1" x14ac:dyDescent="0.35">
      <c r="B17" s="20" t="s">
        <v>0</v>
      </c>
      <c r="C17" s="21" t="s">
        <v>1</v>
      </c>
      <c r="D17" s="21" t="s">
        <v>36</v>
      </c>
      <c r="E17" s="82" t="s">
        <v>9</v>
      </c>
      <c r="F17" s="83"/>
      <c r="G17" s="84"/>
      <c r="H17" s="85"/>
    </row>
    <row r="18" spans="2:9" s="22" customFormat="1" ht="31.8" thickBot="1" x14ac:dyDescent="0.35">
      <c r="B18" s="60" t="s">
        <v>13</v>
      </c>
      <c r="C18" s="76" t="s">
        <v>114</v>
      </c>
      <c r="D18" s="58" t="s">
        <v>78</v>
      </c>
      <c r="E18" s="56" t="s">
        <v>37</v>
      </c>
      <c r="F18" s="57">
        <v>0.1</v>
      </c>
      <c r="G18" s="86" t="s">
        <v>88</v>
      </c>
      <c r="H18" s="87"/>
      <c r="I18" s="73"/>
    </row>
    <row r="19" spans="2:9" ht="94.2" thickBot="1" x14ac:dyDescent="0.35">
      <c r="B19" s="60" t="s">
        <v>14</v>
      </c>
      <c r="C19" s="59" t="s">
        <v>105</v>
      </c>
      <c r="D19" s="58" t="s">
        <v>78</v>
      </c>
      <c r="E19" s="56" t="s">
        <v>38</v>
      </c>
      <c r="F19" s="57">
        <v>0.15</v>
      </c>
      <c r="G19" s="86" t="s">
        <v>88</v>
      </c>
      <c r="H19" s="87"/>
    </row>
    <row r="20" spans="2:9" ht="31.8" thickBot="1" x14ac:dyDescent="0.35">
      <c r="B20" s="60" t="s">
        <v>15</v>
      </c>
      <c r="C20" s="59" t="s">
        <v>106</v>
      </c>
      <c r="D20" s="58" t="s">
        <v>78</v>
      </c>
      <c r="E20" s="56" t="s">
        <v>39</v>
      </c>
      <c r="F20" s="57">
        <v>0.1</v>
      </c>
      <c r="G20" s="86" t="s">
        <v>88</v>
      </c>
      <c r="H20" s="87"/>
    </row>
    <row r="21" spans="2:9" ht="47.4" thickBot="1" x14ac:dyDescent="0.35">
      <c r="B21" s="60" t="s">
        <v>16</v>
      </c>
      <c r="C21" s="70" t="s">
        <v>107</v>
      </c>
      <c r="D21" s="58" t="s">
        <v>78</v>
      </c>
      <c r="E21" s="56" t="s">
        <v>40</v>
      </c>
      <c r="F21" s="57">
        <v>0.1</v>
      </c>
      <c r="G21" s="86" t="s">
        <v>88</v>
      </c>
      <c r="H21" s="87"/>
    </row>
    <row r="22" spans="2:9" ht="31.8" thickBot="1" x14ac:dyDescent="0.35">
      <c r="B22" s="60" t="s">
        <v>25</v>
      </c>
      <c r="C22" s="59" t="s">
        <v>113</v>
      </c>
      <c r="D22" s="58" t="s">
        <v>78</v>
      </c>
      <c r="E22" s="56" t="s">
        <v>43</v>
      </c>
      <c r="F22" s="57">
        <v>0.1</v>
      </c>
      <c r="G22" s="86" t="s">
        <v>88</v>
      </c>
      <c r="H22" s="87"/>
    </row>
    <row r="23" spans="2:9" ht="31.8" thickBot="1" x14ac:dyDescent="0.35">
      <c r="B23" s="60" t="s">
        <v>79</v>
      </c>
      <c r="C23" s="59" t="s">
        <v>108</v>
      </c>
      <c r="D23" s="58" t="s">
        <v>78</v>
      </c>
      <c r="E23" s="56" t="s">
        <v>80</v>
      </c>
      <c r="F23" s="57">
        <v>0.05</v>
      </c>
      <c r="G23" s="86" t="s">
        <v>88</v>
      </c>
      <c r="H23" s="87"/>
    </row>
    <row r="24" spans="2:9" ht="120" customHeight="1" thickBot="1" x14ac:dyDescent="0.35">
      <c r="B24" s="60" t="s">
        <v>83</v>
      </c>
      <c r="C24" s="59" t="s">
        <v>109</v>
      </c>
      <c r="D24" s="58" t="s">
        <v>78</v>
      </c>
      <c r="E24" s="56" t="s">
        <v>84</v>
      </c>
      <c r="F24" s="57">
        <v>0.1</v>
      </c>
      <c r="G24" s="86" t="s">
        <v>88</v>
      </c>
      <c r="H24" s="87"/>
    </row>
    <row r="25" spans="2:9" ht="93" customHeight="1" thickBot="1" x14ac:dyDescent="0.35">
      <c r="B25" s="60" t="s">
        <v>89</v>
      </c>
      <c r="C25" s="59" t="s">
        <v>110</v>
      </c>
      <c r="D25" s="58" t="s">
        <v>78</v>
      </c>
      <c r="E25" s="56" t="s">
        <v>92</v>
      </c>
      <c r="F25" s="57">
        <v>0.05</v>
      </c>
      <c r="G25" s="86" t="s">
        <v>88</v>
      </c>
      <c r="H25" s="87"/>
      <c r="I25" s="71"/>
    </row>
    <row r="26" spans="2:9" ht="115.5" customHeight="1" thickBot="1" x14ac:dyDescent="0.35">
      <c r="B26" s="60" t="s">
        <v>90</v>
      </c>
      <c r="C26" s="59" t="s">
        <v>111</v>
      </c>
      <c r="D26" s="58" t="s">
        <v>78</v>
      </c>
      <c r="E26" s="56" t="s">
        <v>93</v>
      </c>
      <c r="F26" s="57">
        <v>0.1</v>
      </c>
      <c r="G26" s="86" t="s">
        <v>88</v>
      </c>
      <c r="H26" s="87"/>
      <c r="I26" s="71"/>
    </row>
    <row r="27" spans="2:9" ht="103.5" customHeight="1" thickBot="1" x14ac:dyDescent="0.35">
      <c r="B27" s="60" t="s">
        <v>91</v>
      </c>
      <c r="C27" s="59" t="s">
        <v>112</v>
      </c>
      <c r="D27" s="58" t="s">
        <v>78</v>
      </c>
      <c r="E27" s="56" t="s">
        <v>94</v>
      </c>
      <c r="F27" s="57">
        <v>0.1</v>
      </c>
      <c r="G27" s="86" t="s">
        <v>88</v>
      </c>
      <c r="H27" s="87"/>
      <c r="I27" s="71"/>
    </row>
    <row r="28" spans="2:9" ht="40.5" customHeight="1" thickBot="1" x14ac:dyDescent="0.35">
      <c r="B28" s="60" t="s">
        <v>116</v>
      </c>
      <c r="C28" s="59" t="s">
        <v>117</v>
      </c>
      <c r="D28" s="58" t="s">
        <v>78</v>
      </c>
      <c r="E28" s="56" t="s">
        <v>118</v>
      </c>
      <c r="F28" s="57">
        <v>0.05</v>
      </c>
      <c r="G28" s="86" t="s">
        <v>88</v>
      </c>
      <c r="H28" s="87"/>
      <c r="I28" s="71"/>
    </row>
    <row r="29" spans="2:9" x14ac:dyDescent="0.3">
      <c r="B29" s="51"/>
      <c r="C29" s="54"/>
      <c r="D29" s="55"/>
      <c r="E29" s="52"/>
      <c r="F29" s="53"/>
      <c r="G29" s="55"/>
      <c r="H29" s="55"/>
    </row>
    <row r="30" spans="2:9" ht="33.75" customHeight="1" x14ac:dyDescent="0.3">
      <c r="B30" s="77" t="s">
        <v>22</v>
      </c>
      <c r="C30" s="77"/>
      <c r="D30" s="77"/>
      <c r="E30" s="77"/>
      <c r="F30" s="77"/>
      <c r="G30" s="77"/>
      <c r="H30" s="77"/>
    </row>
    <row r="32" spans="2:9" ht="31.5" customHeight="1" x14ac:dyDescent="0.3">
      <c r="B32" s="77" t="s">
        <v>41</v>
      </c>
      <c r="C32" s="77"/>
      <c r="D32" s="77"/>
      <c r="E32" s="77"/>
      <c r="F32" s="77"/>
      <c r="G32" s="77"/>
      <c r="H32" s="77"/>
    </row>
    <row r="33" spans="2:8" x14ac:dyDescent="0.3">
      <c r="D33" s="23" t="s">
        <v>42</v>
      </c>
    </row>
    <row r="35" spans="2:8" ht="31.5" customHeight="1" x14ac:dyDescent="0.3">
      <c r="B35" s="77" t="s">
        <v>23</v>
      </c>
      <c r="C35" s="77"/>
      <c r="D35" s="77"/>
      <c r="E35" s="77"/>
      <c r="F35" s="77"/>
      <c r="G35" s="77"/>
      <c r="H35" s="77"/>
    </row>
    <row r="39" spans="2:8" ht="30.75" customHeight="1" x14ac:dyDescent="0.3">
      <c r="B39" s="77" t="s">
        <v>119</v>
      </c>
      <c r="C39" s="77"/>
      <c r="D39" s="77"/>
      <c r="E39" s="77"/>
      <c r="F39" s="77"/>
      <c r="G39" s="77"/>
      <c r="H39" s="77"/>
    </row>
    <row r="40" spans="2:8" x14ac:dyDescent="0.3">
      <c r="B40" s="78" t="s">
        <v>120</v>
      </c>
      <c r="C40" s="78"/>
      <c r="D40" s="78"/>
      <c r="E40" s="78"/>
      <c r="F40" s="78"/>
      <c r="G40" s="78"/>
      <c r="H40" s="78"/>
    </row>
    <row r="41" spans="2:8" x14ac:dyDescent="0.3">
      <c r="B41" s="78"/>
      <c r="C41" s="78"/>
      <c r="D41" s="78"/>
      <c r="E41" s="78"/>
      <c r="F41" s="78"/>
      <c r="G41" s="78"/>
      <c r="H41" s="78"/>
    </row>
    <row r="42" spans="2:8" x14ac:dyDescent="0.3">
      <c r="B42" s="78"/>
      <c r="C42" s="78"/>
      <c r="D42" s="78"/>
      <c r="E42" s="78"/>
      <c r="F42" s="78"/>
      <c r="G42" s="78"/>
      <c r="H42" s="78"/>
    </row>
    <row r="43" spans="2:8" x14ac:dyDescent="0.3">
      <c r="B43" s="78"/>
      <c r="C43" s="78"/>
      <c r="D43" s="78"/>
      <c r="E43" s="78"/>
      <c r="F43" s="78"/>
      <c r="G43" s="78"/>
      <c r="H43" s="78"/>
    </row>
    <row r="44" spans="2:8" x14ac:dyDescent="0.3">
      <c r="B44" s="78"/>
      <c r="C44" s="78"/>
      <c r="D44" s="78"/>
      <c r="E44" s="78"/>
      <c r="F44" s="78"/>
      <c r="G44" s="78"/>
      <c r="H44" s="78"/>
    </row>
    <row r="45" spans="2:8" x14ac:dyDescent="0.3">
      <c r="B45" s="25"/>
      <c r="C45" s="25"/>
      <c r="D45" s="25"/>
      <c r="E45" s="25"/>
      <c r="F45" s="25"/>
      <c r="G45" s="25"/>
      <c r="H45" s="25"/>
    </row>
    <row r="46" spans="2:8" x14ac:dyDescent="0.3">
      <c r="B46" s="25"/>
      <c r="C46" s="25"/>
      <c r="D46" s="25"/>
      <c r="E46" s="25"/>
      <c r="F46" s="25"/>
      <c r="G46" s="25"/>
      <c r="H46" s="25"/>
    </row>
    <row r="47" spans="2:8" ht="32.25" customHeight="1" x14ac:dyDescent="0.3">
      <c r="B47" s="77" t="s">
        <v>24</v>
      </c>
      <c r="C47" s="77"/>
      <c r="D47" s="77"/>
      <c r="E47" s="77"/>
      <c r="F47" s="77"/>
      <c r="G47" s="77"/>
      <c r="H47" s="77"/>
    </row>
    <row r="54" spans="2:8" x14ac:dyDescent="0.3">
      <c r="B54" s="13" t="s">
        <v>127</v>
      </c>
    </row>
    <row r="56" spans="2:8" x14ac:dyDescent="0.3">
      <c r="B56" s="24"/>
    </row>
    <row r="57" spans="2:8" ht="15.75" customHeight="1" x14ac:dyDescent="0.3">
      <c r="B57" s="78"/>
      <c r="C57" s="78"/>
      <c r="D57" s="78"/>
      <c r="E57" s="78"/>
      <c r="F57" s="78"/>
      <c r="G57" s="78"/>
      <c r="H57" s="78"/>
    </row>
    <row r="58" spans="2:8" x14ac:dyDescent="0.3">
      <c r="B58" s="78"/>
      <c r="C58" s="78"/>
      <c r="D58" s="78"/>
      <c r="E58" s="78"/>
      <c r="F58" s="78"/>
      <c r="G58" s="78"/>
      <c r="H58" s="78"/>
    </row>
    <row r="59" spans="2:8" x14ac:dyDescent="0.3">
      <c r="B59" s="25"/>
      <c r="C59" s="25"/>
      <c r="D59" s="25"/>
      <c r="E59" s="25"/>
      <c r="F59" s="25"/>
      <c r="G59" s="25"/>
      <c r="H59" s="25"/>
    </row>
    <row r="60" spans="2:8" x14ac:dyDescent="0.3">
      <c r="B60" s="25"/>
      <c r="C60" s="25"/>
      <c r="D60" s="25"/>
      <c r="E60" s="25"/>
      <c r="F60" s="25"/>
      <c r="G60" s="25"/>
      <c r="H60" s="25"/>
    </row>
    <row r="61" spans="2:8" x14ac:dyDescent="0.3">
      <c r="B61" s="25"/>
      <c r="C61" s="25"/>
      <c r="D61" s="25"/>
      <c r="E61" s="25"/>
      <c r="F61" s="25"/>
      <c r="G61" s="25"/>
      <c r="H61" s="25"/>
    </row>
    <row r="62" spans="2:8" x14ac:dyDescent="0.3">
      <c r="B62" s="25"/>
      <c r="C62" s="25"/>
      <c r="D62" s="25"/>
      <c r="E62" s="25"/>
      <c r="F62" s="25"/>
      <c r="G62" s="25"/>
      <c r="H62" s="25"/>
    </row>
    <row r="63" spans="2:8" x14ac:dyDescent="0.3">
      <c r="B63" s="25"/>
      <c r="C63" s="25"/>
      <c r="D63" s="25"/>
      <c r="E63" s="25"/>
      <c r="F63" s="25"/>
      <c r="G63" s="25"/>
      <c r="H63" s="25"/>
    </row>
    <row r="64" spans="2:8" x14ac:dyDescent="0.3">
      <c r="B64" s="25"/>
      <c r="C64" s="25"/>
      <c r="D64" s="25"/>
      <c r="E64" s="25"/>
      <c r="F64" s="25"/>
      <c r="G64" s="25"/>
      <c r="H64" s="25"/>
    </row>
    <row r="65" spans="2:8" x14ac:dyDescent="0.3">
      <c r="B65" s="25"/>
      <c r="C65" s="25"/>
      <c r="D65" s="25"/>
      <c r="E65" s="25"/>
      <c r="F65" s="25"/>
      <c r="G65" s="25"/>
      <c r="H65" s="25"/>
    </row>
    <row r="66" spans="2:8" x14ac:dyDescent="0.3">
      <c r="B66" s="25"/>
      <c r="C66" s="25"/>
      <c r="D66" s="25"/>
      <c r="E66" s="25"/>
      <c r="F66" s="25"/>
      <c r="G66" s="25"/>
      <c r="H66" s="25"/>
    </row>
  </sheetData>
  <mergeCells count="25">
    <mergeCell ref="G28:H28"/>
    <mergeCell ref="G25:H25"/>
    <mergeCell ref="G26:H26"/>
    <mergeCell ref="G27:H27"/>
    <mergeCell ref="G20:H20"/>
    <mergeCell ref="G21:H21"/>
    <mergeCell ref="G22:H22"/>
    <mergeCell ref="G23:H23"/>
    <mergeCell ref="G24:H24"/>
    <mergeCell ref="B16:F16"/>
    <mergeCell ref="E17:H17"/>
    <mergeCell ref="G18:H18"/>
    <mergeCell ref="G19:H19"/>
    <mergeCell ref="B5:H5"/>
    <mergeCell ref="B6:H6"/>
    <mergeCell ref="B14:F14"/>
    <mergeCell ref="G14:H14"/>
    <mergeCell ref="B15:F15"/>
    <mergeCell ref="B30:H30"/>
    <mergeCell ref="B57:H58"/>
    <mergeCell ref="B32:H32"/>
    <mergeCell ref="B35:H35"/>
    <mergeCell ref="B39:H39"/>
    <mergeCell ref="B40:H44"/>
    <mergeCell ref="B47:H47"/>
  </mergeCells>
  <phoneticPr fontId="21" type="noConversion"/>
  <dataValidations count="2">
    <dataValidation allowBlank="1" sqref="C18:C20 C22:C29" xr:uid="{C8B2E398-3A93-424A-A3D9-9CF7342CEA21}"/>
    <dataValidation allowBlank="1" prompt="Pasirinkti parametro vertę: yra / nėra" sqref="G18:H29" xr:uid="{52E8514C-F488-45BA-8FEF-2F1026ABD921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7C91-91CA-4941-8576-30AC6CBD6DC1}">
  <dimension ref="B1:H4"/>
  <sheetViews>
    <sheetView zoomScaleNormal="100" workbookViewId="0">
      <selection activeCell="E14" sqref="E14"/>
    </sheetView>
  </sheetViews>
  <sheetFormatPr defaultColWidth="9.109375" defaultRowHeight="15.6" x14ac:dyDescent="0.3"/>
  <cols>
    <col min="1" max="2" width="9.109375" style="13"/>
    <col min="3" max="3" width="25.88671875" style="13" customWidth="1"/>
    <col min="4" max="5" width="11" style="13" bestFit="1" customWidth="1"/>
    <col min="6" max="6" width="16.33203125" style="13" customWidth="1"/>
    <col min="7" max="7" width="11" style="13" bestFit="1" customWidth="1"/>
    <col min="8" max="8" width="13.44140625" style="13" bestFit="1" customWidth="1"/>
    <col min="9" max="12" width="11" style="13" bestFit="1" customWidth="1"/>
    <col min="13" max="13" width="12.109375" style="13" bestFit="1" customWidth="1"/>
    <col min="14" max="16384" width="9.109375" style="13"/>
  </cols>
  <sheetData>
    <row r="1" spans="2:8" ht="20.399999999999999" x14ac:dyDescent="0.35">
      <c r="B1" s="99" t="s">
        <v>44</v>
      </c>
      <c r="C1" s="99"/>
      <c r="D1" s="99"/>
      <c r="E1" s="99"/>
      <c r="F1" s="99"/>
      <c r="G1" s="99"/>
      <c r="H1" s="99"/>
    </row>
    <row r="3" spans="2:8" x14ac:dyDescent="0.3">
      <c r="B3" s="93" t="s">
        <v>46</v>
      </c>
      <c r="C3" s="94"/>
      <c r="D3" s="94"/>
      <c r="E3" s="94"/>
      <c r="F3" s="95"/>
      <c r="G3" s="26">
        <v>7</v>
      </c>
      <c r="H3" s="26" t="s">
        <v>47</v>
      </c>
    </row>
    <row r="4" spans="2:8" ht="37.5" customHeight="1" x14ac:dyDescent="0.3">
      <c r="B4" s="96" t="s">
        <v>45</v>
      </c>
      <c r="C4" s="97"/>
      <c r="D4" s="97"/>
      <c r="E4" s="97"/>
      <c r="F4" s="98"/>
      <c r="G4" s="26">
        <v>3</v>
      </c>
      <c r="H4" s="26" t="s">
        <v>30</v>
      </c>
    </row>
  </sheetData>
  <mergeCells count="3">
    <mergeCell ref="B3:F3"/>
    <mergeCell ref="B4:F4"/>
    <mergeCell ref="B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13F6-6950-4CF9-8A88-EED1223D83AD}">
  <dimension ref="B1:J33"/>
  <sheetViews>
    <sheetView topLeftCell="A16" zoomScaleNormal="100" workbookViewId="0">
      <selection activeCell="C37" sqref="C37"/>
    </sheetView>
  </sheetViews>
  <sheetFormatPr defaultColWidth="9.109375" defaultRowHeight="15.6" x14ac:dyDescent="0.3"/>
  <cols>
    <col min="1" max="1" width="9.109375" style="2"/>
    <col min="2" max="2" width="35.6640625" style="2" customWidth="1"/>
    <col min="3" max="3" width="39.44140625" style="2" customWidth="1"/>
    <col min="4" max="4" width="36.44140625" style="2" customWidth="1"/>
    <col min="5" max="5" width="33.88671875" style="2" customWidth="1"/>
    <col min="6" max="6" width="20.44140625" style="2" customWidth="1"/>
    <col min="7" max="7" width="20.6640625" style="2" customWidth="1"/>
    <col min="8" max="8" width="26.33203125" style="2" customWidth="1"/>
    <col min="9" max="9" width="29.88671875" style="2" customWidth="1"/>
    <col min="10" max="10" width="27.6640625" style="2" customWidth="1"/>
    <col min="11" max="16384" width="9.109375" style="2"/>
  </cols>
  <sheetData>
    <row r="1" spans="2:6" x14ac:dyDescent="0.3">
      <c r="D1" s="100"/>
      <c r="E1" s="100"/>
    </row>
    <row r="3" spans="2:6" x14ac:dyDescent="0.3">
      <c r="B3" s="101" t="s">
        <v>121</v>
      </c>
      <c r="C3" s="101"/>
      <c r="D3" s="101"/>
      <c r="E3" s="101"/>
    </row>
    <row r="5" spans="2:6" ht="24.6" customHeight="1" x14ac:dyDescent="0.3">
      <c r="B5" s="4" t="s">
        <v>0</v>
      </c>
      <c r="C5" s="102" t="s">
        <v>26</v>
      </c>
      <c r="D5" s="103"/>
      <c r="E5" s="5" t="s">
        <v>132</v>
      </c>
      <c r="F5" s="75"/>
    </row>
    <row r="6" spans="2:6" x14ac:dyDescent="0.3">
      <c r="B6" s="6" t="s">
        <v>13</v>
      </c>
      <c r="C6" s="104" t="str">
        <f>'Vertinimo tvarka'!C18</f>
        <v>Maksimali stalo apkrova ne mažesnė kaip 420 kg</v>
      </c>
      <c r="D6" s="105"/>
      <c r="E6" s="68"/>
      <c r="F6" s="7"/>
    </row>
    <row r="7" spans="2:6" ht="51" customHeight="1" x14ac:dyDescent="0.3">
      <c r="B7" s="8" t="s">
        <v>14</v>
      </c>
      <c r="C7" s="104" t="str">
        <f>'Vertinimo tvarka'!C19</f>
        <v>Sistema su integruotu lazeriu, kuri padeda orientuoti adatas pagal suplanuotą vietą ir kampą. Sistema automatiškai sulygiuoja lazerio kryžių su suplanuotu keliu. Galimybė stebėti adatų judėjimą naudojant 2D vaizdavimą.</v>
      </c>
      <c r="D7" s="105"/>
      <c r="E7" s="68"/>
      <c r="F7" s="7"/>
    </row>
    <row r="8" spans="2:6" x14ac:dyDescent="0.3">
      <c r="B8" s="8" t="s">
        <v>15</v>
      </c>
      <c r="C8" s="104" t="str">
        <f>'Vertinimo tvarka'!C20</f>
        <v>Motorizuotas C formos lanko sukimasis vertikalioje ašyje ≥ 260°</v>
      </c>
      <c r="D8" s="105"/>
      <c r="E8" s="68"/>
      <c r="F8" s="7"/>
    </row>
    <row r="9" spans="2:6" ht="32.1" customHeight="1" x14ac:dyDescent="0.3">
      <c r="B9" s="8" t="s">
        <v>16</v>
      </c>
      <c r="C9" s="104" t="str">
        <f>'Vertinimo tvarka'!C21</f>
        <v>Sinchronizuotas kolimatorius – gaunami tiesūs vaizdai, kolimatorius rotuojamas kartu su detektoriumi</v>
      </c>
      <c r="D9" s="105"/>
      <c r="E9" s="68"/>
      <c r="F9" s="7"/>
    </row>
    <row r="10" spans="2:6" ht="17.100000000000001" customHeight="1" x14ac:dyDescent="0.3">
      <c r="B10" s="8" t="s">
        <v>25</v>
      </c>
      <c r="C10" s="104" t="str">
        <f>'Vertinimo tvarka'!C22</f>
        <v>Rentgeno spindulių detektoriaus elemento atstumo žingsnis (pitch) ≤ 160 µm</v>
      </c>
      <c r="D10" s="105"/>
      <c r="E10" s="68"/>
      <c r="F10" s="7"/>
    </row>
    <row r="11" spans="2:6" ht="17.100000000000001" customHeight="1" x14ac:dyDescent="0.3">
      <c r="B11" s="8" t="s">
        <v>79</v>
      </c>
      <c r="C11" s="104" t="str">
        <f>'Vertinimo tvarka'!C23</f>
        <v>Maksimalus anodo aušinimo pajėgumas ≥ 1.75 MHU/min</v>
      </c>
      <c r="D11" s="105"/>
      <c r="E11" s="68"/>
      <c r="F11" s="7"/>
    </row>
    <row r="12" spans="2:6" ht="48.9" customHeight="1" x14ac:dyDescent="0.3">
      <c r="B12" s="8" t="s">
        <v>83</v>
      </c>
      <c r="C12" s="104" t="str">
        <f>'Vertinimo tvarka'!C24</f>
        <v>Programinės ir aparatinės įrangos paketas, leidžiantis vizualizuoti ir kiekybiškai vertinti kraujo tėkmę išsiplėtusioje aneurizmoje ir maitinančioje kraujagyslėje, įskaitant MAFA – vidutinę aneurizmos srauto amplitudę ir pokyčio apskaičiavimus.</v>
      </c>
      <c r="D12" s="105"/>
      <c r="E12" s="68"/>
      <c r="F12" s="7"/>
    </row>
    <row r="13" spans="2:6" ht="47.25" customHeight="1" x14ac:dyDescent="0.3">
      <c r="B13" s="8" t="s">
        <v>89</v>
      </c>
      <c r="C13" s="104" t="str">
        <f>'Vertinimo tvarka'!C25</f>
        <v>Angiografinis paciento stalas gali judėti automatiškai į užprogramuotas pozicijas - pozicijos pasirinkimas iš standartinių pozicijų, vartotojo sukurtų ir pagal pasirinktą referentinį vaizdą</v>
      </c>
      <c r="D13" s="105"/>
      <c r="E13" s="68"/>
      <c r="F13" s="7"/>
    </row>
    <row r="14" spans="2:6" ht="66.75" customHeight="1" x14ac:dyDescent="0.3">
      <c r="B14" s="8" t="s">
        <v>90</v>
      </c>
      <c r="C14" s="104" t="str">
        <f>'Vertinimo tvarka'!C26</f>
        <v>Sistemos valdymo pultas su lietimui jautriu valdymu, gali būti tvirtinamas bet kurioje stalo pusėje ir  naudojamas šiai funkcijai atlikti - Paciento monitoriaus valdymas (reikalavimas susijęs su reikalavimais vartotojo sąsajai tyrimų patalpoje (operacinėje))</v>
      </c>
      <c r="D14" s="105"/>
      <c r="E14" s="68"/>
      <c r="F14" s="7"/>
    </row>
    <row r="15" spans="2:6" ht="53.25" customHeight="1" x14ac:dyDescent="0.3">
      <c r="B15" s="8" t="s">
        <v>91</v>
      </c>
      <c r="C15" s="104" t="str">
        <f>'Vertinimo tvarka'!C27</f>
        <v>Reikalavimai angiografijos sistemos valdymo konsolei/kompiuteriui - Rentgenoskopijos ir rentgenografijos darbo režimų parinkimas, referentiniai ir realaus laiko vaizdai, EKG kreivės vaizdavimas, paciento demografiniai duomenys</v>
      </c>
      <c r="D15" s="105"/>
      <c r="E15" s="68"/>
      <c r="F15" s="7"/>
    </row>
    <row r="16" spans="2:6" ht="21.75" customHeight="1" x14ac:dyDescent="0.3">
      <c r="B16" s="8" t="s">
        <v>116</v>
      </c>
      <c r="C16" s="104" t="str">
        <f>'Vertinimo tvarka'!C28</f>
        <v>Motorizuotas stalviršio judėjimas - Vertikalus, išilginis ir skersinis</v>
      </c>
      <c r="D16" s="105"/>
      <c r="E16" s="68"/>
      <c r="F16" s="7"/>
    </row>
    <row r="18" spans="2:10" x14ac:dyDescent="0.3">
      <c r="B18" s="101" t="s">
        <v>122</v>
      </c>
      <c r="C18" s="101"/>
      <c r="D18" s="101"/>
    </row>
    <row r="19" spans="2:10" x14ac:dyDescent="0.3">
      <c r="C19" s="3"/>
      <c r="D19" s="3"/>
      <c r="E19" s="3"/>
      <c r="F19" s="3"/>
      <c r="G19" s="3"/>
      <c r="H19" s="3"/>
      <c r="I19" s="3"/>
      <c r="J19" s="3"/>
    </row>
    <row r="20" spans="2:10" x14ac:dyDescent="0.3">
      <c r="B20" s="103" t="s">
        <v>27</v>
      </c>
      <c r="C20" s="103"/>
      <c r="D20" s="5" t="s">
        <v>28</v>
      </c>
      <c r="E20" s="4" t="s">
        <v>29</v>
      </c>
      <c r="F20" s="3"/>
      <c r="G20" s="3"/>
      <c r="H20" s="3"/>
      <c r="I20" s="3"/>
      <c r="J20" s="3"/>
    </row>
    <row r="21" spans="2:10" x14ac:dyDescent="0.3">
      <c r="B21" s="106" t="s">
        <v>104</v>
      </c>
      <c r="C21" s="106"/>
      <c r="D21" s="9"/>
      <c r="E21" s="10" t="s">
        <v>30</v>
      </c>
      <c r="F21" s="3"/>
      <c r="G21" s="3"/>
      <c r="H21" s="3"/>
      <c r="I21" s="3"/>
      <c r="J21" s="3"/>
    </row>
    <row r="22" spans="2:10" x14ac:dyDescent="0.3">
      <c r="B22" s="111" t="s">
        <v>31</v>
      </c>
      <c r="C22" s="112"/>
      <c r="D22" s="3"/>
      <c r="E22" s="3"/>
      <c r="F22" s="3"/>
      <c r="G22" s="3"/>
      <c r="H22" s="3"/>
      <c r="I22" s="3"/>
      <c r="J22" s="3"/>
    </row>
    <row r="23" spans="2:10" x14ac:dyDescent="0.3">
      <c r="B23" s="107" t="s">
        <v>17</v>
      </c>
      <c r="C23" s="108"/>
      <c r="D23" s="11"/>
    </row>
    <row r="24" spans="2:10" x14ac:dyDescent="0.3">
      <c r="B24" s="107"/>
      <c r="C24" s="108"/>
      <c r="D24" s="11"/>
    </row>
    <row r="25" spans="2:10" ht="15.75" customHeight="1" x14ac:dyDescent="0.3">
      <c r="B25" s="107" t="s">
        <v>18</v>
      </c>
      <c r="C25" s="108"/>
    </row>
    <row r="26" spans="2:10" x14ac:dyDescent="0.3">
      <c r="B26" s="107"/>
      <c r="C26" s="108"/>
    </row>
    <row r="27" spans="2:10" ht="15.75" customHeight="1" x14ac:dyDescent="0.3">
      <c r="B27" s="107" t="s">
        <v>115</v>
      </c>
      <c r="C27" s="108"/>
    </row>
    <row r="28" spans="2:10" ht="15.75" customHeight="1" x14ac:dyDescent="0.3">
      <c r="B28" s="107"/>
      <c r="C28" s="108"/>
    </row>
    <row r="29" spans="2:10" x14ac:dyDescent="0.3">
      <c r="B29" s="107" t="s">
        <v>19</v>
      </c>
      <c r="C29" s="108"/>
    </row>
    <row r="30" spans="2:10" x14ac:dyDescent="0.3">
      <c r="B30" s="107" t="s">
        <v>20</v>
      </c>
      <c r="C30" s="108"/>
    </row>
    <row r="31" spans="2:10" ht="15.75" customHeight="1" x14ac:dyDescent="0.3">
      <c r="B31" s="107" t="s">
        <v>21</v>
      </c>
      <c r="C31" s="108"/>
    </row>
    <row r="32" spans="2:10" ht="21" customHeight="1" x14ac:dyDescent="0.3">
      <c r="B32" s="109"/>
      <c r="C32" s="110"/>
    </row>
    <row r="33" spans="2:3" x14ac:dyDescent="0.3">
      <c r="B33" s="12"/>
      <c r="C33" s="12"/>
    </row>
  </sheetData>
  <mergeCells count="24">
    <mergeCell ref="B29:C29"/>
    <mergeCell ref="B30:C30"/>
    <mergeCell ref="B31:C32"/>
    <mergeCell ref="C10:D10"/>
    <mergeCell ref="B22:C22"/>
    <mergeCell ref="B25:C26"/>
    <mergeCell ref="B23:C24"/>
    <mergeCell ref="C11:D11"/>
    <mergeCell ref="C12:D12"/>
    <mergeCell ref="B27:C28"/>
    <mergeCell ref="C16:D16"/>
    <mergeCell ref="C8:D8"/>
    <mergeCell ref="C9:D9"/>
    <mergeCell ref="B18:D18"/>
    <mergeCell ref="B20:C20"/>
    <mergeCell ref="B21:C21"/>
    <mergeCell ref="C13:D13"/>
    <mergeCell ref="C14:D14"/>
    <mergeCell ref="C15:D15"/>
    <mergeCell ref="D1:E1"/>
    <mergeCell ref="B3:E3"/>
    <mergeCell ref="C5:D5"/>
    <mergeCell ref="C6:D6"/>
    <mergeCell ref="C7:D7"/>
  </mergeCells>
  <phoneticPr fontId="21" type="noConversion"/>
  <dataValidations count="4">
    <dataValidation type="list" allowBlank="1" showInputMessage="1" showErrorMessage="1" prompt="Pasirinkti parametro vertę: yra / nėra" sqref="E6:E16" xr:uid="{BC22B66D-08B9-4E8A-B4AB-88296C6D243F}">
      <formula1>"Yra, Nėra"</formula1>
    </dataValidation>
    <dataValidation allowBlank="1" sqref="B21:C21 C6:C16" xr:uid="{A50A1BA4-CC4D-40FC-AC9D-32CA624405C2}"/>
    <dataValidation allowBlank="1" prompt="Pasirinkti parametro vertę: yra / nėra" sqref="F6:F16" xr:uid="{6EA713A4-A52D-4D57-B2D4-5F8922D78134}"/>
    <dataValidation type="list" allowBlank="1" showInputMessage="1" prompt="Pasirinkti garantinio laikotarpio reikšmę" sqref="D21" xr:uid="{C69DECDC-4BD5-4A44-BD96-0520E1B05B44}">
      <formula1>"3,4,5,6"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20C7-DDFE-4F9F-9744-57809FA96959}">
  <dimension ref="A1:D23"/>
  <sheetViews>
    <sheetView zoomScale="80" zoomScaleNormal="80" workbookViewId="0">
      <selection activeCell="B5" sqref="B5"/>
    </sheetView>
  </sheetViews>
  <sheetFormatPr defaultColWidth="9.109375" defaultRowHeight="15.6" x14ac:dyDescent="0.3"/>
  <cols>
    <col min="1" max="1" width="42.6640625" style="35" customWidth="1"/>
    <col min="2" max="4" width="60.88671875" style="13" customWidth="1"/>
    <col min="5" max="16384" width="9.109375" style="13"/>
  </cols>
  <sheetData>
    <row r="1" spans="1:4" ht="18" x14ac:dyDescent="0.3">
      <c r="A1" s="49"/>
      <c r="B1" s="49"/>
      <c r="C1" s="49"/>
      <c r="D1" s="49"/>
    </row>
    <row r="2" spans="1:4" ht="18.600000000000001" thickBot="1" x14ac:dyDescent="0.35">
      <c r="A2" s="49"/>
      <c r="B2" s="50"/>
      <c r="C2" s="50"/>
      <c r="D2" s="50"/>
    </row>
    <row r="3" spans="1:4" ht="16.2" thickBot="1" x14ac:dyDescent="0.35">
      <c r="A3" s="27"/>
      <c r="B3" s="28" t="s">
        <v>49</v>
      </c>
      <c r="C3" s="28" t="s">
        <v>50</v>
      </c>
      <c r="D3" s="28" t="s">
        <v>98</v>
      </c>
    </row>
    <row r="4" spans="1:4" ht="18.600000000000001" thickBot="1" x14ac:dyDescent="0.35">
      <c r="A4" s="48" t="s">
        <v>51</v>
      </c>
      <c r="B4" s="29"/>
      <c r="C4" s="29"/>
      <c r="D4" s="29"/>
    </row>
    <row r="5" spans="1:4" ht="34.200000000000003" thickBot="1" x14ac:dyDescent="0.35">
      <c r="A5" s="48" t="s">
        <v>52</v>
      </c>
      <c r="B5" s="30"/>
      <c r="C5" s="30"/>
      <c r="D5" s="30"/>
    </row>
    <row r="6" spans="1:4" ht="18.600000000000001" thickBot="1" x14ac:dyDescent="0.35">
      <c r="A6" s="48" t="s">
        <v>53</v>
      </c>
      <c r="B6" s="31"/>
      <c r="C6" s="31"/>
      <c r="D6" s="31"/>
    </row>
    <row r="7" spans="1:4" ht="18.600000000000001" thickBot="1" x14ac:dyDescent="0.35">
      <c r="A7" s="48" t="s">
        <v>54</v>
      </c>
      <c r="B7" s="31"/>
      <c r="C7" s="31"/>
      <c r="D7" s="31"/>
    </row>
    <row r="8" spans="1:4" ht="18.600000000000001" thickBot="1" x14ac:dyDescent="0.35">
      <c r="A8" s="48" t="s">
        <v>55</v>
      </c>
      <c r="B8" s="31"/>
      <c r="C8" s="31"/>
      <c r="D8" s="31"/>
    </row>
    <row r="9" spans="1:4" ht="18.600000000000001" thickBot="1" x14ac:dyDescent="0.35">
      <c r="A9" s="48" t="s">
        <v>56</v>
      </c>
      <c r="B9" s="31"/>
      <c r="C9" s="31"/>
      <c r="D9" s="31"/>
    </row>
    <row r="10" spans="1:4" ht="18.600000000000001" thickBot="1" x14ac:dyDescent="0.35">
      <c r="A10" s="48" t="s">
        <v>58</v>
      </c>
      <c r="B10" s="31"/>
      <c r="C10" s="31"/>
      <c r="D10" s="31"/>
    </row>
    <row r="11" spans="1:4" ht="18.600000000000001" thickBot="1" x14ac:dyDescent="0.35">
      <c r="A11" s="48" t="s">
        <v>81</v>
      </c>
      <c r="B11" s="31"/>
      <c r="C11" s="31"/>
      <c r="D11" s="31"/>
    </row>
    <row r="12" spans="1:4" ht="18.600000000000001" thickBot="1" x14ac:dyDescent="0.35">
      <c r="A12" s="48" t="s">
        <v>85</v>
      </c>
      <c r="B12" s="31"/>
      <c r="C12" s="31"/>
      <c r="D12" s="31"/>
    </row>
    <row r="13" spans="1:4" ht="18.600000000000001" thickBot="1" x14ac:dyDescent="0.35">
      <c r="A13" s="48" t="s">
        <v>95</v>
      </c>
      <c r="B13" s="31"/>
      <c r="C13" s="31"/>
      <c r="D13" s="31"/>
    </row>
    <row r="14" spans="1:4" ht="18.600000000000001" thickBot="1" x14ac:dyDescent="0.35">
      <c r="A14" s="48" t="s">
        <v>96</v>
      </c>
      <c r="B14" s="31"/>
      <c r="C14" s="31"/>
      <c r="D14" s="31"/>
    </row>
    <row r="15" spans="1:4" ht="18.600000000000001" thickBot="1" x14ac:dyDescent="0.35">
      <c r="A15" s="48" t="s">
        <v>97</v>
      </c>
      <c r="B15" s="31"/>
      <c r="C15" s="31"/>
      <c r="D15" s="31"/>
    </row>
    <row r="16" spans="1:4" ht="18.600000000000001" thickBot="1" x14ac:dyDescent="0.35">
      <c r="A16" s="48" t="s">
        <v>124</v>
      </c>
      <c r="B16" s="31"/>
      <c r="C16" s="31"/>
      <c r="D16" s="31"/>
    </row>
    <row r="18" spans="1:3" x14ac:dyDescent="0.3">
      <c r="A18" s="33" t="s">
        <v>57</v>
      </c>
    </row>
    <row r="19" spans="1:3" ht="18" x14ac:dyDescent="0.4">
      <c r="A19" s="113" t="s">
        <v>86</v>
      </c>
      <c r="B19" s="113"/>
      <c r="C19" s="113"/>
    </row>
    <row r="20" spans="1:3" x14ac:dyDescent="0.3">
      <c r="A20" s="114" t="s">
        <v>126</v>
      </c>
      <c r="B20" s="114"/>
      <c r="C20" s="114"/>
    </row>
    <row r="21" spans="1:3" ht="21" customHeight="1" x14ac:dyDescent="0.3">
      <c r="A21" s="114"/>
      <c r="B21" s="114"/>
      <c r="C21" s="114"/>
    </row>
    <row r="22" spans="1:3" ht="18" x14ac:dyDescent="0.4">
      <c r="A22" s="113" t="s">
        <v>123</v>
      </c>
      <c r="B22" s="113"/>
      <c r="C22" s="113"/>
    </row>
    <row r="23" spans="1:3" x14ac:dyDescent="0.3">
      <c r="A23" s="34"/>
    </row>
  </sheetData>
  <mergeCells count="3">
    <mergeCell ref="A19:C19"/>
    <mergeCell ref="A22:C22"/>
    <mergeCell ref="A20:C21"/>
  </mergeCells>
  <phoneticPr fontId="21" type="noConversion"/>
  <dataValidations count="2">
    <dataValidation type="list" allowBlank="1" showInputMessage="1" showErrorMessage="1" sqref="B5:D5" xr:uid="{B1CC987E-D3ED-4D14-B5D6-6560F7057193}">
      <formula1>"3,4,5,6"</formula1>
    </dataValidation>
    <dataValidation type="list" allowBlank="1" showInputMessage="1" showErrorMessage="1" sqref="B6:D16" xr:uid="{A574D770-237D-4D91-94C5-0BBD83B23182}">
      <formula1>"Yra, Nėra,"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C15-5E06-46D6-BBD5-790E396E1365}">
  <dimension ref="A1:E21"/>
  <sheetViews>
    <sheetView zoomScale="80" zoomScaleNormal="80" workbookViewId="0">
      <selection activeCell="A18" sqref="A18"/>
    </sheetView>
  </sheetViews>
  <sheetFormatPr defaultColWidth="9.109375" defaultRowHeight="15.6" x14ac:dyDescent="0.3"/>
  <cols>
    <col min="1" max="1" width="40.44140625" style="35" customWidth="1"/>
    <col min="2" max="4" width="60.88671875" style="13" customWidth="1"/>
    <col min="5" max="5" width="9.109375" style="13"/>
    <col min="6" max="7" width="9.44140625" style="13" bestFit="1" customWidth="1"/>
    <col min="8" max="15" width="11.33203125" style="13" bestFit="1" customWidth="1"/>
    <col min="16" max="16384" width="9.109375" style="13"/>
  </cols>
  <sheetData>
    <row r="1" spans="1:5" x14ac:dyDescent="0.3">
      <c r="A1" s="116"/>
      <c r="B1" s="116"/>
      <c r="C1" s="116"/>
    </row>
    <row r="2" spans="1:5" ht="16.2" thickBot="1" x14ac:dyDescent="0.35">
      <c r="A2" s="116"/>
      <c r="B2" s="116"/>
      <c r="C2" s="116"/>
    </row>
    <row r="3" spans="1:5" ht="16.2" thickBot="1" x14ac:dyDescent="0.35">
      <c r="A3" s="13"/>
      <c r="B3" s="28" t="s">
        <v>49</v>
      </c>
      <c r="C3" s="28" t="s">
        <v>50</v>
      </c>
      <c r="D3" s="28" t="s">
        <v>98</v>
      </c>
      <c r="E3" s="32"/>
    </row>
    <row r="4" spans="1:5" ht="34.200000000000003" thickBot="1" x14ac:dyDescent="0.45">
      <c r="A4" s="37" t="s">
        <v>59</v>
      </c>
      <c r="B4" s="38">
        <f>('Pasiūlymų suvestinė_Bendra'!B5-'Vertinimo sąlygos'!G4)*('Pasiūlymų suvestinė_Bendra'!B4*(('Vertinimo sąlygos'!G3/100)))</f>
        <v>0</v>
      </c>
      <c r="C4" s="38">
        <f>('Pasiūlymų suvestinė_Bendra'!C5-'Vertinimo sąlygos'!G4)*('Pasiūlymų suvestinė_Bendra'!C4*(('Vertinimo sąlygos'!G3/100)))</f>
        <v>0</v>
      </c>
      <c r="D4" s="38">
        <f>('Pasiūlymų suvestinė_Bendra'!D5-'Vertinimo sąlygos'!G4)*('Pasiūlymų suvestinė_Bendra'!D4*(('Vertinimo sąlygos'!G3/100)))</f>
        <v>0</v>
      </c>
    </row>
    <row r="5" spans="1:5" ht="18.600000000000001" thickBot="1" x14ac:dyDescent="0.45">
      <c r="A5" s="39" t="s">
        <v>60</v>
      </c>
      <c r="B5" s="30">
        <f>'Pasiūlymų suvestinė_Bendra'!B4-'Pasiūlymų suvestinė_Koreguota'!B4</f>
        <v>0</v>
      </c>
      <c r="C5" s="30">
        <f>'Pasiūlymų suvestinė_Bendra'!C4-'Pasiūlymų suvestinė_Koreguota'!C4</f>
        <v>0</v>
      </c>
      <c r="D5" s="30">
        <f>'Pasiūlymų suvestinė_Bendra'!D4-'Pasiūlymų suvestinė_Koreguota'!D4</f>
        <v>0</v>
      </c>
    </row>
    <row r="7" spans="1:5" x14ac:dyDescent="0.3">
      <c r="A7" s="33" t="s">
        <v>61</v>
      </c>
    </row>
    <row r="8" spans="1:5" ht="18" x14ac:dyDescent="0.4">
      <c r="A8" s="113" t="s">
        <v>62</v>
      </c>
      <c r="B8" s="113"/>
      <c r="C8" s="113"/>
    </row>
    <row r="9" spans="1:5" ht="18" x14ac:dyDescent="0.4">
      <c r="A9" s="113" t="s">
        <v>63</v>
      </c>
      <c r="B9" s="113"/>
      <c r="C9" s="113"/>
    </row>
    <row r="10" spans="1:5" ht="18" x14ac:dyDescent="0.4">
      <c r="A10" s="113" t="s">
        <v>129</v>
      </c>
      <c r="B10" s="113"/>
      <c r="C10" s="113"/>
      <c r="D10" s="113"/>
    </row>
    <row r="11" spans="1:5" x14ac:dyDescent="0.3">
      <c r="A11" s="78" t="s">
        <v>130</v>
      </c>
      <c r="B11" s="78"/>
      <c r="C11" s="78"/>
      <c r="D11" s="78"/>
    </row>
    <row r="12" spans="1:5" ht="19.2" customHeight="1" x14ac:dyDescent="0.3">
      <c r="A12" s="115" t="s">
        <v>131</v>
      </c>
      <c r="B12" s="114"/>
      <c r="C12" s="72"/>
      <c r="D12" s="72"/>
    </row>
    <row r="13" spans="1:5" x14ac:dyDescent="0.3">
      <c r="A13" s="34"/>
    </row>
    <row r="14" spans="1:5" ht="16.2" x14ac:dyDescent="0.35">
      <c r="A14" s="40" t="s">
        <v>48</v>
      </c>
      <c r="B14" s="22"/>
    </row>
    <row r="15" spans="1:5" ht="18.600000000000001" x14ac:dyDescent="0.45">
      <c r="A15" s="41" t="s">
        <v>64</v>
      </c>
      <c r="B15" s="22"/>
    </row>
    <row r="16" spans="1:5" x14ac:dyDescent="0.3">
      <c r="A16" s="41"/>
      <c r="B16" s="22"/>
    </row>
    <row r="17" spans="1:2" ht="18.600000000000001" x14ac:dyDescent="0.45">
      <c r="A17" s="41" t="s">
        <v>99</v>
      </c>
      <c r="B17" s="22"/>
    </row>
    <row r="18" spans="1:2" x14ac:dyDescent="0.3">
      <c r="A18" s="42"/>
      <c r="B18" s="22"/>
    </row>
    <row r="19" spans="1:2" x14ac:dyDescent="0.3">
      <c r="A19" s="34"/>
    </row>
    <row r="20" spans="1:2" x14ac:dyDescent="0.3">
      <c r="A20" s="34"/>
    </row>
    <row r="21" spans="1:2" x14ac:dyDescent="0.3">
      <c r="A21" s="34"/>
    </row>
  </sheetData>
  <mergeCells count="6">
    <mergeCell ref="A12:B12"/>
    <mergeCell ref="A8:C8"/>
    <mergeCell ref="A9:C9"/>
    <mergeCell ref="A1:C2"/>
    <mergeCell ref="A10:D10"/>
    <mergeCell ref="A11:D11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00F-2061-41E7-828E-B2CBF51CCDC4}">
  <dimension ref="A1:D32"/>
  <sheetViews>
    <sheetView tabSelected="1" zoomScale="115" zoomScaleNormal="89" workbookViewId="0">
      <selection activeCell="B26" sqref="B26"/>
    </sheetView>
  </sheetViews>
  <sheetFormatPr defaultColWidth="9.109375" defaultRowHeight="15.6" x14ac:dyDescent="0.3"/>
  <cols>
    <col min="1" max="1" width="43" style="1" customWidth="1"/>
    <col min="2" max="4" width="60.88671875" style="1" customWidth="1"/>
    <col min="5" max="16384" width="9.109375" style="1"/>
  </cols>
  <sheetData>
    <row r="1" spans="1:4" ht="18.600000000000001" thickBot="1" x14ac:dyDescent="0.35">
      <c r="B1" s="46"/>
      <c r="C1" s="46"/>
      <c r="D1" s="46"/>
    </row>
    <row r="2" spans="1:4" ht="16.2" thickBot="1" x14ac:dyDescent="0.35">
      <c r="B2" s="36" t="s">
        <v>49</v>
      </c>
      <c r="C2" s="36" t="s">
        <v>50</v>
      </c>
      <c r="D2" s="36" t="s">
        <v>98</v>
      </c>
    </row>
    <row r="3" spans="1:4" ht="18.600000000000001" thickBot="1" x14ac:dyDescent="0.45">
      <c r="A3" s="64" t="s">
        <v>65</v>
      </c>
      <c r="B3" s="62">
        <f>'Pasiūlymų suvestinė_Bendra'!B4</f>
        <v>0</v>
      </c>
      <c r="C3" s="62">
        <f>'Pasiūlymų suvestinė_Bendra'!C4</f>
        <v>0</v>
      </c>
      <c r="D3" s="62">
        <f>'Pasiūlymų suvestinė_Bendra'!D4</f>
        <v>0</v>
      </c>
    </row>
    <row r="4" spans="1:4" ht="18.600000000000001" thickBot="1" x14ac:dyDescent="0.45">
      <c r="A4" s="64" t="s">
        <v>66</v>
      </c>
      <c r="B4" s="62">
        <f>'Pasiūlymų suvestinė_Koreguota'!B5</f>
        <v>0</v>
      </c>
      <c r="C4" s="62">
        <f>'Pasiūlymų suvestinė_Koreguota'!C5</f>
        <v>0</v>
      </c>
      <c r="D4" s="62">
        <f>'Pasiūlymų suvestinė_Koreguota'!D5</f>
        <v>0</v>
      </c>
    </row>
    <row r="5" spans="1:4" ht="18.600000000000001" thickBot="1" x14ac:dyDescent="0.45">
      <c r="A5" s="64" t="s">
        <v>67</v>
      </c>
      <c r="B5" s="63" t="e">
        <f>(MIN(B3:D3)/B3)*'Vertinimo tvarka'!H15</f>
        <v>#DIV/0!</v>
      </c>
      <c r="C5" s="63" t="e">
        <f>(MIN(B3:D3)/C3)*'Vertinimo tvarka'!H15</f>
        <v>#DIV/0!</v>
      </c>
      <c r="D5" s="63" t="e">
        <f>(MIN(B3:D3)/D3)*'Vertinimo tvarka'!H15</f>
        <v>#DIV/0!</v>
      </c>
    </row>
    <row r="6" spans="1:4" ht="18.600000000000001" thickBot="1" x14ac:dyDescent="0.45">
      <c r="A6" s="64" t="s">
        <v>68</v>
      </c>
      <c r="B6" s="63" t="e">
        <f>(MIN(B4:D4)/B4)*'Vertinimo tvarka'!H15</f>
        <v>#DIV/0!</v>
      </c>
      <c r="C6" s="63" t="e">
        <f>(MIN(B4:D4)/C4)*'Vertinimo tvarka'!H15</f>
        <v>#DIV/0!</v>
      </c>
      <c r="D6" s="63" t="e">
        <f>(MIN(B4:D4)/D4)*'Vertinimo tvarka'!H15</f>
        <v>#DIV/0!</v>
      </c>
    </row>
    <row r="7" spans="1:4" ht="18.600000000000001" thickBot="1" x14ac:dyDescent="0.45">
      <c r="A7" s="65" t="s">
        <v>69</v>
      </c>
      <c r="B7" s="63">
        <f>SUM(B8:B17)*'Vertinimo tvarka'!H16</f>
        <v>0</v>
      </c>
      <c r="C7" s="63">
        <f>SUM(C8:C17)*'Vertinimo tvarka'!H16</f>
        <v>0</v>
      </c>
      <c r="D7" s="63">
        <f>SUM(D8:D17)*'Vertinimo tvarka'!H16</f>
        <v>0</v>
      </c>
    </row>
    <row r="8" spans="1:4" ht="18" x14ac:dyDescent="0.3">
      <c r="A8" s="66" t="s">
        <v>70</v>
      </c>
      <c r="B8" s="61">
        <f>COUNTIF('Pasiūlymų suvestinė_Bendra'!B6, "Yra")*'Vertinimo tvarka'!F18</f>
        <v>0</v>
      </c>
      <c r="C8" s="61">
        <f>COUNTIF('Pasiūlymų suvestinė_Bendra'!C6, "Yra")*'Vertinimo tvarka'!F18</f>
        <v>0</v>
      </c>
      <c r="D8" s="61">
        <f>COUNTIF('Pasiūlymų suvestinė_Bendra'!D6, "Yra")*'Vertinimo tvarka'!F18</f>
        <v>0</v>
      </c>
    </row>
    <row r="9" spans="1:4" ht="18" x14ac:dyDescent="0.3">
      <c r="A9" s="67" t="s">
        <v>71</v>
      </c>
      <c r="B9" s="61">
        <f>COUNTIF('Pasiūlymų suvestinė_Bendra'!B7, "Yra")*'Vertinimo tvarka'!F19</f>
        <v>0</v>
      </c>
      <c r="C9" s="61">
        <f>COUNTIF('Pasiūlymų suvestinė_Bendra'!C7, "Yra")*'Vertinimo tvarka'!F19</f>
        <v>0</v>
      </c>
      <c r="D9" s="61">
        <f>COUNTIF('Pasiūlymų suvestinė_Bendra'!D7, "Yra")*'Vertinimo tvarka'!F19</f>
        <v>0</v>
      </c>
    </row>
    <row r="10" spans="1:4" ht="18" x14ac:dyDescent="0.3">
      <c r="A10" s="67" t="s">
        <v>72</v>
      </c>
      <c r="B10" s="61">
        <f>COUNTIF('Pasiūlymų suvestinė_Bendra'!B8, "Yra")*'Vertinimo tvarka'!F20</f>
        <v>0</v>
      </c>
      <c r="C10" s="61">
        <f>COUNTIF('Pasiūlymų suvestinė_Bendra'!C8, "Yra")*'Vertinimo tvarka'!F20</f>
        <v>0</v>
      </c>
      <c r="D10" s="61">
        <f>COUNTIF('Pasiūlymų suvestinė_Bendra'!D8, "Yra")*'Vertinimo tvarka'!F20</f>
        <v>0</v>
      </c>
    </row>
    <row r="11" spans="1:4" ht="18" x14ac:dyDescent="0.3">
      <c r="A11" s="67" t="s">
        <v>73</v>
      </c>
      <c r="B11" s="61">
        <f>COUNTIF('Pasiūlymų suvestinė_Bendra'!B9, "Yra")*'Vertinimo tvarka'!F21</f>
        <v>0</v>
      </c>
      <c r="C11" s="61">
        <f>COUNTIF('Pasiūlymų suvestinė_Bendra'!C9, "Yra")*'Vertinimo tvarka'!F21</f>
        <v>0</v>
      </c>
      <c r="D11" s="61">
        <f>COUNTIF('Pasiūlymų suvestinė_Bendra'!D9, "Yra")*'Vertinimo tvarka'!F21</f>
        <v>0</v>
      </c>
    </row>
    <row r="12" spans="1:4" ht="18" x14ac:dyDescent="0.3">
      <c r="A12" s="67" t="s">
        <v>77</v>
      </c>
      <c r="B12" s="61">
        <f>COUNTIF('Pasiūlymų suvestinė_Bendra'!B10, "Yra")*'Vertinimo tvarka'!F22</f>
        <v>0</v>
      </c>
      <c r="C12" s="61">
        <f>COUNTIF('Pasiūlymų suvestinė_Bendra'!C10, "Yra")*'Vertinimo tvarka'!F22</f>
        <v>0</v>
      </c>
      <c r="D12" s="61">
        <f>COUNTIF('Pasiūlymų suvestinė_Bendra'!D10, "Yra")*'Vertinimo tvarka'!F22</f>
        <v>0</v>
      </c>
    </row>
    <row r="13" spans="1:4" ht="18" x14ac:dyDescent="0.3">
      <c r="A13" s="67" t="s">
        <v>82</v>
      </c>
      <c r="B13" s="61">
        <f>COUNTIF('Pasiūlymų suvestinė_Bendra'!B11, "Yra")*'Vertinimo tvarka'!F23</f>
        <v>0</v>
      </c>
      <c r="C13" s="61">
        <f>COUNTIF('Pasiūlymų suvestinė_Bendra'!C11, "Yra")*'Vertinimo tvarka'!F23</f>
        <v>0</v>
      </c>
      <c r="D13" s="61">
        <f>COUNTIF('Pasiūlymų suvestinė_Bendra'!D11, "Yra")*'Vertinimo tvarka'!F23</f>
        <v>0</v>
      </c>
    </row>
    <row r="14" spans="1:4" ht="18" x14ac:dyDescent="0.3">
      <c r="A14" s="67" t="s">
        <v>87</v>
      </c>
      <c r="B14" s="61">
        <f>COUNTIF('Pasiūlymų suvestinė_Bendra'!B12, "Yra")*'Vertinimo tvarka'!F24</f>
        <v>0</v>
      </c>
      <c r="C14" s="61">
        <f>COUNTIF('Pasiūlymų suvestinė_Bendra'!C12, "Yra")*'Vertinimo tvarka'!F24</f>
        <v>0</v>
      </c>
      <c r="D14" s="61">
        <f>COUNTIF('Pasiūlymų suvestinė_Bendra'!D12, "Yra")*'Vertinimo tvarka'!F24</f>
        <v>0</v>
      </c>
    </row>
    <row r="15" spans="1:4" ht="18" x14ac:dyDescent="0.3">
      <c r="A15" s="67" t="s">
        <v>100</v>
      </c>
      <c r="B15" s="61">
        <f>COUNTIF('Pasiūlymų suvestinė_Bendra'!B13, "Yra")*'Vertinimo tvarka'!F25</f>
        <v>0</v>
      </c>
      <c r="C15" s="61">
        <f>COUNTIF('Pasiūlymų suvestinė_Bendra'!C13, "Yra")*'Vertinimo tvarka'!F25</f>
        <v>0</v>
      </c>
      <c r="D15" s="61">
        <f>COUNTIF('Pasiūlymų suvestinė_Bendra'!D13, "Yra")*'Vertinimo tvarka'!F25</f>
        <v>0</v>
      </c>
    </row>
    <row r="16" spans="1:4" ht="18" x14ac:dyDescent="0.3">
      <c r="A16" s="67" t="s">
        <v>101</v>
      </c>
      <c r="B16" s="61">
        <f>COUNTIF('Pasiūlymų suvestinė_Bendra'!B14, "Yra")*'Vertinimo tvarka'!F26</f>
        <v>0</v>
      </c>
      <c r="C16" s="61">
        <f>COUNTIF('Pasiūlymų suvestinė_Bendra'!C14, "Yra")*'Vertinimo tvarka'!F26</f>
        <v>0</v>
      </c>
      <c r="D16" s="61">
        <f>COUNTIF('Pasiūlymų suvestinė_Bendra'!D14, "Yra")*'Vertinimo tvarka'!F26</f>
        <v>0</v>
      </c>
    </row>
    <row r="17" spans="1:4" ht="18" x14ac:dyDescent="0.3">
      <c r="A17" s="67" t="s">
        <v>102</v>
      </c>
      <c r="B17" s="61">
        <f>COUNTIF('Pasiūlymų suvestinė_Bendra'!B15, "Yra")*'Vertinimo tvarka'!F27</f>
        <v>0</v>
      </c>
      <c r="C17" s="61">
        <f>COUNTIF('Pasiūlymų suvestinė_Bendra'!C15, "Yra")*'Vertinimo tvarka'!F27</f>
        <v>0</v>
      </c>
      <c r="D17" s="61">
        <f>COUNTIF('Pasiūlymų suvestinė_Bendra'!D15, "Yra")*'Vertinimo tvarka'!F27</f>
        <v>0</v>
      </c>
    </row>
    <row r="18" spans="1:4" ht="18" x14ac:dyDescent="0.3">
      <c r="A18" s="67" t="s">
        <v>125</v>
      </c>
      <c r="B18" s="61">
        <f>COUNTIF('Pasiūlymų suvestinė_Bendra'!B16, "Yra")*'Vertinimo tvarka'!F28</f>
        <v>0</v>
      </c>
      <c r="C18" s="61">
        <f>COUNTIF('Pasiūlymų suvestinė_Bendra'!C16, "Yra")*'Vertinimo tvarka'!F28</f>
        <v>0</v>
      </c>
      <c r="D18" s="61">
        <f>COUNTIF('Pasiūlymų suvestinė_Bendra'!D16, "Yra")*'Vertinimo tvarka'!F28</f>
        <v>0</v>
      </c>
    </row>
    <row r="19" spans="1:4" ht="18.600000000000001" thickBot="1" x14ac:dyDescent="0.45">
      <c r="A19" s="64" t="s">
        <v>74</v>
      </c>
      <c r="B19" s="47" t="e">
        <f>SUM(B6+B7)</f>
        <v>#DIV/0!</v>
      </c>
      <c r="C19" s="47" t="e">
        <f>SUM(C6+C7)</f>
        <v>#DIV/0!</v>
      </c>
      <c r="D19" s="47" t="e">
        <f>SUM(D6+D7)</f>
        <v>#DIV/0!</v>
      </c>
    </row>
    <row r="20" spans="1:4" ht="16.2" thickBot="1" x14ac:dyDescent="0.35">
      <c r="A20" s="64" t="s">
        <v>75</v>
      </c>
      <c r="B20" s="43" t="e">
        <f>_xlfn.RANK.EQ(B19, $B$19:$D$19, 0)</f>
        <v>#DIV/0!</v>
      </c>
      <c r="C20" s="43" t="e">
        <f>_xlfn.RANK.EQ(C19, $B$19:$D$19, 0)</f>
        <v>#DIV/0!</v>
      </c>
      <c r="D20" s="43" t="e">
        <f>_xlfn.RANK.EQ(D19, $B$19:$D$19, 0)</f>
        <v>#DIV/0!</v>
      </c>
    </row>
    <row r="22" spans="1:4" x14ac:dyDescent="0.3">
      <c r="B22" s="1" t="s">
        <v>76</v>
      </c>
    </row>
    <row r="27" spans="1:4" x14ac:dyDescent="0.3">
      <c r="A27" s="44"/>
    </row>
    <row r="32" spans="1:4" x14ac:dyDescent="0.3">
      <c r="A32" s="45"/>
    </row>
  </sheetData>
  <phoneticPr fontId="21" type="noConversion"/>
  <conditionalFormatting sqref="B20:D20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BC1A-216F-43ED-96B2-F075227DAB53}">
  <dimension ref="A1:A2"/>
  <sheetViews>
    <sheetView workbookViewId="0">
      <selection activeCell="D6" sqref="D6"/>
    </sheetView>
  </sheetViews>
  <sheetFormatPr defaultColWidth="9.109375" defaultRowHeight="15.6" x14ac:dyDescent="0.3"/>
  <cols>
    <col min="1" max="16384" width="9.109375" style="1"/>
  </cols>
  <sheetData>
    <row r="1" spans="1:1" x14ac:dyDescent="0.3">
      <c r="A1" s="1" t="s">
        <v>2</v>
      </c>
    </row>
    <row r="2" spans="1:1" x14ac:dyDescent="0.3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0" ma:contentTypeDescription="Kurkite naują dokumentą." ma:contentTypeScope="" ma:versionID="95533ae11eaa8b96bdd046ed297c11af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98F44-59B0-4B5D-B6BB-F53DF0E55E80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FFFA6EF1-E2FC-4A7C-A079-3287B1949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0F4CF8-6FCA-4D23-A32A-9E59FBBA9D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Vertinimo tvarka</vt:lpstr>
      <vt:lpstr>Vertinimo sąlygos</vt:lpstr>
      <vt:lpstr>Pasiūlymas</vt:lpstr>
      <vt:lpstr>Pasiūlymų suvestinė_Bendra</vt:lpstr>
      <vt:lpstr>Pasiūlymų suvestinė_Koreguota</vt:lpstr>
      <vt:lpstr>Pasiūlymų vertinimo rezultatai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NK-VP1</dc:creator>
  <cp:keywords/>
  <dc:description/>
  <cp:lastModifiedBy>Elžbieta Taločkaitė</cp:lastModifiedBy>
  <dcterms:created xsi:type="dcterms:W3CDTF">2021-04-30T12:21:51Z</dcterms:created>
  <dcterms:modified xsi:type="dcterms:W3CDTF">2025-10-24T08:26:14Z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2024-07-25T08:02:35Z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d4d4d252-dc83-45e4-b9f2-228075e10635</vt:lpwstr>
  </property>
  <property fmtid="{D5CDD505-2E9C-101B-9397-08002B2CF9AE}" pid="8" name="MSIP_Label_ff6dbec8-95a8-4638-9f5f-bd076536645c_ContentBits">
    <vt:lpwstr>0</vt:lpwstr>
  </property>
  <property fmtid="{D5CDD505-2E9C-101B-9397-08002B2CF9AE}" pid="9" name="ContentTypeId">
    <vt:lpwstr>0x0101008E25670BE377154BAD1C9BBF22B81D14</vt:lpwstr>
  </property>
  <property fmtid="{D5CDD505-2E9C-101B-9397-08002B2CF9AE}" pid="10" name="MediaServiceImageTags">
    <vt:lpwstr/>
  </property>
</Properties>
</file>