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135EB669-4264-4688-8669-DCC58156D59B}" xr6:coauthVersionLast="47" xr6:coauthVersionMax="47" xr10:uidLastSave="{00000000-0000-0000-0000-000000000000}"/>
  <bookViews>
    <workbookView xWindow="-96" yWindow="-96" windowWidth="23232" windowHeight="12432" tabRatio="850" firstSheet="28" activeTab="33" xr2:uid="{00000000-000D-0000-FFFF-FFFF00000000}"/>
  </bookViews>
  <sheets>
    <sheet name="S_dalis_I_etapas" sheetId="3" r:id="rId1"/>
    <sheet name="S_dalis_I_etapas_ireng." sheetId="2" r:id="rId2"/>
    <sheet name="VN_dalis_I_etapas" sheetId="4" r:id="rId3"/>
    <sheet name="D_dalis_I_etapas" sheetId="5" r:id="rId4"/>
    <sheet name="E-01_dalis_I_etapas" sheetId="49" r:id="rId5"/>
    <sheet name="ER-01_dalis_I_etapas" sheetId="7" r:id="rId6"/>
    <sheet name="ER-04_dalis_I_etapas" sheetId="8" r:id="rId7"/>
    <sheet name="SK-05_dalis_II_etapas" sheetId="9" r:id="rId8"/>
    <sheet name="S_dalis_II_etapas_biudž." sheetId="52" r:id="rId9"/>
    <sheet name="S_dalis_II_etapas_ES" sheetId="53" r:id="rId10"/>
    <sheet name="S_dalis_II_etapas_įreng_biudž." sheetId="11" r:id="rId11"/>
    <sheet name="VN_dalis_II_etapas" sheetId="13" r:id="rId12"/>
    <sheet name="D_dalis_II_etapas" sheetId="14" r:id="rId13"/>
    <sheet name="E-01_dalis_II_etapas_biudž." sheetId="15" r:id="rId14"/>
    <sheet name="E-01_dalis_II_etapas_ES" sheetId="6" r:id="rId15"/>
    <sheet name="ER-01_dalis_II_etapas" sheetId="16" r:id="rId16"/>
    <sheet name="ER-03_dalis_II_etapas" sheetId="17" r:id="rId17"/>
    <sheet name="PVA-01_dalis_II_etapas" sheetId="18" r:id="rId18"/>
    <sheet name="SA-02_dalis_III_etapas" sheetId="59" r:id="rId19"/>
    <sheet name="SK-02_dalis_III_etapas" sheetId="19" r:id="rId20"/>
    <sheet name="SK-06_dalis_III_etapas" sheetId="20" r:id="rId21"/>
    <sheet name="S_dalis_III_etapas_biudž." sheetId="54" r:id="rId22"/>
    <sheet name="S_dalis_III_etapas_ES" sheetId="55" r:id="rId23"/>
    <sheet name="S_dalis_III_etapas_įreng.biudž." sheetId="22" r:id="rId24"/>
    <sheet name="VN_dalis_III_etapas" sheetId="23" r:id="rId25"/>
    <sheet name="ST_dalis_III_etapas" sheetId="24" r:id="rId26"/>
    <sheet name="E-01_dalis_III_etapas_biudž." sheetId="50" r:id="rId27"/>
    <sheet name="E-01_dalis_III_etapas_ES" sheetId="25" r:id="rId28"/>
    <sheet name="ER-01_dalis_III_etapas" sheetId="26" r:id="rId29"/>
    <sheet name="SK-03_dalis_IV_etapas" sheetId="27" r:id="rId30"/>
    <sheet name="SK-04_dalis_IV_etapas" sheetId="28" r:id="rId31"/>
    <sheet name="SK-05_dalis_IV_etapas" sheetId="29" r:id="rId32"/>
    <sheet name="SK-06_dalis_IV_etapas" sheetId="30" r:id="rId33"/>
    <sheet name="S_dalis_IV_etapas_biudž." sheetId="56" r:id="rId34"/>
    <sheet name="S_dalis_IV_etapas_ES" sheetId="57" r:id="rId35"/>
    <sheet name="S_dalis_IV_etapas_įreng.biudž." sheetId="32" r:id="rId36"/>
    <sheet name="VN_dalis_IV_etapas" sheetId="33" r:id="rId37"/>
    <sheet name="D_dalis_IV_etapas" sheetId="34" r:id="rId38"/>
    <sheet name="E-01_dalis_IV_etapas_biudž." sheetId="35" r:id="rId39"/>
    <sheet name="E-01_dalis_IV_etapas_ES" sheetId="51" r:id="rId40"/>
    <sheet name="ER-01_dalis_IV_etapas" sheetId="36" r:id="rId41"/>
    <sheet name="ER-03_dalis_IV_etapas" sheetId="37" r:id="rId42"/>
    <sheet name="ER-04-01_dalis_IV_etapas" sheetId="38" r:id="rId43"/>
    <sheet name="ER-04-02_dalis_IV_etapas" sheetId="39" r:id="rId44"/>
    <sheet name="ER-04-03_dalis_IV_etapas" sheetId="40" r:id="rId45"/>
    <sheet name="ER-04-04_dalis_IV_etapas" sheetId="41" r:id="rId46"/>
    <sheet name="ER-04-05_dalis_IV_etapas" sheetId="42" r:id="rId47"/>
    <sheet name="ER-04-06_dalis_IV_etapas" sheetId="43" r:id="rId48"/>
    <sheet name="ER-04-07_dalis_IV_etapas" sheetId="46" r:id="rId49"/>
    <sheet name="PVA-02_dalis_IV_etapas_ireng." sheetId="44" r:id="rId50"/>
    <sheet name="PVA-02_dalis_IV_etapas" sheetId="45" r:id="rId51"/>
    <sheet name="SA-03_dalis_IV_etapas" sheetId="60" r:id="rId52"/>
    <sheet name="ESO-dalys_Visi_etapai" sheetId="58" r:id="rId53"/>
    <sheet name="Kiti_darbai" sheetId="47" r:id="rId54"/>
    <sheet name="SUVESTINIS_BENDRA KAINA" sheetId="48" r:id="rId55"/>
  </sheets>
  <externalReferences>
    <externalReference r:id="rId56"/>
  </externalReferences>
  <definedNames>
    <definedName name="IKAINIS" localSheetId="8">[1]S_dalis_I_etapas_irenginiai!#REF!</definedName>
    <definedName name="IKAINIS" localSheetId="9">[1]S_dalis_I_etapas_irenginiai!#REF!</definedName>
    <definedName name="IKAINIS" localSheetId="10">S_dalis_II_etapas_įreng_biudž.!#REF!</definedName>
    <definedName name="IKAINIS" localSheetId="21">[1]S_dalis_I_etapas_irenginiai!#REF!</definedName>
    <definedName name="IKAINIS" localSheetId="22">[1]S_dalis_I_etapas_irenginiai!#REF!</definedName>
    <definedName name="IKAINIS" localSheetId="23">'S_dalis_III_etapas_įreng.biudž.'!$B$12:$B$9983</definedName>
    <definedName name="IKAINIS" localSheetId="33">[1]S_dalis_I_etapas_irenginiai!#REF!</definedName>
    <definedName name="IKAINIS" localSheetId="34">[1]S_dalis_I_etapas_irenginiai!#REF!</definedName>
    <definedName name="IKAINIS" localSheetId="35">'S_dalis_IV_etapas_įreng.biudž.'!#REF!</definedName>
    <definedName name="IKAINIS">S_dalis_I_etapas_ireng.!#REF!</definedName>
    <definedName name="Is_viso" localSheetId="10">S_dalis_II_etapas_įreng_biudž.!$F$12:$F$9961</definedName>
    <definedName name="Is_viso" localSheetId="23">'S_dalis_III_etapas_įreng.biudž.'!$G$12:$G$9983</definedName>
    <definedName name="Is_viso" localSheetId="35">'S_dalis_IV_etapas_įreng.biudž.'!$F$12:$F$9953</definedName>
    <definedName name="Is_viso">S_dalis_I_etapas_ireng.!$F$12:$F$9998</definedName>
    <definedName name="Kaina" localSheetId="10">S_dalis_II_etapas_įreng_biudž.!$E$12:$E$9961</definedName>
    <definedName name="Kaina" localSheetId="23">'S_dalis_III_etapas_įreng.biudž.'!$F$12:$F$9983</definedName>
    <definedName name="Kaina" localSheetId="35">'S_dalis_IV_etapas_įreng.biudž.'!$E$12:$E$9953</definedName>
    <definedName name="Kaina">S_dalis_I_etapas_ireng.!$E$12:$E$9998</definedName>
    <definedName name="kiekis" localSheetId="10">S_dalis_II_etapas_įreng_biudž.!$D$12:$D$9961</definedName>
    <definedName name="kiekis" localSheetId="23">'S_dalis_III_etapas_įreng.biudž.'!$E$12:$E$9983</definedName>
    <definedName name="kiekis" localSheetId="35">'S_dalis_IV_etapas_įreng.biudž.'!$D$12:$D$9953</definedName>
    <definedName name="kiekis">S_dalis_I_etapas_ireng.!$D$12:$D$9998</definedName>
    <definedName name="Mvnt" localSheetId="10">S_dalis_II_etapas_įreng_biudž.!$C$12:$C$9961</definedName>
    <definedName name="Mvnt" localSheetId="23">'S_dalis_III_etapas_įreng.biudž.'!$D$12:$D$9983</definedName>
    <definedName name="Mvnt" localSheetId="35">'S_dalis_IV_etapas_įreng.biudž.'!$C$12:$C$9953</definedName>
    <definedName name="Mvnt">S_dalis_I_etapas_ireng.!$C$12:$C$9998</definedName>
    <definedName name="pavadinimas" localSheetId="10">S_dalis_II_etapas_įreng_biudž.!$B$12:$B$9961</definedName>
    <definedName name="pavadinimas" localSheetId="23">'S_dalis_III_etapas_įreng.biudž.'!$C$12:$C$9983</definedName>
    <definedName name="pavadinimas" localSheetId="35">'S_dalis_IV_etapas_įreng.biudž.'!$B$12:$B$9953</definedName>
    <definedName name="pavadinimas">S_dalis_I_etapas_ireng.!$B$12:$B$9998</definedName>
    <definedName name="_xlnm.Print_Titles" localSheetId="1">S_dalis_I_etapas_ireng.!$10:$11</definedName>
    <definedName name="_xlnm.Print_Titles" localSheetId="10">S_dalis_II_etapas_įreng_biudž.!$10:$11</definedName>
    <definedName name="_xlnm.Print_Titles" localSheetId="23">'S_dalis_III_etapas_įreng.biudž.'!$10:$11</definedName>
    <definedName name="_xlnm.Print_Titles" localSheetId="35">'S_dalis_IV_etapas_įreng.biudž.'!$10:$11</definedName>
    <definedName name="sam_eil" localSheetId="10">S_dalis_II_etapas_įreng_biudž.!$A$12:$A$9961</definedName>
    <definedName name="sam_eil" localSheetId="23">'S_dalis_III_etapas_įreng.biudž.'!$A$12:$A$9983</definedName>
    <definedName name="sam_eil" localSheetId="35">'S_dalis_IV_etapas_įreng.biudž.'!$A$12:$A$9953</definedName>
    <definedName name="sam_eil">S_dalis_I_etapas_ireng.!$A$12:$A$9998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50" l="1"/>
  <c r="D84" i="50"/>
  <c r="D81" i="50"/>
  <c r="D78" i="50"/>
  <c r="D77" i="50"/>
  <c r="D76" i="50"/>
  <c r="D73" i="50"/>
  <c r="D69" i="50"/>
  <c r="D66" i="50"/>
  <c r="D65" i="50"/>
  <c r="D64" i="50"/>
  <c r="D63" i="50"/>
  <c r="D61" i="50"/>
  <c r="D50" i="50"/>
  <c r="D49" i="50"/>
  <c r="D48" i="50"/>
  <c r="D47" i="50"/>
  <c r="D46" i="50"/>
  <c r="D45" i="50"/>
  <c r="D44" i="50"/>
  <c r="D43" i="50"/>
  <c r="D42" i="50"/>
  <c r="D41" i="50"/>
  <c r="D40" i="50"/>
  <c r="D39" i="50"/>
  <c r="D38" i="50"/>
  <c r="D37" i="50"/>
  <c r="D36" i="50"/>
  <c r="D35" i="50"/>
  <c r="D34" i="50"/>
  <c r="D31" i="50"/>
  <c r="D27" i="50"/>
  <c r="D26" i="50"/>
  <c r="D25" i="50"/>
  <c r="D21" i="50"/>
  <c r="D19" i="50"/>
  <c r="D45" i="15"/>
  <c r="D44" i="15"/>
  <c r="D43" i="15"/>
  <c r="D36" i="15"/>
  <c r="D74" i="49"/>
  <c r="D72" i="49"/>
  <c r="D41" i="49"/>
  <c r="D60" i="35"/>
  <c r="D54" i="35"/>
  <c r="D53" i="35"/>
  <c r="D52" i="35"/>
  <c r="D51" i="35"/>
  <c r="D35" i="35"/>
  <c r="D41" i="35"/>
  <c r="D21" i="35" l="1"/>
  <c r="D32" i="35"/>
  <c r="D23" i="35"/>
  <c r="D22" i="35"/>
  <c r="D20" i="35"/>
  <c r="D18" i="35"/>
  <c r="D30" i="35"/>
  <c r="D31" i="35"/>
  <c r="D46" i="35"/>
  <c r="D50" i="35"/>
  <c r="D49" i="35"/>
  <c r="D55" i="35"/>
  <c r="D57" i="35"/>
  <c r="D58" i="35"/>
  <c r="D59" i="35"/>
  <c r="D61" i="35"/>
  <c r="D62" i="35"/>
  <c r="D92" i="35"/>
  <c r="D95" i="35"/>
  <c r="D99" i="35"/>
  <c r="D100" i="35"/>
  <c r="D101" i="35"/>
  <c r="D102" i="35"/>
  <c r="D104" i="35"/>
  <c r="D105" i="35"/>
  <c r="D106" i="35"/>
  <c r="D113" i="35"/>
  <c r="D115" i="35"/>
  <c r="D116" i="35"/>
  <c r="D117" i="35"/>
  <c r="D128" i="35"/>
  <c r="D129" i="35"/>
  <c r="D130" i="35"/>
  <c r="D131" i="35"/>
  <c r="D133" i="35"/>
  <c r="D134" i="35"/>
  <c r="D105" i="15"/>
  <c r="D96" i="15"/>
</calcChain>
</file>

<file path=xl/sharedStrings.xml><?xml version="1.0" encoding="utf-8"?>
<sst xmlns="http://schemas.openxmlformats.org/spreadsheetml/2006/main" count="13429" uniqueCount="2449">
  <si>
    <t>ĮRENGINIŲ  POREIKIO  ŽINIARAŠTIS</t>
  </si>
  <si>
    <t>Statinių grupė 2025-05-24</t>
  </si>
  <si>
    <t>Statinys                2</t>
  </si>
  <si>
    <t>Žiniaraštis             2</t>
  </si>
  <si>
    <t>Įrenginių</t>
  </si>
  <si>
    <t xml:space="preserve">Įrenginių pavadinimas </t>
  </si>
  <si>
    <t>Mato</t>
  </si>
  <si>
    <t>Kiekis</t>
  </si>
  <si>
    <t>kodas</t>
  </si>
  <si>
    <t>Techniniai ir kiti duomenys</t>
  </si>
  <si>
    <t>vnt</t>
  </si>
  <si>
    <t xml:space="preserve"> </t>
  </si>
  <si>
    <t>Dvigubas paviljonas Norman Foster 8,11x1,71</t>
  </si>
  <si>
    <t>kompl.</t>
  </si>
  <si>
    <t>Suolas</t>
  </si>
  <si>
    <t>vnt.</t>
  </si>
  <si>
    <t>Metalinė šiukšlių dėžė</t>
  </si>
  <si>
    <t/>
  </si>
  <si>
    <t xml:space="preserve">                                                                      </t>
  </si>
  <si>
    <t>DARBŲ  KIEKIŲ  ŽINIARAŠTIS</t>
  </si>
  <si>
    <t>Statinių grupė 2025-05-24 Ozo, Ukmergės ir Siesikų gatvių Vilniaus m. rekonstravimo projektas (I etapas)</t>
  </si>
  <si>
    <t>Statinys                2 Susisiekimo dalis</t>
  </si>
  <si>
    <t>Žiniaraštis             1 Želdynai</t>
  </si>
  <si>
    <t>Darbų ir išlaidų</t>
  </si>
  <si>
    <t>aprašymai</t>
  </si>
  <si>
    <t>Vieneto kaina</t>
  </si>
  <si>
    <t>Iš viso</t>
  </si>
  <si>
    <t>Paruošiamieji darbai</t>
  </si>
  <si>
    <t>Minkštų veislių medžių kirtimas , kai kamieno skersmuo iki 16 cm</t>
  </si>
  <si>
    <t>100vnt</t>
  </si>
  <si>
    <t>Minkštų veislių medžių kirtimas , kai kamieno skersmuo daugiau 16 cm iki 24 cm</t>
  </si>
  <si>
    <t>Minkštų veislių medžių kirtimas , kai kamieno skersmuo daugiau 24 cm iki 32 cm</t>
  </si>
  <si>
    <t>Minkštų veislių medžių kirtimas , kai kamieno skersmuo daugiau 32 cm</t>
  </si>
  <si>
    <t>Minkštų veislių medžių kelmų rovimas kelmarove , kai kelmo skersmuo iki 26 cm  k9=1.15</t>
  </si>
  <si>
    <t>Minkštų veislių medžių kelmų rovimas kelmarove , kai kelmo skersmuo daugiau 26 cm iki 34 cm  k9=1.15</t>
  </si>
  <si>
    <t>Minkštų veislių medžių kelmų rovimas kelmarove , kai kelmo skersmuo daugiau 34 cm  k9=1.15</t>
  </si>
  <si>
    <t>Medienos paruošimas iš nukirstų minkštų veislių medžių , kai kamieno skersmuo iki 16 cm</t>
  </si>
  <si>
    <t>10m3</t>
  </si>
  <si>
    <t>Medienos paruošimas iš nukirstų minkštų veislių medžių , kai kamieno skersmuo daugiau 16 cm iki 24 cm</t>
  </si>
  <si>
    <t>Medienos paruošimas iš nukirstų minkštų veislių medžių , kai kamieno skersmuo daugiau 24 cm iki 32 cm</t>
  </si>
  <si>
    <t>Medienos paruošimas iš nukirstų minkštų veislių medžių , kai kamieno skersmuo daugiau 32 cm</t>
  </si>
  <si>
    <t>Supjaustytos medienos išvežimas, pakraunant ir iškraunant kranu,kai medienos transportavimo atstumas  15.00 km</t>
  </si>
  <si>
    <t>100m3</t>
  </si>
  <si>
    <t>Krūmų iškirtimas  k9=1.15</t>
  </si>
  <si>
    <t>10 vnt</t>
  </si>
  <si>
    <t>Krūmų išvežimas 10 km atstumu automobiliais-savivarčiais, pakraunant kranu</t>
  </si>
  <si>
    <t>t</t>
  </si>
  <si>
    <t>Transportuojant toliau už kiekvieną papildomą kilometrą pridėti  k2=5.00</t>
  </si>
  <si>
    <t>Želdynų sodinimas</t>
  </si>
  <si>
    <t>Sodinimo vietų medžiams ir krūmams paruoš. mech.būdu II gr.grunte,pridedant iki 25% aug.dirv.,kai žem.gumulas 0,5x0,4m  k9=1.15</t>
  </si>
  <si>
    <t>10 vnt.</t>
  </si>
  <si>
    <t>Medžių ir krūmų su žemės gumulu 0,5x0,4m sodinimas  k9=1.15</t>
  </si>
  <si>
    <t>Ąžuolas pelkinis</t>
  </si>
  <si>
    <t>Sodinimo vietų medžiams ir krūmams paruoš. mech.būdu II gr.grunte,pridedant iki 25% aug.dirv.,kai žem. gumulas 0,3x0,3m  k9=1.15</t>
  </si>
  <si>
    <t>Krūmų-sodinukų sodinimas į dviejų eilių gyvatvorę  k9=1.15</t>
  </si>
  <si>
    <t>10m</t>
  </si>
  <si>
    <t>Penkialapis vinvytis</t>
  </si>
  <si>
    <t>Sodinimo vietų gyvatvorėms paruošimas mech. būdu II gr. grunte, pridedant iki 25% augalinio dirvožemio  k9=1.15</t>
  </si>
  <si>
    <t>Serbentas kalninis</t>
  </si>
  <si>
    <t>Medžių ir krūmų su žemės gumulu 0,3x0,3m sodinimas  k9=1.15</t>
  </si>
  <si>
    <t>Pražangialapė sedula 'Kelsey"</t>
  </si>
  <si>
    <t>Apskritalapė meškytė</t>
  </si>
  <si>
    <t>Žiniaraštis             2 Susisiekimo dalis</t>
  </si>
  <si>
    <t>Šaligatvio bordiūrų išardymas, kai remontuojamas tarpas daugiau 25m(pagrindas betono)  k8=1.09,k9=1.15</t>
  </si>
  <si>
    <t>m</t>
  </si>
  <si>
    <t>Bortų išvežimas 1 km atstumu automobiliais-savivarčiais, pakraunant kranu</t>
  </si>
  <si>
    <t>Transportuojant toliau už kiekvieną papildomą kilometrą pridėti  k2=19.00</t>
  </si>
  <si>
    <t>Tašytų akmenų, betono trinkelių grindinio išardymas pneumoplaktuku  k8=1.09,k9=1.15</t>
  </si>
  <si>
    <t>100m2</t>
  </si>
  <si>
    <t>Trinkelių išvežimas 1 km atstumu automobiliais-savivarčiais, pakraunant ekskavatoriais 0,25 m3 talpos kaušais</t>
  </si>
  <si>
    <t>Kelio ženklų vienstiebių metalinių atramų ardymas su pamatu  k4=0.500,k9=1.15</t>
  </si>
  <si>
    <t>Kelio ženklų skydų ardymas  k4=0.500</t>
  </si>
  <si>
    <t>Kelio ženklų su pamatais išvežimas 1 km atstumu automobiliais-savivarčiais, pakraunant kranu</t>
  </si>
  <si>
    <t>Laiptų išardymas  k8=1.17</t>
  </si>
  <si>
    <t>m3</t>
  </si>
  <si>
    <t>Laiptų išvežimas 1 km atstumu automobiliais-savivarčiais, pakraunant kranu</t>
  </si>
  <si>
    <t>Latakų demontavimas  k4=0.800,k9=1.15</t>
  </si>
  <si>
    <t>Statybinių šiukšlių išvežimas 1 km atstumu automobiliais-savivarčiais, pakraunant kranu</t>
  </si>
  <si>
    <t>Žemės sankasa</t>
  </si>
  <si>
    <t>Grunto kasimas 79 kW (108 AG) galios buldozeriais, perstumiant gruntą (atstumas 20 m , gruntas I grupės)  k9=1.15</t>
  </si>
  <si>
    <t>t. m3</t>
  </si>
  <si>
    <t>Grunto kasimas 0,4 m3 kaušo talpos ekskavatoriais, pakraunant  gruntą į autosavivarčius , kai gruntas I grupės  k9=1.15</t>
  </si>
  <si>
    <t>Iškasto grunto transportavimas (į sandėliavimo aikštelę) 8,5 t autosavivarčiais, pakraunant 0,4 m3 kaušo talpos ekskavatoriumi (gruntas I grupės, transportavimo atstumas  1 km)</t>
  </si>
  <si>
    <t>Grunto kasimas 79 kW (108 AG) galios buldozeriais, perstumiant gruntą (atstumas 20 m , gruntas II grupės)  k9=1.15</t>
  </si>
  <si>
    <t>Grunto kasimas 0,4 m3 kaušo talpos ekskavatoriais, pakraunant  gruntą į autosavivarčius , kai gruntas II grupės  k9=1.15</t>
  </si>
  <si>
    <t>Iškasto grunto transportavimas 8,5 t autosavivarčiais, pakraunant 0,4 m3 kaušo talpos ekskavatoriumi (gruntas II grupės, transportavimo atstumas  15 km)</t>
  </si>
  <si>
    <t>Plotų planiravimas autogreideriais ( gruntas II grupės)  k9=1.15</t>
  </si>
  <si>
    <t>t.m2</t>
  </si>
  <si>
    <t>Supilto grunto tankinimas savaeigiais volais , kai volo masė 6t, praėjimų skaičius viena vėže  6 kartai  k9=1.15</t>
  </si>
  <si>
    <t>Iškasų arba pylimų šlaitų planiravimas autogreideriais ( gruntas II grupės)  k9=1.15</t>
  </si>
  <si>
    <t>Iškasų arba pylimų paviršių planiravimas rankiniu būdu , kai gruntas II grupės  k9=1.15</t>
  </si>
  <si>
    <t>Grunto tvirtinimas dembliais (įkainis pritaikytas)  k9=1.15</t>
  </si>
  <si>
    <t>Šlaitų tvirtinimas augaliniu gruntu, paskleidžiant gruntą ekskavatoriumi (sluoksnio storis  10.00 cm)  k9=1.15</t>
  </si>
  <si>
    <t>Šlaitų apsėjimas daugiametėmis žolėmis  mechanizuotai  k9=1.15</t>
  </si>
  <si>
    <t>Šaligatvio dangos konstrukcija</t>
  </si>
  <si>
    <t>Apsauginių šalčiui atsparių kelio pagrindo sluoksnių įrengimas, naudojant prikabinamus kelio volus, kai pagrindas smėlio-žvyro mišinio, autogreiderio galia  79 kW (108 AG)  k9=1.15</t>
  </si>
  <si>
    <t>Šaligatvio pagrindo įrengimas (dolomito mineral. miš., sluoksnio storis  15 cm)  k8=1.06,k9=1.15</t>
  </si>
  <si>
    <t>Šaligatvio pasluoksnio įrengimas ( akmenų atsijos, sluoksnio storis  3 cm)  k9=1.15</t>
  </si>
  <si>
    <t>Grindinio įrengimas iš betono trinkelių rankiniu būdu, užpilant siūles akmens atsijomis  k9=1.15</t>
  </si>
  <si>
    <t>Viensluoksnės kelio dangos įrengimas iš pagrindo - dangos sluoksnio asfaltbetonio (sluoksnis 6.00 cm storio , klotuvas iki 200 t/h)  k8=1.17,k9=1.15</t>
  </si>
  <si>
    <t>Juodų dangų paviršiaus gruntavimas (  bitumo emulsija)  k8=1.17,k9=1.15</t>
  </si>
  <si>
    <t>Dvisluoksnės kelio dangos viršutinio sluoksnio įrengimas iš viršutinio dangos sluoksnio asfaltbetonio (sluoksnis 2.50 cm storio , klotuvas iki 200 t/h)  k8=1.17,k9=1.15</t>
  </si>
  <si>
    <t>Vejos bordiūrų įrengimas ant betono pagrindo , kai bordiūrai 80x200mm  k9=1.15</t>
  </si>
  <si>
    <t>100m</t>
  </si>
  <si>
    <t>Surištų akmenų latako įrengimas (įkainis pritaikytas)  k9=1.15</t>
  </si>
  <si>
    <t>Betoninio pagrindo įrengimas  k9=1.15</t>
  </si>
  <si>
    <t>10 cm storio pasluoksnio iš skaldos įrengimas  k9=1.15</t>
  </si>
  <si>
    <t>Mažosios architektūros elementai</t>
  </si>
  <si>
    <t>Autobusų - troleibusų stotelių paviljonų montavimas , kai stulpai tvirtinami duobėse apibetonuojant</t>
  </si>
  <si>
    <t>Suolų įrengimas stotelėse</t>
  </si>
  <si>
    <t>Šiukšliadėžių montavimas (įkainis pritaikytas)</t>
  </si>
  <si>
    <t>Kelio apstatymas ir saugaus eismo organizavimas</t>
  </si>
  <si>
    <t>Kelio ženklų vienstiebių metalinių atramų (d=76mm) ant monolitinių betoninių pamatų pastatymas  k9=1.15</t>
  </si>
  <si>
    <t>Kelio ženklų skydų montavimas prie vienstiebių atramų rankiniu budu</t>
  </si>
  <si>
    <t>Statinys                3 Vandentiekio ir nuotekų šalinimo dalis</t>
  </si>
  <si>
    <t>Žiniaraštis             1 Vandentiekio ir nuotekų šalinimo dalis</t>
  </si>
  <si>
    <t>Savitakiniai paviršinių nuotekų tinklai</t>
  </si>
  <si>
    <t>Vamzdynai, tiesiami atviru būdu</t>
  </si>
  <si>
    <t>Nuotekų magistralinių tinklų PVC SN4 vamzdžių skersmens klojimas  (vamzdžių skersmuo  315 mm)  k9=1.15</t>
  </si>
  <si>
    <t>Nuotekų magistralinių tinklų PVC SN4 vamzdžių skersmens klojimas  (vamzdžių skersmuo  250 mm)  k9=1.15</t>
  </si>
  <si>
    <t>Nuotekų surinkimo tinklų PVC SN4 vamzdžių skersmens klojimas  (vamzdžių skersmuo  200mm)  k9=1.15</t>
  </si>
  <si>
    <t>Nuotekų surinkimo tinklų PVC SN4 vamzdžių skersmens klojimas  (vamzdžių skersmuo  160mm)  k9=1.15</t>
  </si>
  <si>
    <t>Nuotekų surinkimo tinklų PVC SN4 vamzdžių skersmens klojimas  (vamzdžių skersmuo 110mm)  k9=1.15</t>
  </si>
  <si>
    <t>315 mm skersmens plastmasinių aklių montavimas  k9=1.15</t>
  </si>
  <si>
    <t>PVC kamščiai d 315mm (išor. nuotek.)</t>
  </si>
  <si>
    <t>200 mm skersmens plastmasinių aklių montavimas  k9=1.15</t>
  </si>
  <si>
    <t>PVC kamščiai d 200mm (išor. nuotek.)</t>
  </si>
  <si>
    <t>110 mm skersmens plastmasinių pravalų montavimas  k9=1.15</t>
  </si>
  <si>
    <t>Plieninių vamzdžių iki 400 mm skersmens klojimas tranšėjoje (be sandūrų jungimo), kai vamzdžių skersmuo  300 mm  k9=1.15</t>
  </si>
  <si>
    <t>Plieninių vamzdžių daugiau kaip 400 mm skersmens klojimas tranšėjoje (be sandūrų jungimo), kai vamzdžių skersmuo  500 mm  k9=1.15</t>
  </si>
  <si>
    <t>Nauji paviršinių nuotekų šuliniai</t>
  </si>
  <si>
    <t>Apvalių surenkamų gelžbetoninių nuotakyno šulinių įrengimas šlapiuose gruntuose , kai šulinių skersmuo 2,0 m (surenkamos g/b konstrukcijos)  k8=1.04,k9=1.15</t>
  </si>
  <si>
    <t>Protarpinių montavimas ( skersmuo 200 mm)  k9=1.15</t>
  </si>
  <si>
    <t>Perkritimo d=200, h =1,62m įrengimas  k9=1.15</t>
  </si>
  <si>
    <t>Apvalių surenkamų gelžbetoninių nuotakyno šulinių įrengimas šlapiuose gruntuose , kai šulinių skersmuo 1,5 m (surenkamos g/b konstrukcijos)  k8=1.04,k9=1.15</t>
  </si>
  <si>
    <t>Perkritimo d=200, h =2,66m įrengimas  k9=1.15</t>
  </si>
  <si>
    <t>Protarpinių montavimas ( skersmuo 250 mm)  k9=1.15</t>
  </si>
  <si>
    <t>Protarpinių montavimas ( skersmuo 315 mm)  k9=1.15</t>
  </si>
  <si>
    <t>Perkritimo d=250, h =1,9m įrengimas  k9=1.15</t>
  </si>
  <si>
    <t>Perkritimo d=250, h =1,96m įrengimas  k9=1.15</t>
  </si>
  <si>
    <t>Perkritimo d=315, h =1,64m įrengimas  k9=1.15</t>
  </si>
  <si>
    <t>Perkritimo d=200, h =3,63m įrengimas  k9=1.15</t>
  </si>
  <si>
    <t>Perkritimo d=315, h =4,81 įrengimas  k9=1.15</t>
  </si>
  <si>
    <t>Perkritimo d=315, h =3,21m įrengimas  k9=1.15</t>
  </si>
  <si>
    <t>Perkritimo d=250, h =1,55m įrengimas  k9=1.15</t>
  </si>
  <si>
    <t>Perkritimo d=250, h =1,58m įrengimas  k9=1.15</t>
  </si>
  <si>
    <t>Perkritimo d=315, h =1,61m įrengimas  k9=1.15</t>
  </si>
  <si>
    <t>Perkritimo d=200, h =3,55 įrengimas  k9=1.15</t>
  </si>
  <si>
    <t>Perkritimo d=200, h =2,75 įrengimas  k9=1.15</t>
  </si>
  <si>
    <t>Perkritimo d=200, h =3,05 įrengimas  k9=1.15</t>
  </si>
  <si>
    <t>Protarpinių montavimas  (skersmuo  110 mm)  k9=1.15</t>
  </si>
  <si>
    <t>Perkritimo d=110, h =3,3m įrengimas  k9=1.15</t>
  </si>
  <si>
    <t>Perkritimo d=110, h =3,1m įrengimas  k9=1.15</t>
  </si>
  <si>
    <t>Perkritimo d=315, h =0,82m įrengimas  k9=1.15</t>
  </si>
  <si>
    <t>Perkritimo d=200, h =1,12m įrengimas  k9=1.15</t>
  </si>
  <si>
    <t>Perkritimo d=200, h =4,53m įrengimas  k9=1.15</t>
  </si>
  <si>
    <t>Perkritimo d=200, h =1,76 įrengimas  k9=1.15</t>
  </si>
  <si>
    <t>Plastikinių lauko nuotakyno šulinių montavimas , kai šulinių skersmuo daugiau 600 mm iki 800 mm (L1-11)  k9=1.15</t>
  </si>
  <si>
    <t>Protarpinių montavimas  (skersmuo  160 mm)  k9=1.15</t>
  </si>
  <si>
    <t>Perkritimo d=160, h =4,34m įrengimas  k9=1.15</t>
  </si>
  <si>
    <t>Perkritimo d=160, h =1,96m įrengimas  k9=1.15</t>
  </si>
  <si>
    <t>Perkritimo d=200, h =2,17m įrengimas  k9=1.15</t>
  </si>
  <si>
    <t>Perkritimo d=160, h =4,83m įrengimas  k9=1.15</t>
  </si>
  <si>
    <t>Perkritimo d=160, h =1,41 įrengimas  k9=1.15</t>
  </si>
  <si>
    <t>Perkritimo d=200, h =1,35m įrengimas  k9=1.15</t>
  </si>
  <si>
    <t>Apvalių surenkamų gelžbetoninių nuotakyno šulinių įrengimas šlapiuose gruntuose , kai šulinių skersmuo 2,0 m (surenkamos g/b konstrukcijos) (L1-16)  k8=1.04,k9=1.15</t>
  </si>
  <si>
    <t>Perkritimo d=200, h =1,46m įrengimas  k9=1.15</t>
  </si>
  <si>
    <t>Perkritimo d=160, h =3,13m įrengimas  k9=1.15</t>
  </si>
  <si>
    <t>Perkritimo d=160, h =1,37m įrengimas  k9=1.15</t>
  </si>
  <si>
    <t>Perkritimo d=200, h =3,03m įrengimas  k9=1.15</t>
  </si>
  <si>
    <t>Perkritimo d=160, h =3,3m įrengimas  k9=1.15</t>
  </si>
  <si>
    <t>Perkritimo d=160, h =0,99m įrengimas  k9=1.15</t>
  </si>
  <si>
    <t>Perkritimo d=200, h =0,66m įrengimas  k9=1.15</t>
  </si>
  <si>
    <t>Perkritimo d=160, h =1,18m įrengimas  k9=1.15</t>
  </si>
  <si>
    <t>Perkritimo d=200, h =0,92m įrengimas  k9=1.15</t>
  </si>
  <si>
    <t>Perkritimo d=160, h =1,52m įrengimas  k9=1.15</t>
  </si>
  <si>
    <t>Kaliojo ketaus plaukiojančio  tipo nuotekų šulinio dangtis su rėmu, d700 (klasė D400)</t>
  </si>
  <si>
    <t>Kaliojo ketaus aklinai sandarus nuotekų šulinio dangtis su rėmu, d700 (klasė B125)</t>
  </si>
  <si>
    <t>Komunikacijų žymėjimo ženklų ant stulpelių įrengimas, kai stulpeliai  metaliniai</t>
  </si>
  <si>
    <t>Dangtis su betono užpildu 700MS iki 60t</t>
  </si>
  <si>
    <t>Nauji paviršinių nuotekų surinkimo šuliniai, latakai</t>
  </si>
  <si>
    <t>Apvalių surenkamų gelžbetoninių  D 0.7m normalaus tipo vandens surinkimo šulinių įrengimas su hidroizoliacija  k9=1.15</t>
  </si>
  <si>
    <t>Kaliojo ketaus plaukiojančio  tipo lietaus surinkimo grotelės su rėmu, d700 (klasė D400)</t>
  </si>
  <si>
    <t>Monolitinių pamatų hidroizoliacijos įrengimas , tepant 2 kartus hidroizoliaciniu bitumu (8 šul. 2m, d0,7m iš abiejų pusių+dugnai)  k9=1.15</t>
  </si>
  <si>
    <t>m2</t>
  </si>
  <si>
    <t>Paviršinio vandens surinkimo kanalų paklojimas ant įrengto pagrindo  (mažų apkrovų ir parkinių kanalų pagrindas  betono)  k9=1.15</t>
  </si>
  <si>
    <t>Plastikinių lauko nuotakyno šulinių montavimas , kai šulinių skersmuo daugiau 400 mm iki 500 mm  k9=1.15</t>
  </si>
  <si>
    <t>200 mm skersmens PVC aklių montavimas  k9=1.15</t>
  </si>
  <si>
    <t>Mažų apimčių sudėtingų konstrukcijų betonavimas  k8=1.04,k9=1.15</t>
  </si>
  <si>
    <t>Prisijungimas prie esamų tinklų</t>
  </si>
  <si>
    <t>Nuotekų vamzdyno prijungimas prie esamų tinklų, iškertant šulinio sienelę ( sausame grunte, kai vamzdžių skersmuo 1000mm)  k8=1.03,k9=1.15</t>
  </si>
  <si>
    <t>Nuotekų vamzdyno prijungimas prie esamų tinklų, iškertant šulinio sienelę ( sausame grunte, kai vamzdžių skersmuo 800 mm)  k8=1.03,k9=1.15</t>
  </si>
  <si>
    <t>Nuotekų vamzdyno prijungimas prie esamų tinklų, iškertant šulinio sienelę ( sausame grunte, kai vamzdžių 250 mm)  k8=1.03,k9=1.15</t>
  </si>
  <si>
    <t>Perkritimo d=250, h =1,75m įrengimas  k9=1.15</t>
  </si>
  <si>
    <t>Nuotekų vamzdyno prijungimas prie esamų tinklų, iškertant šulinio sienelę ( sausame grunte, kai vamzdžių skersmuo 250 mm)  k8=1.03,k9=1.15</t>
  </si>
  <si>
    <t>Perkritimo d=250, h =2,71m įrengimas  k9=1.15</t>
  </si>
  <si>
    <t>Perkritimo d=250, h =2,74m įrengimas  k9=1.15</t>
  </si>
  <si>
    <t>Nuotekų vamzdyno prijungimas prie esamų tinklų, iškertant šulinio sienelę ( sausame grunte, kai vamzdžių skersmuo 315mm)  k8=1.03,k9=1.15</t>
  </si>
  <si>
    <t>Perkritimo d=315, h =2,33m įrengimas  k9=1.15</t>
  </si>
  <si>
    <t>Perkritimo d=315, h =1,81m įrengimas  k9=1.15</t>
  </si>
  <si>
    <t>Nuotekų vamzdyno prijungimas prie esamų tinklų, iškertant šulinio sienelę  (sausame grunte, kai vamzdžių skersmuo  iki 600 mm)  k8=1.03,k9=1.15</t>
  </si>
  <si>
    <t>Naikinami tinklai</t>
  </si>
  <si>
    <t>Apvalių surenkamų gelžbetonio šulinių išmontavimas  k4=0.800,k9=1.15</t>
  </si>
  <si>
    <t>Surenkamų gelžbetoninių šulinių išmontavimas  k4=0.800,k9=1.15</t>
  </si>
  <si>
    <t>Nuotekų surinkimo tinklų plastikinių ir plastikinių armuotų įmovinių vamzdžių ardymas  k4=0.500,k9=1.15</t>
  </si>
  <si>
    <t>Vandentiekio vamzdžių ardymas  k4=0.500,k9=1.15</t>
  </si>
  <si>
    <t>Tinklų bandymas</t>
  </si>
  <si>
    <t>Vamzdynų iki 400 mm skersmens hidraulinis bandymas , kai vamzdžių skersmuo 315 mm  k9=1.15</t>
  </si>
  <si>
    <t>Vamzdyno vidaus apžiūra, darant vaizdo įrašą  k9=1.15</t>
  </si>
  <si>
    <t>Vamzdynų iki 400 mm skersmens hidraulinis bandymas , kai vamzdžių skersmuo 250 mm  k9=1.15</t>
  </si>
  <si>
    <t>Vamzdynų iki 400 mm skersmens hidraulinis bandymas , kai vamzdžių skersmuo 200 mm  k9=1.15</t>
  </si>
  <si>
    <t>Vamzdynų iki 400 mm skersmens hidraulinis bandymas , kai vamzdžių skersmuo 160 mm  k9=1.15</t>
  </si>
  <si>
    <t>Vamzdynų iki 400 mm skersmens hidraulinis bandymas , kai vamzdžių skersmuo 110 mm  k9=1.15</t>
  </si>
  <si>
    <t>Žemės darbai</t>
  </si>
  <si>
    <t>Grunto kasimas 0,4 m3 kaušo talpos ekskavatoriumi, suverčiant gruntą į sankasą , kai gruntas II grupės  k9=1.15</t>
  </si>
  <si>
    <t>Smėlio pagrindo po vamzdynais įrengimas  k9=1.15</t>
  </si>
  <si>
    <t>Vamzdynų pirminis (apsauginis) užpylimas smėliu ekskavatoriumi, sutankinant  k9=1.15</t>
  </si>
  <si>
    <t>Vamzdynų užpylimas iškastu gruntu iš sankasos ekskavatoriumi , kai kaušo talpa 0,40m3  k9=1.15</t>
  </si>
  <si>
    <t>I-II grupės grunto tankinimas vibroplokštėmis  k8=1.14,k9=1.15</t>
  </si>
  <si>
    <t>Grunto kasimas 79kW (108AJ) galios buldozeriu, perstumiant gruntą (atstumas 10 m , gruntas I grupės)  k9=1.15</t>
  </si>
  <si>
    <t>Sampylų išlyginimas 79kW (108AJ) galios buldozeriu, perstumiant gruntą (atstumas 10 m , gruntas I-II grupės)  k9=1.15</t>
  </si>
  <si>
    <t>Mechanizuotas dangos išardymas , kai danga asfaltbetonio  k9=1.15</t>
  </si>
  <si>
    <t>Mechanizuotas dangos išardymas, kai danga  skaldos  k9=1.15</t>
  </si>
  <si>
    <t>Dvisluoksnės kelio dangos viršutinio sluoksnio įrengimas iš viršutinio dangos sluoksnio asfaltbetonio (sluoksnis 4.00 cm storio , klotuvas iki 500 t/h)  k8=1.17,k9=1.15</t>
  </si>
  <si>
    <t>Dvisluoksnės kelio dangos apatinio sluoksnio įrengimas iš apatinio dangos sluoksnio asfaltbetonio (sluoksnis 8.00 cm storio , klotuvas iki 500 t/h)  k8=1.17,k9=1.15</t>
  </si>
  <si>
    <t>Viensluoksnės dangos įrengimas iš pagrindo - dangos sluoksnio asfaltbetonio (sluoksnis 10.0 cm storio , klotuvas iki 500 t/h)  k8=1.17,k9=1.15</t>
  </si>
  <si>
    <t>Skaldos pagrindo sluoksnių įrengimas , kai pagrindas fr. dolomito skaldos  k9=1.15</t>
  </si>
  <si>
    <t>Apsauginių šalčiui atsparių kelio pagrindo sluoksnių įrengimas, naudojant savaeigius plentvolius , kai pagrindas smėlio-žvyro mišinio, autogreiderio galia 79 kW (108 AG)  k9=1.15</t>
  </si>
  <si>
    <t>Kiti</t>
  </si>
  <si>
    <t>Aklių įstatymas į vamzdyno flanšines jungtis , kai vamzdžių skersmuo 100 mm</t>
  </si>
  <si>
    <t>Statinys                4 Dujotiekio dalis</t>
  </si>
  <si>
    <t>Žiniaraštis             1 Dujotiekio dalis</t>
  </si>
  <si>
    <t>Dujotiekio įrengimas</t>
  </si>
  <si>
    <t>Dujotiekio vamzdyno plieninių izoliuotų vamzdžių klojimas tranšėjoje (be sandūrų suvirinimo), kai vamzdžių skersmuo  219 mm  k9=1.15</t>
  </si>
  <si>
    <t>Dujotiekio magistralinio vamzdyno plieninių izol.vamzdžių daugiau kaip 250mm skersm.klojimas tranšėjoje (be sand.suvir.) , kai vamzdžių skersmuo 500 mm  k9=1.15</t>
  </si>
  <si>
    <t>Dujotiekio magistralinio vamzdyno plieninių izol.vamzdžių daugiau kaip 250mm skersm.klojimas tranšėjoje (be sand.suvir.) , kai vamzdžių skersmuo 400 mm  k9=1.15</t>
  </si>
  <si>
    <t>Dujotiekio plieninių vamzdžių įtraukimas į dėklus , kai įtraukiamų vamzdžių skersmuo 250-300 mm</t>
  </si>
  <si>
    <t>Dujotiekio, klojamo dėkluose, izoliavimas polimerine izoliacija, kai dėklo skersmuo iki 400 mm  k9=1.15</t>
  </si>
  <si>
    <t>Dujotiekio plieninių alkūnių, intarpų, perėjimų iki 250mm skersmens montavimas (be sandūrų jungimo) , kai vamzdžių skersmuo 250 mm  k9=1.15</t>
  </si>
  <si>
    <t>Įsipjovimas į veikiantį mažo slėgio dujotiekio plieninį vamzdyną atvamzdžiu (nenutraukiant dujų tiekimo) , kai atvamzdžio skersmuo 200 mm  k8=1.03</t>
  </si>
  <si>
    <t>Dujotiekio plieninių vamzdyno sandūrų izoliacija termosusitraukiančiomis izoliacinėmis juostomis , kai vamzdžių skersmuo 125-200 mm (sandūra)  k8=1.05</t>
  </si>
  <si>
    <t>Dujotiekio plieninių alkūnių, intarpų, perėjimų iki 250mm skersmens montavimas (be sandūrų jungimo) , kai vamzdžių skersmuo 219 mm  k9=1.15</t>
  </si>
  <si>
    <t>Iki 200 mm skersmens vamzdžių sujungimo siūlių kontrolė rentgeno spinduliais  k8=1.17</t>
  </si>
  <si>
    <t>1 sujung.</t>
  </si>
  <si>
    <t>Įspėjamosios juostos paklojimas tranšėjoje virš pakloto vamzdyno</t>
  </si>
  <si>
    <t>Pagrindų po vamzdynais įrengimas  (pagrindai  smėlio)</t>
  </si>
  <si>
    <t>Dujotiekio vamzdyno iki 300 mm skersmens pneumatinis bandymas su prapūtimu, kai vamzdžių skersmuo  219 mm</t>
  </si>
  <si>
    <t>Dujotiekio dėklų galų užtaisymas virve ir bitumu , kai dėklo skersmuo daugiau 400 mm (2 dėklo galai)  k8=1.02</t>
  </si>
  <si>
    <t>Dujotiekio dėklų galų užtaisymas sandarinimo žiedais , kai dėklo skersmuo daugiau 200 mm iki 400 mm (2 dėklo galai)</t>
  </si>
  <si>
    <t>Dujotiekio vamzdyno plieninių izoliuotų vamzdžių ir jo įrenginių ardymas, kai vamzdžių skersmuo  219 mm  k1=0.60,k2=0.60,k9=1.15</t>
  </si>
  <si>
    <t>Grunto kasimas 0,5 m3 kaušo talpos ekskavatoriumi, suverčiant gruntą į sankasą , kai gruntas II grupės  k9=1.15</t>
  </si>
  <si>
    <t>Tranšėjų, iškasų ir duobių užpylimas gruntu iš sankasos ekskavatoriumi , kai kaušo talpa 0,50m3  k9=1.15</t>
  </si>
  <si>
    <t>Statinys                5 Elektrotechnikos dalis (Apšvietimas) E-01</t>
  </si>
  <si>
    <t>Žiniaraštis             1 I etapas: Ukmergės g. ir pėsčiųjų viaduko su pandusais statybos projektas</t>
  </si>
  <si>
    <t>Demontavimo darbai</t>
  </si>
  <si>
    <t>Išorės šviestuvų demontavimas  k1=0.50,k2=0.50</t>
  </si>
  <si>
    <t>Pamatų demontavimas  k1=0.50,k2=0.50,k3=0.000,k4=0.500</t>
  </si>
  <si>
    <t>Statybinių šiukšlių išvežimas 5 km atstumu automobiliais-savivarčiais, pakraunant ekskavatoriais 0,25 m3 talpos kaušais</t>
  </si>
  <si>
    <t>Montavimo darbai. Ukmergės gatvės apšvietimo rekonstravimas.</t>
  </si>
  <si>
    <t>km</t>
  </si>
  <si>
    <t>Iki 1 m gylio tranšėjų kabeliams užpylimas rankiniu būdu , kai gruntas II grupės, kabelių skaičius  1 vnt  k9=1.15</t>
  </si>
  <si>
    <t>Iki 1 m gylio tranšėjų kabeliams kasimas 0,15 m3 kaušo talpos ekskavatoriumi (gruntas II grupės, kabelių skaičius iki  1 vnt)  k9=1.15</t>
  </si>
  <si>
    <t>Iki 1 m gylio tranšėjų kabeliams užpylimas iki 15 kW (21 AG) galios buldozeriais iš sankasos ( gruntas II grupės, kabelių skaičius  1 vnt)  k9=1.15</t>
  </si>
  <si>
    <t>Iki 1 m gylio tranšėjų kabeliams kasimas rankiniu būdu,kai gruntas II grupės, kabelių skaičius  2 vnt  k9=1.15</t>
  </si>
  <si>
    <t>Iki 1 m gylio tranšėjų kabeliams užpylimas rankiniu būdu,kai gruntas II grupės, kabelių skaičius  2 vnt  k9=1.15</t>
  </si>
  <si>
    <t>Iki 1 m gylio tranšėjų kabeliams kasimas 0,15 m3 kaušo talpos ekskavatoriumi (gruntas II grupės, kabelių skaičius iki  2 vnt)  k9=1.15</t>
  </si>
  <si>
    <t>Iki 1 m gylio tranšėjų kabeliams užpylimas iki 15 kW (21 AG) galios buldozeriais iš sankasos ( gruntas II grupės, kabelių skaičius  2.00 vnt)  k9=1.15</t>
  </si>
  <si>
    <t>Signalinės juostos paklojimas tranšėjoje virš pakloto kabelio  k9=1.15</t>
  </si>
  <si>
    <t>Polietileninių iki  100 mm skersmens vamzdžių paklojimas  k9=1.15</t>
  </si>
  <si>
    <t>Kabelio tiesimas vamzdžiuose, blokuose, laidadėžėse, kai kabelio masė iki 1kg</t>
  </si>
  <si>
    <t>Iki 1000 V įtampos iki 70mm2 skersp.kabeliui galinės movos su terminiais vamzdeliais montavimas</t>
  </si>
  <si>
    <t>Iki 1000 V įtampos iki 70 mm2 skersp. kabeliui jungiamosios movos su terminiais vamzdeliais montavimas</t>
  </si>
  <si>
    <t>Tranšėjų, iškasų ir duobių užpylimas II grupės gruntu rankiniu būdu  k9=1.15</t>
  </si>
  <si>
    <t>PAMATŲ APŠVIETIMO ATRAMOMS MONTAVIMAS,KAI KONSTRUKCIJOS MASĖ IKI 0.5 T</t>
  </si>
  <si>
    <t>Metalinių atramų, kurių masė iki 1 t, pastatymas, ant  pamatų  (pritaikyta)  k9=1.15</t>
  </si>
  <si>
    <t>Cinkuotų gembių montavimas ant apšvietimo stulpų iš autobokštelių, kai gembės  lenktos</t>
  </si>
  <si>
    <t>Išorės apšvietimo šviestuvų montavimas</t>
  </si>
  <si>
    <t>Gnybtų dėžučių iki 6 gnybtų ir 10 mm2 skerspjūvio kabeliams montavimas, tvirtinant prie k-jų ant sienos ar kolonos</t>
  </si>
  <si>
    <t>Kabelio tiesimas vamzdžiuose, blokuose, laidadėžėse, kai kabelio masė iki 3kg (atramoje)</t>
  </si>
  <si>
    <t>Dviejų-keturių gyslų kabelio su gumine izol.sausas galų paruošimas įtampai iki 1kV, kai skerspjūvis iki 16mm2</t>
  </si>
  <si>
    <t>Kabelio izoliacijos varžos matavimas</t>
  </si>
  <si>
    <t>Įžeminimo kontūro įrengimas iš vieno elektrodo iki 5 m ilgio su horizontalia įžeminimo šyna iki 1m ilgio</t>
  </si>
  <si>
    <t>Įžeminimo laidininkų klojimas tranšėjoje</t>
  </si>
  <si>
    <t>Įžeminimo kontūro varžos matavimas</t>
  </si>
  <si>
    <t>Grandinės "fazė - nulis" tariamosios varžos matavimas</t>
  </si>
  <si>
    <t>grandinė</t>
  </si>
  <si>
    <t>Montavimo darbai. Elektros tiekimas švieslentėms</t>
  </si>
  <si>
    <t>Duobių kasimas  k9=1.15</t>
  </si>
  <si>
    <t>Kabelio tiesimas vamzdžiuose, blokuose, laidadėžėse, kai kabelio masė iki 3kg</t>
  </si>
  <si>
    <t>Montavimo darbai. Kiti darbai</t>
  </si>
  <si>
    <t>Įrenginių paleidimo ir derinimo darbai (įkainis pritaikytas)</t>
  </si>
  <si>
    <t>Kelio ašinės linijos ir kelio juostos nužymėjimas trasoje</t>
  </si>
  <si>
    <t>Medžiagos. Ukmergės gatvės apšvietimo rekonstravimas</t>
  </si>
  <si>
    <t>1kV aliuminiai kabeliai AXMK 4x25SM</t>
  </si>
  <si>
    <t>1 kV galinės movos 4-ių gyslų kabeliams EVPU-4 x 25</t>
  </si>
  <si>
    <t>1 kV jungiamosios movos 4-ių gyslų kabeliams 4x25 mm2 AL</t>
  </si>
  <si>
    <t>Mažo dūmingumo behalogen.instaliac.kabeliai XPJ-HF D 500V 3x1,5 R100(deg.kl.Dca)</t>
  </si>
  <si>
    <t>Signalinė juosta Kabelis  0,2x250 mm geltona</t>
  </si>
  <si>
    <t>Vamzdžiai iš antrinio tankio polietileno (II PEHD) PN1.5, 75x2.3</t>
  </si>
  <si>
    <t>Apšvietimo atrama H=10,0 m.</t>
  </si>
  <si>
    <t>Vienguba gembė „P“ h0,5 xL1,5 m.</t>
  </si>
  <si>
    <t>Gnybtų komplektu komplekte su 6A saugikliais. Kabeliams iki 35mm2.</t>
  </si>
  <si>
    <t>Šviestuvas 87,3W, 4000K</t>
  </si>
  <si>
    <t>Šviestuvo valdiklis</t>
  </si>
  <si>
    <t>Gelžbetoninis pamatas</t>
  </si>
  <si>
    <t>Įžeminimo komplektas 30 omų</t>
  </si>
  <si>
    <t>Medžiagos. Elektros tiekimas švieslentėms</t>
  </si>
  <si>
    <t>1kV galios variniai kabeliai NYY-J 3x6RE</t>
  </si>
  <si>
    <t>Apsauginis vamzdis HDPEØ50</t>
  </si>
  <si>
    <t>Polietileniniai vamzdžiai (II PEHD) 110x4.0 mm</t>
  </si>
  <si>
    <t>Įžeminimo komplektas 10 omų</t>
  </si>
  <si>
    <t>Indikacinio laido dėžutės su gnybtais</t>
  </si>
  <si>
    <t>Statinys                6 Elektroninių ryšių (telekomunikacijų) dalis ER-01</t>
  </si>
  <si>
    <t>Žiniaraštis             1 I etapas: Pėsčiųjų viaduko su pandusais statybos projektas</t>
  </si>
  <si>
    <t>Montavimo darbai</t>
  </si>
  <si>
    <t>Medžiagos</t>
  </si>
  <si>
    <t>Statinys                7 Elektroninių ryšių (telekomunikacijų) dalis ER-04</t>
  </si>
  <si>
    <t>Žiniaraštis             1 I etapas: Pėsčiųjų viaduko su pandusais statybos projektas (AB "Telia Lietuva" ryšių tinklų rekonstravimas)</t>
  </si>
  <si>
    <t>Statinių grupė 2025-05-25 Ozo, Ukmergės ir Siesikų gatvių Vilniaus m. rekonstravimo projektas (II etapas)</t>
  </si>
  <si>
    <t>Statinys                1 Konstrukcijų dalis (ženklų konstrukcijos) SK-05</t>
  </si>
  <si>
    <t>Žiniaraštis             1 Ozo g. portalinė ženklų atrama</t>
  </si>
  <si>
    <t>Pasiruošimo, žemės darbai</t>
  </si>
  <si>
    <t>Pamatų įrengimo darbai</t>
  </si>
  <si>
    <t>G/b rostverko įrengimas  k8=1.04,k9=1.15</t>
  </si>
  <si>
    <t>Armatūros tinklų sudėjimas  k8=1.04,k9=1.15</t>
  </si>
  <si>
    <t>Gelžbetoninių polių bandymai statinei apkrovai (bandymo laikas)</t>
  </si>
  <si>
    <t>val.</t>
  </si>
  <si>
    <t>Plokščių pagrindų iš monolitinio betono ir gelžbetonio įrengimas, kai statinyje iki 3000m3 betono  k9=1.15</t>
  </si>
  <si>
    <t>Armatūros iš atskirų strypų sudėjimas  k9=1.15</t>
  </si>
  <si>
    <t>100 t</t>
  </si>
  <si>
    <t>Betoninių paviršių plovimas aukštu slėgiu, prieš hidroizoliaciją  k8=1.17</t>
  </si>
  <si>
    <t>2 sluoksnių teptinės bituminės hidroizoliacijos įrengimas  k8=1.17,k9=1.15</t>
  </si>
  <si>
    <t>Betoninių paviršių dažymas du kartus rankiniu būdu  k9=1.15</t>
  </si>
  <si>
    <t>Tranšėjų, iškasų ir duobių užpylimas gruntu iš sankasos ekskavatoriumi , kai kaušo talpa 0,40 m3 (gruntas esamas)  k9=1.15</t>
  </si>
  <si>
    <t>Gamtinis  smėlis</t>
  </si>
  <si>
    <t>Grunto tankinimas savaeigiu vibrovolu , kai vibrovolo masė iki 6t( I-II grupės gruntas)  k9=1.15</t>
  </si>
  <si>
    <t>Atramos įrengimo darbai</t>
  </si>
  <si>
    <t>Žiniaraštis             1 Želdiniai</t>
  </si>
  <si>
    <t>Želdinių sodinimas</t>
  </si>
  <si>
    <t>Trakinis klevas</t>
  </si>
  <si>
    <t>Žalioji gudobelė</t>
  </si>
  <si>
    <t>Žiniaraštis             2 Ozo gatvė (šiaurinė dalis)</t>
  </si>
  <si>
    <t>Gatvės bordiūrų išardymas, kai remontuojamas tarpas daugiau 25m (  pagrindas betono)  k8=1.09,k9=1.15</t>
  </si>
  <si>
    <t>Išardyto laužo išvežimas 1 km atstumu automobiliais-savivarčiais, pakraunant kranu</t>
  </si>
  <si>
    <t>Statybinių šiukšlių išvežimas 1 km atstumu automobiliais-savivarčiais, pakraunant ekskavatoriais 0,25 m3 talpos kaušais</t>
  </si>
  <si>
    <t>Daugiau kaip 50 mm storio asfaltbetonio dangos sluoksnio frezavimas freza W-500 , kai frezuojamas plotas daugiau 5m2  k9=1.15</t>
  </si>
  <si>
    <t>Grunto kasimas 79 kW (108 AG) galios buldozeriais, perstumiant gruntą (atstumas 10 m , gruntas I grupės)  k9=1.15</t>
  </si>
  <si>
    <t>Iškasto grunto transportavimas 8,5 t autosavivarčiais, pakraunant 0,4 m3 kaušo talpos ekskavatoriumi (gruntas II grupės, transportavimo atstumas  20 km)</t>
  </si>
  <si>
    <t>Iškasto grunto transportavimas 8,5 t autosavivarčiais, pakraunant 0,4 m3 kaušo talpos ekskavatoriumi (gruntas II grupės, transportavimo atstumas  1 km)</t>
  </si>
  <si>
    <t>Ženklų su pamatais išvežimas 1 km atstumu automobiliais-savivarčiais, pakraunant kranu</t>
  </si>
  <si>
    <t>Metalinių tarpinių vienstiebių stulpelių kelio aptvėrimui ardymas  k4=0.500,k9=1.15</t>
  </si>
  <si>
    <t>Reklaminio stendo atramų ardymas (įkainis pritaikytas)  k4=0.500,k9=1.15</t>
  </si>
  <si>
    <t>Reklaminių stendų demontavimas mechanizuotai  k4=0.500</t>
  </si>
  <si>
    <t>Autobusų - troleibusų stotelių paviljonų ardymas  k4=0.500</t>
  </si>
  <si>
    <t>Šiukšliadėžių ardymas  k4=0.500</t>
  </si>
  <si>
    <t>Kelio stabilizuoto pagrindo įrengimas šalto regeneravimo mašina, pridedant cemento (sluoksnio storis  15.00 cm)  k9=1.15</t>
  </si>
  <si>
    <t>Pylimo viršaus ir šlaitų planiravimas rankiniu būdu ( gruntas II grupės)  k9=1.15</t>
  </si>
  <si>
    <t>Iškasto grunto transportavimas (iš sandėliavimo aikštelės) 8,5 t autosavivarčiais, pakraunant 0,4 m3 kaušo talpos ekskavatoriumi (gruntas I grupės, transportavimo atstumas  1 km)</t>
  </si>
  <si>
    <t>Drenažo įrengimas</t>
  </si>
  <si>
    <t>Pogriovinio drenažo iš plastikinių gofruotų vamzdžių su filtru įrengimas, užpilant filtracinį sluoksnį rankiniu būdu , kai vamzdžių skersmuo 145/160 mm  k8=1.04,k9=1.15</t>
  </si>
  <si>
    <t>Polietileninio paslėpto drenažo šulinio PE-ŠP-40 įrengimas  k9=1.15</t>
  </si>
  <si>
    <t>Geotekstilės paklojimas  k9=1.15</t>
  </si>
  <si>
    <t>Ozo gatvės (šiaurinė dalis) asfalto dangos konstrukcija</t>
  </si>
  <si>
    <t>Išlyginamųjų kelio pagrindo sluoksnių įrengimas , kai pagrindas dolomito skaldos  k9=1.15</t>
  </si>
  <si>
    <t>.Viensluoksnės kelio dangos įrengimas iš pagrindo - dangos sluoksnio asfaltbetonio (sluoksnis 14.00 cm storio , klotuvas iki 500 t/h)  k8=1.17,k9=1.15</t>
  </si>
  <si>
    <t>Viensluoksnės kelio dangos įrengimas iš pagrindo - dangos sluoksnio asfaltbetonio (sluoksnis 10.00 cm storio , klotuvas iki 500 t/h)  k8=1.17,k9=1.15</t>
  </si>
  <si>
    <t>Kelio juodų dangų paviršiaus gruntavimas bitumo emulsija  k8=1.17,k9=1.15</t>
  </si>
  <si>
    <t>Dvisluoksnės kelio dangos apatinio sluoksnio įrengimas iš apatinio dangos sluoksnio asfaltbetonio (sluoksnis 10.00 cm storio , klotuvas iki 500 t/h)  k8=1.17,k9=1.15</t>
  </si>
  <si>
    <t>Dvisluoksnės kelio dangos viršutinio sluoksnio įrengimas iš mastikos asfalto mišinio (sluoksnis 2.00 cm storio , klotuvas iki 500 t/h)  k8=1.17,k9=1.15</t>
  </si>
  <si>
    <t>Sandūros tarp bordiūrų ir gatvės dangos užtaisymas amortizacine (sandarinimo) juosta</t>
  </si>
  <si>
    <t>Geotinklo paklojimas, asfaltuojant kelio dangas rankiniu būdu  k9=1.15</t>
  </si>
  <si>
    <t>Iki 50 mm storio asfaltbetonio dangos sluoksnio frezavimas freza W-500 , kai frezuojamas plotas iki 5m2  k9=1.15</t>
  </si>
  <si>
    <t>Frezuoto asfalto išvežimas 1 km atstumu automobiliais-savivarčiais, pakraunant ekskavatoriais 0,25 m3 talpos kaušais</t>
  </si>
  <si>
    <t>Transportuojant toliau už kiekvieną papildomą kilometrą pridėti  k2=14.00</t>
  </si>
  <si>
    <t>Pėsčiųjų takai, šaligatviai, dviračių takas</t>
  </si>
  <si>
    <t>Apsauginių šalčiui atsparių kelio pagrindo sluoksnių įrengimas, naudojant prikabinamus kelio volus , kai pagrindas smėlio-žvyro mišinio, autogreiderio galia 79 kW (108 AG)  k9=1.15</t>
  </si>
  <si>
    <t>Šaligatvio pagrindo įrengimas (dolomito skaldelė, sluoksnio storis  15 cm)  k8=1.06,k9=1.15</t>
  </si>
  <si>
    <t>Viensluoksnės dangos įrengimas iš pagrindo - dangos sluoksnio asfaltbetonio (sluoksnis 6.0 cm storio , klotuvas iki 500 t/h)  k8=1.17,k9=1.15</t>
  </si>
  <si>
    <t>Dvisluoksnės kelio dangos viršutinio sluoksnio įrengimas iš viršutinio dangos sluoksnio asfaltbetonio (sluoksnis 2.50 cm storio , klotuvas iki 500 t/h)  k8=1.17,k9=1.15</t>
  </si>
  <si>
    <t>Šaligatvio dangos įrengimas iš šaligatvio plytelių, užpildant siūles akmens atsijomis , kai plytelės 375x375x80 mm  k9=1.15</t>
  </si>
  <si>
    <t>Mažoji architektūra</t>
  </si>
  <si>
    <t>Švieslentės stulpo montavimas (įkinis pritaikytas)</t>
  </si>
  <si>
    <t>Švieslentės ekrano ir laikiklio montavimas ant atramų iš autobokštelių (įkainis pritaikytas)</t>
  </si>
  <si>
    <t>Gatvių saugaus eismo organizavimas</t>
  </si>
  <si>
    <t>Kelio ženklų dvistiebių metalinių atramų (d=76mm) ant monolitinių betoninių pamatų pastatymas (atr.k.)  k9=1.15</t>
  </si>
  <si>
    <t>Kelio ženklų skydų montavimas prie šviesoforų gembių atramų mechanizuotai</t>
  </si>
  <si>
    <t>Kelio ženklų skydų montavimas prie dvistiebių atramų rankiniu budu</t>
  </si>
  <si>
    <t>Kelio ženklų skydų (papildomų lentelių) montavimas prie vienstiebių atramų rankiniu budu</t>
  </si>
  <si>
    <t>Kelio ženklų skydų (individualių kelio ženklų) demontavimas nuo dvistiebių atramų rankiniu budu  k4=0.500</t>
  </si>
  <si>
    <t>Kelio ženklų skydų (individualių kelio ženklų) montavimas prie dvistiebių atramų rankiniu budu</t>
  </si>
  <si>
    <t>Horizontalusis ženklinimas</t>
  </si>
  <si>
    <t>Kelio dangos ženklinimas termoplastu  k8=1.09,k9=1.15</t>
  </si>
  <si>
    <t>Kiti darbai</t>
  </si>
  <si>
    <t>Kiosko demontavimas  k4=0.500</t>
  </si>
  <si>
    <t>Kiosko montavimas , kai stulpai tvirtinami duobėse apibetonuojant (kiosko perkėlimas, įkainis pritaikytas)</t>
  </si>
  <si>
    <t>Reklaminio stendo skydo nuardymas mechanizuotai  k4=0.500</t>
  </si>
  <si>
    <t>Esamų stendo atramų pastatymas  (esamų atramų atstatymas)  k9=1.15</t>
  </si>
  <si>
    <t>Reklaminio stendo skydo įrengimas mechanizuotai (stendas esamas, perkeliamas)</t>
  </si>
  <si>
    <t>Žiniaraštis             3 Ozo gatvė (pietinė dalis)</t>
  </si>
  <si>
    <t>Trinkelių/plytelių išvežimas 1 km atstumu automobiliais-savivarčiais, pakraunant ekskavatoriais 0,25 m3 talpos kaušais</t>
  </si>
  <si>
    <t>Statybinių šiukšlių (atramų su pamatais, skydų) išvežimas 1 km atstumu automobiliais-savivarčiais, pakraunant kranu</t>
  </si>
  <si>
    <t>Ozo gatvės (pietinė dalis) asfalto dangos konstrukcija</t>
  </si>
  <si>
    <t>Pėsčiųjų takai, šaligatviai</t>
  </si>
  <si>
    <t>Kelio ženklai ir ženklinimas</t>
  </si>
  <si>
    <t>Žiniaraštis             4 Gelvonų gatvė (šiaurinė dalis)</t>
  </si>
  <si>
    <t>Užpylimas gruntu ekskavatoriumi , kai kaušo talpa 0,40m3  k9=1.15</t>
  </si>
  <si>
    <t>Gelvonų gatvės (šiaurinė dalis) asfalto dangos konstrukcija</t>
  </si>
  <si>
    <t>Dvisluoksnės kelio dangos apatinio sluoksnio įrengimas iš apatinio dangos sluoksnio asfaltbetonio (sluoksnis 6.00 cm storio , klotuvas iki 500 t/h)  k8=1.17,k9=1.15</t>
  </si>
  <si>
    <t>Nuovažos</t>
  </si>
  <si>
    <t>Iškasto grunto transportavimas 8,5 t autosavivarčiais, pakraunant 0,4 m3 kaušo talpos ekskavatoriumi (gruntas II grupės, transportavimo atstumas  60 km)</t>
  </si>
  <si>
    <t>Viensluoksnės kelio dangos įrengimas iš pagrindo - dangos sluoksnio asfaltbetonio (sluoksnis 8.00 cm storio , klotuvas iki 500 t/h)  k8=1.17,k9=1.15</t>
  </si>
  <si>
    <t>Dvisluoksnės kelio dangos viršutinio sluoksnio įrengimas iš mastikos asfalto mišinio (sluoksnis 4.00 cm storio , klotuvas iki 500 t/h)  k8=1.17,k9=1.15</t>
  </si>
  <si>
    <t>Žiniaraštis             5 Gelvonų gatvė (pietinė dalis)</t>
  </si>
  <si>
    <t>Gelvonų gatvės (pietinė dalis) asfalto dangos konstrukcija</t>
  </si>
  <si>
    <t>Žiniaraštis             6 PR2</t>
  </si>
  <si>
    <t>Sampylų išlyginimas 79 kW (108 AG) galios buldozeriais, perstumiant gruntą (atstumas 10 m , gruntas I-II grupės)  k9=1.15</t>
  </si>
  <si>
    <t>PR2 kelio asfalto dangos konstrukcija</t>
  </si>
  <si>
    <t>Žiniaraštis             7 Sklypo un. Nr.4400-5431-8893 servitutinis kelias</t>
  </si>
  <si>
    <t>Skaldos (žvyro) pasluoksnis</t>
  </si>
  <si>
    <t>Vamzdynų pirminis (apsauginis) užpylimas ekskavatoriumi, sutankinant gruntą  k9=1.15</t>
  </si>
  <si>
    <t>Sklypo un. Nr. 4400-5431-8893 servitutinio kelio asfalto dangos konstrukcija</t>
  </si>
  <si>
    <t>Statinių grupė 2025-05-25</t>
  </si>
  <si>
    <t>Žiniaraštis             1</t>
  </si>
  <si>
    <t>Medžių persodinimas</t>
  </si>
  <si>
    <t>Paviljonas Norman Foster 4,11x1,71</t>
  </si>
  <si>
    <t>Švieslentės ekranas</t>
  </si>
  <si>
    <t>Švieslentės laikiklis</t>
  </si>
  <si>
    <t>Žiniaraštis             3</t>
  </si>
  <si>
    <t>Žiniaraštis             4</t>
  </si>
  <si>
    <t>Vamzdynai, tiesiami uždaru būdu</t>
  </si>
  <si>
    <t>Plastikinių vamzdžių įtraukimas į esamus vamzdynus, kai įtraukiamų vamzdžių skersmuo 355-400 mm  k9=1.15</t>
  </si>
  <si>
    <t>Plastikinių vamzdžių įtraukimas į esamus vamzdynus, kai įtraukiamų vamzdžių skersmuo  250-315 mm  k9=1.15</t>
  </si>
  <si>
    <t>Nuotekų magistralinių tinklų plastikinių ir plastikinių armuotų įmovinių vamzdžių iki 1000mm skersmens klojimas ( vamzdžių skersmuo 630mm)  k9=1.15</t>
  </si>
  <si>
    <t>Protarpinių montavimas  (skersmuo  250 mm)  k9=1.15</t>
  </si>
  <si>
    <t>Perkritimo d=250, h =1,25m įrengimas  k9=1.15</t>
  </si>
  <si>
    <t>Perkritimo d=250, h =1,26m įrengimas  k9=1.15</t>
  </si>
  <si>
    <t>Perkritimo d=250, h =1,09m įrengimas  k9=1.15</t>
  </si>
  <si>
    <t>Nauji paviršinių nuotekų surinkimo šuliniai</t>
  </si>
  <si>
    <t>Kaliojo ketaus, reguliuojamo aukščio lietaus surinkimo bordiūrinės grotelės, d700 (klasė C250)</t>
  </si>
  <si>
    <t>Monolitinių pamatų hidroizoliacijos įrengimas, tepant 2 kartus  hidroizoliaciniu bitumu  k9=1.15</t>
  </si>
  <si>
    <t>Nuotekų vamzdyno prijungimas prie esamų tinklų, iškertant šulinio sienelę  (šlapiame grunte, kai vamzdžių skersmuo  250 mm)  k8=1.03,k9=1.15</t>
  </si>
  <si>
    <t>Perkritimo d=250, h =3,2m įrengimas  k9=1.15</t>
  </si>
  <si>
    <t>Perkritimo d=250, h =2,54m įrengimas  k9=1.15</t>
  </si>
  <si>
    <t>Nuotekų vamzdyno prijungimas prie esamų tinklų, iškertant šulinio sienelę ( šlapiame grunte, kai vamzdžių skersmuo 315 mm)  k8=1.03,k9=1.15</t>
  </si>
  <si>
    <t>Protarpinių montavimas  (skersmuo  315 mm)  k9=1.15</t>
  </si>
  <si>
    <t>Perkritimo d=315, h =3,29m įrengimas  k9=1.15</t>
  </si>
  <si>
    <t>Perkritimo d=315, h =5,57m įrengimas  k9=1.15</t>
  </si>
  <si>
    <t>Nuotekų vamzdyno prijungimas prie esamų tinklų, iškertant šulinio sienelę ( šlapiame grunte, kai vamzdžių skersmuo 400 mm)  k8=1.03,k9=1.15</t>
  </si>
  <si>
    <t>Protarpinių montavimas  (skersmuo  400 mm)  k9=1.15</t>
  </si>
  <si>
    <t>Perkritimo d=400, h =3,26m įrengimas  k9=1.15</t>
  </si>
  <si>
    <t>Perkritimo d=250, h =3,14m įrengimas  k9=1.15</t>
  </si>
  <si>
    <t>Perkritimo d=250, h =4,19m įrengimas  k9=1.15</t>
  </si>
  <si>
    <t>Perkritimo d=250, h =4,58m įrengimas  k9=1.15</t>
  </si>
  <si>
    <t>Perkritimo d=250, h =4,47m įrengimas  k9=1.15</t>
  </si>
  <si>
    <t>Perkritimo d=315, h =3,93m įrengimas  k9=1.15</t>
  </si>
  <si>
    <t>Perkritimo d=315, h =1,30m įrengimas  k9=1.15</t>
  </si>
  <si>
    <t>Perkritimo d=250, h =4,57m įrengimas  k9=1.15</t>
  </si>
  <si>
    <t>Grotelių išmontavimas  k4=0.500</t>
  </si>
  <si>
    <t>Statybinių šiukšlių išvežimas 10 km atstumu automobiliais-savivarčiais, pakraunant kranu</t>
  </si>
  <si>
    <t>Cementinio skiedinio injektavimas per įgręžtus vamzdinius inkarus           (m3 skiedinio)</t>
  </si>
  <si>
    <t>Vamzdynų iki 400 mm skersmens hidraulinis bandymas, kai vamzdžių skersmuo  400 mm  k9=1.15</t>
  </si>
  <si>
    <t>Remontuojami šuliniai</t>
  </si>
  <si>
    <t>Gelžbetoninių kontrolinių šulinių remontas, atstatant viršutinius gelžbetoninius žiedus ir užtaisant įtrūkimus smėlbetonio mišiniu  k9=1.15</t>
  </si>
  <si>
    <t>Betoninių nesudėtingų  latakų šuliniuose remontas</t>
  </si>
  <si>
    <t>Esamų buitinių nuotekų landos paaukštinimas (  gelžbetonio žiedais)  k8=1.05,k9=1.15</t>
  </si>
  <si>
    <t>Vandentiekio kameros landos paaukštinimas (  gelžbetonio žiedais)  k8=1.05,k9=1.15</t>
  </si>
  <si>
    <t>Dujotiekio dalis</t>
  </si>
  <si>
    <t>Dujotiekio plastikinių vamzdžių ir fasoninių dalių klojimas tranšėjoje (be sandūrų jungimo), kai vamzdžių skersmuo  125-160 mm  k9=1.15</t>
  </si>
  <si>
    <t>Dujotiekio plastikinių vamzdžių ir fasoninių dalių klojimas tranšėjoje (be sandūrų jungimo), kai vamzdžių skersmuo  iki 63 mm  k9=1.15</t>
  </si>
  <si>
    <t>Plastikinių vamzdžių įtraukimas į dėklus , kai įtraukiamų vamzdžių skersmuo 160 mm  k9=1.15</t>
  </si>
  <si>
    <t>Plieninių iki 700 mm skersmens vamzdžių klojimas, prakalant iki 15 m , kai vamzdžių skersmuo 150-225 mm  k8=1.04,k9=1.15</t>
  </si>
  <si>
    <t>El. movos LU PE100, SDR 11, d 160mm PN 16-vandent.,PN 10-dujot. (Monoline)</t>
  </si>
  <si>
    <t>El. movos LU PE100, SDR 11, d 90mm PN 16-vandent.,PN 10-dujot. (Monoline)</t>
  </si>
  <si>
    <t>El. movos LU PE100, SDR 11, d 20mm PN 16-vandent.,PN 10-dujot. (Monoline)</t>
  </si>
  <si>
    <t>El. aklės PE100, SDR 11, d 20mm PN 16-vandent.,PN 10-dujot. (Monoline)</t>
  </si>
  <si>
    <t>El. alkūnės 90` PE100, SDR 11, 160x90` PN 16-vandent.,PN 10-dujot. (Monoline)</t>
  </si>
  <si>
    <t>El. alkūnės 6` PE100, SDR 11, 160x6` PN 16-vandent.,PN 10-dujot. (Monoline)</t>
  </si>
  <si>
    <t>El. balnai LU PE100, SDR 11, 160/20mm PN 16-vandent.,PN 10-dujot. (Monoline)</t>
  </si>
  <si>
    <t>Įsipjovimas į veikiantį mažo slėgio dujotiekio plieninį vamzdyną atvamzdžiu (nenutraukiant dujų tiekimo), kai atvamzdžio skersmuo  160 mm  k8=1.03</t>
  </si>
  <si>
    <t>Įsipjovimas į veikiantį mažo slėgio dujotiekio plieninį vamzdyną atvamzdžiu (nenutraukiant dujų tiekimo) , kai atvamzdžio skersmuo 90 mm  k8=1.03</t>
  </si>
  <si>
    <t>Dujotiekio vamzdyno iki 300 mm skersmens pneumatinis bandymas su prapūtimu, kai vamzdžių skersmuo  160 mm</t>
  </si>
  <si>
    <t>Dėklų galų užtaisymas sandarinimo žiedais , kai dėklo skersmuo iki 400 mm (2 dėklų galai)  k9=1.15</t>
  </si>
  <si>
    <t>Dujotiekio dėklų galų sandariklių ardymas  k4=0.500</t>
  </si>
  <si>
    <t>Dujotiekio dėklų galų užtaisymas virve ir bitumu, kai dėklo skersmuo  iki 400 mm (2 dėklo galai)  k8=1.02</t>
  </si>
  <si>
    <t>Dujotiekio dėklų galų užtaisymas sandarinimo žiedais, kai dėklo skersmuo  iki 200 mm (2 dėklo galai)</t>
  </si>
  <si>
    <t>Dujotiekio plastikinių vamzdžių ir fasoninių dalių ardymas , kai vamzdžių skersmuo 125-160 mm  k4=0.500,k9=1.15</t>
  </si>
  <si>
    <t>Žiniaraštis             1 Apšvietimo tinklo įrengimas (II etapas) Ozo ir Gelvonų sankryžos rekonstravimas</t>
  </si>
  <si>
    <t>Cinkuotų gembių demontavimas nuo apšvietimo stulpų  k4=0.500</t>
  </si>
  <si>
    <t>Pamatų demontavimas  k1=0.50,k2=0.50,k3=0.000</t>
  </si>
  <si>
    <t>Montavimo darbai. Ozo ir Gelvonių g. apšvietimo rekonstravimas</t>
  </si>
  <si>
    <t>Iki 1 m gylio tranšėjų kabeliams kasimas rankiniu būdu,kai gruntas II grupės, kabelių skaičius  1 vnt  k9=1.15</t>
  </si>
  <si>
    <t>Iki 1 m gylio tranšėjų kabeliams užpylimas rankiniu būdu,kai gruntas II grupės, kabelių skaičius  1 vnt  k9=1.15</t>
  </si>
  <si>
    <t>Iki 1 m gylio tranšėjų kabeliams užpylimas iki 15 kW (21 AG) galios buldozeriais iš sankasos (gruntas II grupės, kabelių skaičius  1 vnt)  k9=1.15</t>
  </si>
  <si>
    <t>Iki 1 m gylio tranšėjų kabeliams užpylimas iki 15 kW (21 AG) galios buldozeriais iš sankasos (gruntas II grupės, kabelių skaičius  2 vnt)  k9=1.15</t>
  </si>
  <si>
    <t>II grupės grunto kasimas 0,15 m3 kaušo talpos ekskavatoriumi, suverčiant gruntą į sankasą  k9=1.15</t>
  </si>
  <si>
    <t>Tranšėjų ir duobių užpylimas iš sankasos 55kW (75AJ) galingumo buldozeriu, perstumiant II grupės gruntą iki 5m atstumu  k9=1.15</t>
  </si>
  <si>
    <t>90 - 110  mm skersmens plastikinių vamzdžių klojimas, prakalant iki 30m  k9=1.15</t>
  </si>
  <si>
    <t>Kontrolinio kabelio su gumine izol. sausas galų paruošimas, kai skerspjūvis iki 10 mm2 ir kabelis iki 7 gyslų</t>
  </si>
  <si>
    <t>Pirmo viengyslio arba daugiagyslio laido vienoje pynėje iki 2.5 mm2 skerspjūvio įtraukimas į apšvietimo atramas (pritaikyta)</t>
  </si>
  <si>
    <t>Cinkuotų apšvietimo stulpų montavimas gelžbetoniniuose pamatuose, kasant duobes rankiniu būdu</t>
  </si>
  <si>
    <t>Cinkuotų gembių montavimas ant apšvietimo stulpų iš autobokštelių , kai gembės tiesios</t>
  </si>
  <si>
    <t>Cinkuotų gembių montavimas ant apšvietimo stulpų iš autobokštelių, kai gembės  T formas</t>
  </si>
  <si>
    <t>Montavimo darbai. Elektros tiekimas švieslentėms ir paviljonams Ozo - Gelvonių g. sankryžoje</t>
  </si>
  <si>
    <t>Iki 1 m gylio tranšėjų kabeliams kasimas 0,15 m3 kaušo talpos ekskavatoriumi (gruntas II grupės, kabelių skaičius iki  4 vnt)  k9=1.15</t>
  </si>
  <si>
    <t>Iki 1 m gylio tranšėjų kabeliams užpylimas iki 15 kW (21 AG) galios buldozeriais iš sankasos (gruntas II grupės, kabelių skaičius  4 vnt)  k9=1.15</t>
  </si>
  <si>
    <t>.90 - 110  mm skersmens plastikinių vamzdžių klojimas, prakalant iki 30m  k9=1.15</t>
  </si>
  <si>
    <t>Medžiagos Ozo ir Gelvonių g. apšvietimo rekonstravimas</t>
  </si>
  <si>
    <t>Aliuminiai galios kabeliai YAKY 4x25</t>
  </si>
  <si>
    <t>1 kV galinės movos 4-ių gyslų kabeliams EVPU-4 x 25-70-S-L12</t>
  </si>
  <si>
    <t>Variniai galios kabeliai VVG (apvalūs) 3x1.5</t>
  </si>
  <si>
    <t>Vamzdis HDPE 75 (1250N)</t>
  </si>
  <si>
    <t>Vamzdis HDPE 75 (1250N) klojimui uždaru būdu</t>
  </si>
  <si>
    <t>Apšvietimo atrama h-5 (su guma)</t>
  </si>
  <si>
    <t>Vienguba gembė „P“ 1,0 x1,0 m</t>
  </si>
  <si>
    <t>Vienguba gembė „P“ 1,0 x0,5 m</t>
  </si>
  <si>
    <t>Kronšteinas L-1,0m</t>
  </si>
  <si>
    <t>Kronšteinas L-0,5m</t>
  </si>
  <si>
    <t>Šviestuvas 106W, 4000K</t>
  </si>
  <si>
    <t>Šviestuvas 102W, 4000K</t>
  </si>
  <si>
    <t>Šviestuvas 80W, 4000K</t>
  </si>
  <si>
    <t>Šviestuvas 53, 4000K</t>
  </si>
  <si>
    <t>Šviestuvas 35W, 4000K</t>
  </si>
  <si>
    <t>Šviestuvas 16W, 3000K</t>
  </si>
  <si>
    <t>Šviestuvas 55W, 5700K, dešininis</t>
  </si>
  <si>
    <t>Šviestuvas 55W, 5700K, kairinis</t>
  </si>
  <si>
    <t>Šviestuvas 68W, 5700K, dešininis</t>
  </si>
  <si>
    <t>Šviestuvas 68W, 5700K, kairinis</t>
  </si>
  <si>
    <t>Medžiagos. Elektros tiekimas švieslentėms ir paviljonams Ozo - Gelvonių g. sankryžoje</t>
  </si>
  <si>
    <t>1kV galios variniai kabeliai NYY-J 3x2.5RE</t>
  </si>
  <si>
    <t>Galinė mova kabeliui 3x10 mm2 AL</t>
  </si>
  <si>
    <t>Galinė mova kabeliui 3x6 mm2 AL</t>
  </si>
  <si>
    <t>PE gofruoti kabelių apsaugos vamzdžiai (su movomis) 50/41mm</t>
  </si>
  <si>
    <t>Apsauginis kabelių vamzdis HDPE 110 klojimui uždaru būdu</t>
  </si>
  <si>
    <t>Statinys                6 Elektroninių ryšių (telekomunikacijų) dalis. Skaidula ER-01</t>
  </si>
  <si>
    <t>Žiniaraštis             1 Elektroninių ryšių (telekomunikacijų) dalis. II etapas</t>
  </si>
  <si>
    <t>G/b šulinių demontavimas  k4=0.800,k9=1.15</t>
  </si>
  <si>
    <t>Šviesolaidinio kabelio ištraukimas  k4=0.500,k9=1.15</t>
  </si>
  <si>
    <t>Statybinio laužo išvežimas 10 km atstumu automobiliais-savivarčiais, pakraunant ekskavatoriais 0,25 m3 talpos kaušais</t>
  </si>
  <si>
    <t>Tranšėjų 1m gylio 1-2 kabeliams kasimas 0,25m3 talpos kaušu ekskavatoriais I-II grupės grunte  k9=1.15</t>
  </si>
  <si>
    <t>Tranšėjų 1m gylio 1-2 kabeliams užpylimas buldozeriais 59 kW(80AJ)  I-II grupės grunte iš sankasos  k9=1.15</t>
  </si>
  <si>
    <t>Tranšėjų kasimas rankiniu būdu 1-2 kabeliams I-II grupės grunte iki 1m gylio  k9=1.15</t>
  </si>
  <si>
    <t>Tranšėjų užpylimas rankiniu būdu 1-2 kabeliams I-II grupės grunte  k9=1.15</t>
  </si>
  <si>
    <t>Įžemiklių, surenkamų iš atskirų grandžių, įgilinimas iki 5m gylio I-II gr. grunte  k1=1.20,k2=1.20</t>
  </si>
  <si>
    <t>Polietileninių vamzdžių RKKS kabeliui paklojimas paruoštoje tanšėjoje  k9=1.15</t>
  </si>
  <si>
    <t>Esamo kabelio tiesimas vamzdžiuose, blokuose, laidadėžėse, kai kabelio masė iki 1kg</t>
  </si>
  <si>
    <t>4 skaidulų šviesolaidinio kabelio sujungimas (įkainis pritaikytas)  k9=1.15</t>
  </si>
  <si>
    <t>Smėlio pagrindo įrengimas  k9=1.15</t>
  </si>
  <si>
    <t>Surenkamų tipinių gelžbetonio mažų šulinių iš 2 dalių 6 kanalams įrengimas  k9=1.15</t>
  </si>
  <si>
    <t>Gelžbetoninis telekomunikacijų šulinys RKŠ-2-4 pusinis, 1290x1140x700 (su dalimis)</t>
  </si>
  <si>
    <t>Šviesolaidinis kabelis 12 sk.</t>
  </si>
  <si>
    <t>Šviesolaidinis kabelis 72 sk.</t>
  </si>
  <si>
    <t>Vamzdis HDPE d50 su sujungimo detalėmis, 750N</t>
  </si>
  <si>
    <t>Vamzdis HDPE d110 su sujungimo detalėmis, 750N</t>
  </si>
  <si>
    <t>Sudėtinis kabelių apsaugos vamzdis 110/100 (gelt.)</t>
  </si>
  <si>
    <t>Statinys                7 Elektroninių ryšių (telekomunikacijų) dalis. Telia pasijungimas ER-03</t>
  </si>
  <si>
    <t>Žiniaraštis             1 Elektroninių ryšių (telekomunikacijų) dalis. Telia pasijungimas II etapas</t>
  </si>
  <si>
    <t>Polietileninių vamzdžių šviesolaidiniam kabeliui paklojimas paruoštoje tanšėjoje  k9=1.15</t>
  </si>
  <si>
    <t>Skylių vamzdžiams iškalimas ir jų užtaisymas betoniniuose šuliniuose  k8=1.17</t>
  </si>
  <si>
    <t>Paprastų,parterinių ir mauritaniškų gazonų užsėjimas rankiniu būdu  k9=1.15</t>
  </si>
  <si>
    <t>Signalinė juosta kabeliams</t>
  </si>
  <si>
    <t>Statinys                8 Procesų valdymo ir automatizacijos dalis PVA-01</t>
  </si>
  <si>
    <t>Žiniaraštis             1 Šviesoforų įrengimas</t>
  </si>
  <si>
    <t>Įrenginių žiniaraštis</t>
  </si>
  <si>
    <t>LED 230V šviesoforas (3 sekcijos po d300, rd/ge/žl)</t>
  </si>
  <si>
    <t>LED 230V šviesoforas (3 sekcijos po d200, rd/ge/žl)</t>
  </si>
  <si>
    <t>LED 230V šviesoforas (papildoma šviesoforų sekcija į dešinę d300)</t>
  </si>
  <si>
    <t>LED 230V šviesoforas (papildoma šviesoforų sekcija į dešinę d200)</t>
  </si>
  <si>
    <t>LED 230V šviesoforas (3 sekcijos po d300, rd/ge/žl su krypties rodyklėmis į kairę)</t>
  </si>
  <si>
    <t>LED 230V šviesoforas (3 sekcijos po d200, rd/ge/žl su krypties rodyklėmis į kairę)</t>
  </si>
  <si>
    <t>LED 230V šviesoforas (3 sekcijos po d300, rd/ge/žl su krypties rodyklėmis tiesiai)</t>
  </si>
  <si>
    <t>LED 230V šviesoforas (3 sekcijos po d200, rd/ge/žl su krypties rodyklėmis tiesiai)</t>
  </si>
  <si>
    <t>LED 230V šviesoforas (3 sekcijos po d300, rd/ge/žl su krypties rodyklėmis į dešinę)</t>
  </si>
  <si>
    <t>LED 230V šviesoforas (2 sekcijos po d200, rd/žl su pėsčiojo ir dviratininko simboliu)</t>
  </si>
  <si>
    <t>LED 230V šviesoforas (2 sekcijos po d200, rd/žl su pėsčiojo simboliu)</t>
  </si>
  <si>
    <t>Bendri mygtukai, pritaikyti silpnaregiams</t>
  </si>
  <si>
    <t>Mygtukai, pritaikyti pėstiesiems</t>
  </si>
  <si>
    <t>Mygtukai, pritaikyti dviratininkams</t>
  </si>
  <si>
    <t>Garso signalai silpnaregiams</t>
  </si>
  <si>
    <t>Kronšteinai šviesoforams</t>
  </si>
  <si>
    <t>Kronšteinai šviesoforams tvirtinimui ant gembinės ar santvarinės konstrukcijos</t>
  </si>
  <si>
    <t>Tvirtinimo detalės</t>
  </si>
  <si>
    <t>Kronšteinai video jutiklių tvirtinimui</t>
  </si>
  <si>
    <t>Šviesoforo atrama be gembės, h-4,0 m, komplekte su pamatu</t>
  </si>
  <si>
    <t>Šviesoforo atrama su gembe, h-6,0 m, L-6,0 komplekte su pamatu</t>
  </si>
  <si>
    <t>Transporto jutiklių atrama su gembe h-8,0, L6,0 komplekte su pamatu</t>
  </si>
  <si>
    <t>Transporto jutiklių atrama su gembe, h-8,0 , L-5,0m, komplekte su pamatu</t>
  </si>
  <si>
    <t>Transporto jutiklių atrama su gembe, h-8,0 , L-4,0m, komplekte su pamatu</t>
  </si>
  <si>
    <t>Transporto jutiklių atrama su gembe, h-8,0 , L-8,0m, komplekte su pamatu</t>
  </si>
  <si>
    <t>Kontaktinės kaladėlės kabelių pajungimui atramoje</t>
  </si>
  <si>
    <t>Apsauginė guma</t>
  </si>
  <si>
    <t>Šviesoforų signalinis kabelis 21x1,5 mm²</t>
  </si>
  <si>
    <t>Šviesoforų signalinis kabelis 34x1,5 mm²</t>
  </si>
  <si>
    <t>Video jutiklių kabelis 4x1 mm²</t>
  </si>
  <si>
    <t>Kabelis UTP lauko sąlygoms vaizdo stebėjimo kamerai</t>
  </si>
  <si>
    <t>Signalinė juosta "Kabelis"</t>
  </si>
  <si>
    <t>Apsauginis vamzdis kabeliams HDPE Ø110 mm</t>
  </si>
  <si>
    <t>Apsauginis vamzdis kabeliams HDPE Ø50mm</t>
  </si>
  <si>
    <t>Cementiniai skiediniai</t>
  </si>
  <si>
    <t>Įžeminimo strypai Ø16 mm, 1,5 m</t>
  </si>
  <si>
    <t>Juosta cinkuota 4x25 mm</t>
  </si>
  <si>
    <t>Kalimo galvutė</t>
  </si>
  <si>
    <t>Jungiamoji mova</t>
  </si>
  <si>
    <t>Plieninis antgalis</t>
  </si>
  <si>
    <t>Kryžminė jungtis</t>
  </si>
  <si>
    <t>Dviračių mygtuko stulpelis 1.35m</t>
  </si>
  <si>
    <t>Pagalbinis (kontrastinis) skydas šviesoforui ant gembės</t>
  </si>
  <si>
    <t>Valdoma vaizdo stebėjimo kamera</t>
  </si>
  <si>
    <t>Stacionari vaizdo stebėjimo kamera</t>
  </si>
  <si>
    <t>Elektros įvadas iš ŠVS Cu 3x2,5mm2</t>
  </si>
  <si>
    <t>2 m ilgio perforuoti profiliai</t>
  </si>
  <si>
    <t>Statybos darbų žiniaraštis</t>
  </si>
  <si>
    <t>Iki 0.7m gylio duobių spintų pamatams kasimas rankiniu būdu II grupės grunte  k9=1.15</t>
  </si>
  <si>
    <t>Betono pagrindas po spintos pamatais (mažoms apimtims), pervežant betoną karučiais  k8=1.03,k9=1.15</t>
  </si>
  <si>
    <t>Šviesoforų valdymo spintos įrengimas</t>
  </si>
  <si>
    <t>Vaizdo kamerų valdymo ir reguliavimo spintos montavimas</t>
  </si>
  <si>
    <t>Matavimo, apsaugos, valdymo ir signalizacijos  prietaisų ir aparatų montavimas, kai prijungiama iki 12 laidų</t>
  </si>
  <si>
    <t>Vykdymo mechanizmo distancinio valdymo sistemos derinimas</t>
  </si>
  <si>
    <t>Modulinių automatinių išjungiklių, relių ir kontaktorių montavimas spintose (dėžėse) iki 4 modulių  (modulių skaičius prietaise  4 vnt)</t>
  </si>
  <si>
    <t>Iki 1 m gylio tranšėjų kabeliams kasimas rankiniu būdu , kai gruntas II grupės, kabelių skaičius  2.00 vnt  k9=1.15</t>
  </si>
  <si>
    <t>Iki 1 m gylio tranšėjų kabeliams užpylimas rankiniu būdu , kai gruntas II grupės, kabelių skaičius  2.00 vnt  k9=1.15</t>
  </si>
  <si>
    <t>Polietileninių iki 100 mm skersmens vamzdžių paklojimas  k9=1.15</t>
  </si>
  <si>
    <t>Pamatų atramoms montavimas, kai konstrukcijos masė iki 0.5 t</t>
  </si>
  <si>
    <t>Atramų montavimas gelžbetoniniuose pamatuose, kasant duobes rankiniu būdu, kai apšvietimo stulpų aukštis  daugiau 10,5m</t>
  </si>
  <si>
    <t>Montavimo metalinių Z profilių montavimas, dirbant iš autobokštelio</t>
  </si>
  <si>
    <t>Mygtukinio valdymo posto iki 6 elementų montavimas, tvirtinant prie konstrukcijų ant sienos ar kolonos</t>
  </si>
  <si>
    <t>Transporto detektorių montavimas</t>
  </si>
  <si>
    <t>Galios automatinių jungiklių montavimas spintose (dėžese), kai nominali srovė  iki 100 A</t>
  </si>
  <si>
    <t>Mikroprocesorinės priešgaisrinės adresinės sistemos derininimas, kai sistemoje iki 60 jutiklių (jutiklių derinimo darbai)</t>
  </si>
  <si>
    <t>Kameros pasukimo mechanizmo valdymo bloko derinimas</t>
  </si>
  <si>
    <t>Lauko videokameros montavimas, tvirtinant prie kronšteino, dirbant iš bokštelio</t>
  </si>
  <si>
    <t>Videokameros sąveikos sistemoje derinimas (kanalas)</t>
  </si>
  <si>
    <t>Šviesoforo ant apšvietimo atramos įrengimas (3 sekcijų)</t>
  </si>
  <si>
    <t>Šviesoforo ant apšvietimo atramos su gembine konstrukcija įrengimas (3 sekcijų)</t>
  </si>
  <si>
    <t>Šviesoforo ant apšvietimo atramos įrengimas (2 sekcijų)</t>
  </si>
  <si>
    <t>Prisukamų kontaktinių arba paskirstymo kaladėlių blokų montavimas , kai kaladėlių blokų tvirtinimų skaičius 2 vnt</t>
  </si>
  <si>
    <t>Kontaktinio skydo montavimas atramoje (įkainis pritaikytas)</t>
  </si>
  <si>
    <t>Šviesoforo posto demontavimas (įkainis pritaikytas)  k4=0.500</t>
  </si>
  <si>
    <t>Statinių grupė 2025-05-26 Ozo, Ukmergės ir Siesikų gatvių Vilniaus m. rekonstravimo projektas (III etapas)</t>
  </si>
  <si>
    <t>Statinys                1 SK-02 Konstrukcijų dalis (požeminė perėja)</t>
  </si>
  <si>
    <t>Žiniaraštis             1 Požeminės perėjos įrengimas</t>
  </si>
  <si>
    <t>Grunto kasimas 0,5 m3 kaušo talpos ekskavatoriais, pakraunant  gruntą į autosavivarčius , kai gruntas II grupės  k9=1.15</t>
  </si>
  <si>
    <t>Iškasto grunto transportavimas 8,5 t autosavivarčiais, pakraunant 0,5 m3 kaušo talpos ekskavatoriumi ( gruntas II grupės, transportavimo atstumas  15.00 km)</t>
  </si>
  <si>
    <t>Darbai sąvartoje, atvežant gruntą autosavivarčiais , kai gruntas II grupės  k9=1.15</t>
  </si>
  <si>
    <t>Supiltų smėlingų gruntų atramų giluminis tankinimas, naudojant vikšrinį kraną  k9=1.15</t>
  </si>
  <si>
    <t>50% smėlio ir 50% skaldyto žvirgždo 0/45 mišinio pagrindo įrengimas (storis 20 cm , viensluoksnis)  k9=1.15</t>
  </si>
  <si>
    <t>Pogriovinio drenažo iš plastikinių gofruotų vamzdžių su filtru įrengimas, užpilant filtracinį sluoksnį rankiniu būdu , kai vamzdžių skersmuo 113/126 mm  k8=1.04,k9=1.15</t>
  </si>
  <si>
    <t>Skaldos (5-70mm frakcija) prizmių įrengimas vamzdiniam drenažui  k9=1.15</t>
  </si>
  <si>
    <t>Požeminės perėjos konstrukcijų įrengimo darbai</t>
  </si>
  <si>
    <t>Sumontuoti kontūrinius atramų blokus, kai jų masė daugiau 5 tonų (atraminių blokų montavimas ant betono pagrindo)</t>
  </si>
  <si>
    <t>Monolitinių ruožų tarp blokų įrengimas  k8=1.04,k9=1.15</t>
  </si>
  <si>
    <t>Polipropileno plaušas 0,9kg/m3</t>
  </si>
  <si>
    <t>kg</t>
  </si>
  <si>
    <t>Armatūros tinklų sudėjimas, kai tinklo masė didesnė kaip 0,1 t  k8=1.04,k9=1.15</t>
  </si>
  <si>
    <t>Plieninių įdėtinių detalių montavimas, betonuojant perdangas , kai detalės masė daugiau 20,0kg (plieninių vamzdžių 193,7x10mm, kurių 1m svoris 45,30kg įbetonavimas į konstrukcijas) - vamzdžio ilgis 4,30x45,30=194,79 kg  k9=1.15</t>
  </si>
  <si>
    <t>Plieninių įdėtinių detalių montavimas, betonuojant perdangas , kai detalės masė daugiau 20,0kg (plieninių vamzdžių 244,5x10mm, kurių 1m svoris 57,8kg įbetonavimas į konstrukcijas) - vamzdžio ilgis 1,50x57,8x3=260,1kg  k9=1.15</t>
  </si>
  <si>
    <t>ACO Drain V100 polimerbetoninis latakas su kaliojo ketaus grotelėmis</t>
  </si>
  <si>
    <t>Nuotekų surinkimo tinklų plastikinių ir plastikinių armuotų įmovinių vamzdžių klojimas, kai vamzdžių skersmuo  160 mm  k9=1.15</t>
  </si>
  <si>
    <t>Surenkami gelžbetonio pramoninių plokščių perdenginiai  k8=1.04</t>
  </si>
  <si>
    <t>Plieninių įdėtinių detalių montavimas, kai detalės masė daugiau 20,0kg  k9=1.15</t>
  </si>
  <si>
    <t>Perdengimo įrengimas  k8=1.04,k9=1.15</t>
  </si>
  <si>
    <t>Padaryti monolitines sienutes  k8=1.04,k9=1.15</t>
  </si>
  <si>
    <t>Deformacinių siūlių pavirščių padengimas bitumo mastika ir ekstrūdiniu polisteroliu, darbus atliekant rankiniu būdu  k9=1.15</t>
  </si>
  <si>
    <t>Deformacinių siūlių įrengimas profilinėmis sandarinimo juostomis  k9=1.15</t>
  </si>
  <si>
    <t>Sandarinimo juosta Proofmate EK</t>
  </si>
  <si>
    <t>Deformacinių siūlių užtaisymas, panaudojant hermetiką  k9=1.15</t>
  </si>
  <si>
    <t>Fix-o-flex hermetikas (210g/m')</t>
  </si>
  <si>
    <t>Plieninių įdėtinių detalių montavimas, betonuojant kolonas , kai detalės masė daugiau 20, 0kg  k9=1.15</t>
  </si>
  <si>
    <t>Cementinio skiedinio injektavimas per įgręžtus vamzdinius inkarus (nuolydžio formavimas smulkiagrūdžiu cementiniu skiediniu)</t>
  </si>
  <si>
    <t>Betono pasluoksnis</t>
  </si>
  <si>
    <t>Panduso betonavimas  k8=1.03,k9=1.15</t>
  </si>
  <si>
    <t>Armatūros sudėjimas  k8=1.17,k9=1.15</t>
  </si>
  <si>
    <t>Gręžinių gręžimas poliams slankiuose gruntuose sraigtiniu grąžtu su apsauginiu vamzdžiu, kai gręžinio D iki 500mm I-II grupės grunte</t>
  </si>
  <si>
    <t>Gręžtinių polių betonavimas , kai gręžinio skersmuo iki 500 mm  k9=1.15</t>
  </si>
  <si>
    <t>Laiptų įrengimas, kai klojiniai įrengiami iš lentų, pavežant betoną karučiais  k8=1.03,k9=1.15</t>
  </si>
  <si>
    <t>Plieninių įdėtinių detalių montavimas, betonuojant perdangas, kai detalės masė  daugiau 4,0kg iki 6,0kg  k9=1.15</t>
  </si>
  <si>
    <t>Plieninių turėklų su porankiais įrengimas laiptuose  k8=1.03</t>
  </si>
  <si>
    <t>Guminių plytelių danga,klijuojant klijais  k8=1.05</t>
  </si>
  <si>
    <t>Guminė taktilinė neregių įspėjimo plytelė</t>
  </si>
  <si>
    <t>Plieninių įdėtinių detalių montavimas, betonuojant perdangas, kai detalės masė  daugiau 4,0kg iki 6,0kg (plieninių detalių sudėjimas įrengiant deformacines siules)  k9=1.15</t>
  </si>
  <si>
    <t>Kelio konstrukcijos įrengimo darbai</t>
  </si>
  <si>
    <t>Geotinklo paklojimas  k9=1.15</t>
  </si>
  <si>
    <t>Dviejų komponentų epoksidinės masės su smėlio užpildu grindų dangų įrengimas (ant paruošto pagrindo) , kai dangos sluoksnio storis 4mm</t>
  </si>
  <si>
    <t>Įrengti dviejų sluoksnių bituminę prilydomąją hidroizoliaciją  k8=1.14,k9=1.15</t>
  </si>
  <si>
    <t>Statinys                2 Konstrukcijų dalis (Šilumos perdavimo tinklų)</t>
  </si>
  <si>
    <t>Žiniaraštis             1 Esamų praeinamų kolektorių (iš surenkamų g/b lovių L30-22-2 ir plokščių P30-20-2) dalių (ruožų) remontas</t>
  </si>
  <si>
    <t>Hidroizoliacijos darbai</t>
  </si>
  <si>
    <t>Įrengti 2 cm storio išlyginamąjį cementinio skiedinio sluoksnį  k8=1.03,k9=1.15</t>
  </si>
  <si>
    <t>Keičiant išlyginamojo cementinio skiedinio sluoksnio storį 1 cm  pridėti  k4=2.250,k8=1.03,k9=1.15</t>
  </si>
  <si>
    <t>Ritininių medžiagų hidroizoliacijos įrengimas, šiltinant cokolius ir rūsio sienas ( tvirtinant drenažo ritininę dangą)</t>
  </si>
  <si>
    <t>Tranšėjų, iškasų ir duobių užpylimas gruntu iš sankasos ekskavatoriumi , kai kaušo talpa 0,40m3  k9=1.15</t>
  </si>
  <si>
    <t>Gelžbetonio / betono darbai</t>
  </si>
  <si>
    <t>Pamatų blokų atraminių plokščių iš surenkamo gelžbetonio montavimas ant skiedinio  k9=1.15</t>
  </si>
  <si>
    <t>Statinys                3 Susisiekimo dalis</t>
  </si>
  <si>
    <t>Želdiniai</t>
  </si>
  <si>
    <t>Plačialapis šermukšnis</t>
  </si>
  <si>
    <t>Paprastasis skroblas</t>
  </si>
  <si>
    <t>Žiniaraštis             2 Ukmergės gatvė (rytinė dalis)</t>
  </si>
  <si>
    <t>Grunto kasimas 0,4 m3 kaušo talpos ekskavatoriais, pakraunant  gruntą į autosavivarčius, kai gruntas  II grupės  k9=1.15</t>
  </si>
  <si>
    <t>Skiriamosios kelio juostos tvoros ardymas (įkainis pritaikytas)  k4=0.500,k9=1.15</t>
  </si>
  <si>
    <t>Ukmergės gatvės (rytinė dalis) asfalto dangos konstrukcija</t>
  </si>
  <si>
    <t>Viensluoksnės kelio dangos įrengimas iš pagrindo - dangos sluoksnio asfaltbetonio (sluoksnis 14.00 cm storio , klotuvas iki 500 t/h)  k8=1.17,k9=1.15</t>
  </si>
  <si>
    <t>Geotinklo paklojimas, asfaltuojant kelio dangas  rankiniu būdu  k9=1.15</t>
  </si>
  <si>
    <t>Iki 50 mm storio asfaltbetonio dangos sluoksnio frezavimas freza W-500, kai frezuojamas plotas  iki 5m2  k9=1.15</t>
  </si>
  <si>
    <t>Kelio ženklų skydų (individualių kelio ženklų) ardymas  k4=0.500</t>
  </si>
  <si>
    <t>Kelio ženklų skydų (individualių kelio ženklų perkėlimas) montavimas prie dvistiebių atramų rankiniu budu</t>
  </si>
  <si>
    <t>Metalinių vienpusių kelio atitvarų ant metalinių statramsčių įrengimas, įkalant statramsčius ( atstumas tarp statramsčių 2,0 m)  k9=1.15</t>
  </si>
  <si>
    <t>Metalinių kelio atitvarų galinių elementų montavimas ( vienpusių)  k9=1.15</t>
  </si>
  <si>
    <t>Žiniaraštis             3 Ukmergės gatvė (vakarinė dalis)</t>
  </si>
  <si>
    <t>Reklaminio cinindrinio stendo nuardymas nuo atramų mechanizuotai  k4=0.500</t>
  </si>
  <si>
    <t>Reklaminio cilindrinio stendo atramų ardymas (įkainis pritaikytas)  k4=0.500,k9=1.15</t>
  </si>
  <si>
    <t>Reklaminio stendo nuardymas nuo atramų mechanizuotai  k4=0.500</t>
  </si>
  <si>
    <t>Reklaminio stendo ardymas (įkainis pritaikytas)  k4=0.500,k9=1.15</t>
  </si>
  <si>
    <t>Ukmergės gatvės (vakarinė dalis) asfalto dangos konstrukcija</t>
  </si>
  <si>
    <t>Mažoji archtektūra</t>
  </si>
  <si>
    <t>Autobusų - troleibusų stotelių paviljonų montavimas, kai stulpai tvirtinami  duobėse apibetonuojant</t>
  </si>
  <si>
    <t xml:space="preserve">   6   Mažoji archtektūra</t>
  </si>
  <si>
    <t>Paviljonas Trafic 4,11x1,71</t>
  </si>
  <si>
    <t>Statinys                4 Vandentiekio ir nuotekų šalinimo dalis</t>
  </si>
  <si>
    <t>Nuotekų magistralinių tinklų plastikinių ir plastikinių armuotų įmovinių vamzdžių iki 1000mm skersmens klojimas  (vamzdžių skersmuo  630mm)  k9=1.15</t>
  </si>
  <si>
    <t>Nuotekų magistralinių tinklų plastikinių ir plastikinių armuotų įmovinių vamzdžių iki 1000mm skersmens klojimas  (vamzdžių skersmuo  500 mm)  k9=1.15</t>
  </si>
  <si>
    <t>Plastikinių vamzdžių įtraukimas į dėklus , kai įtraukiamų vamzdžių skersmuo 450-500 mm  k9=1.15</t>
  </si>
  <si>
    <t>Nuotekų surinkimo tinklų PVC vamzdžių klojimas, kai vamzdžių skersmuo  200 mm  k9=1.15</t>
  </si>
  <si>
    <t>Nuotekų magistralinių tinklų plastikinių ir plastikinių armuotų įmovinių vamzdžių iki 1000mm skersmens klojimas ( vamzdžių skersmuo 800 mm)  k9=1.15</t>
  </si>
  <si>
    <t>Uždaro perėjimo iki 50 m ilgio įrengimas kryptinio gręžimo įrenginiu, įtraukiant plastikinį vamzdį, kai vamzdžių skersmuo  315mm (trasos ilgis)  k9=1.15</t>
  </si>
  <si>
    <t>Uždaro perėjimo iki 50 m ilgio įrengimas kryptinio gręžimo įrenginiu, įtraukiant plastikinį vamzdį, kai vamzdžių skersmuo  225-280 mm (trasos ilgis)  k9=1.15</t>
  </si>
  <si>
    <t>Apvalių surenkamų gelžbetoninių nuotakyno šulinių įrengimas šlapiuose gruntuose , kai šulinių skersmuo 1,5 m (surenkamos g/b konstrukcijos) (L1-31)  k8=1.04,k9=1.15</t>
  </si>
  <si>
    <t>Apvalių surenkamų gelžbetoninių nuotakyno šulinių įrengimas šlapiuose gruntuose, kai šulinių skersmuo  2,0 m (surenkamos g/b konstrukcijos)  k8=1.04,k9=1.15</t>
  </si>
  <si>
    <t>Plastikinių ir plastikinių armuotų įmovinių alkūnių, perėjimų, movų, intarpų iki 630 mm skersmens montavimas  (skersmuo  500 mm)  k9=1.15</t>
  </si>
  <si>
    <t>Perkritimo d=500, h =2,03m įrengimas  k9=1.15</t>
  </si>
  <si>
    <t>Surenkamų gelžbetoninių šulinių montavimas šlapiuose gruntuose , kai šuliniai apvalūs (šulinio surenkamos gelžbetoninės konstrukcijos)  k9=1.15</t>
  </si>
  <si>
    <t>Perkritimo d=250, h =4,17m įrengimas  k9=1.15</t>
  </si>
  <si>
    <t>Perkritimo d=250, h =4,02m įrengimas  k9=1.15</t>
  </si>
  <si>
    <t>Perkritimo d=315, h =1,71m įrengimas  k9=1.15</t>
  </si>
  <si>
    <t>Perkritimo d=315, h =3,76m įrengimas  k9=1.15</t>
  </si>
  <si>
    <t>Apvalių surenkamų gelžbetoninių nuotakyno šulinių įrengimas šlapiuose gruntuose , kai šulinių skersmuo 1,5 m (surenkamos g/b konstrukcijos) (L1-44)  k8=1.04,k9=1.15</t>
  </si>
  <si>
    <t>Perkritimo d=250, h =0,69m įrengimas  k9=1.15</t>
  </si>
  <si>
    <t>Perkritimo d=250, h =2,11m įrengimas  k9=1.15</t>
  </si>
  <si>
    <t>Perkritimo d=315, h =1,42m įrengimas  k9=1.15</t>
  </si>
  <si>
    <t>Perkritimo d=250, h =1,52m įrengimas  k9=1.15</t>
  </si>
  <si>
    <t>Kaliojo ketaus plaukiojančio tipo lietaus surinkimo grotelės su rėmu, d700 (klasė B125)</t>
  </si>
  <si>
    <t>Paviršinio vandens surinkimo kanalų sandūrų hermetizavimas, kai sandūros  išilginės tarp latakų ir  dangos (kanalas)  k8=1.15,k9=1.15</t>
  </si>
  <si>
    <t>Plastikinių lauko nuotakyno šulinių montavimas, kai šulinių skersmuo  daugiau 400 mm iki 500 mm  k9=1.15</t>
  </si>
  <si>
    <t>Nuotekų vamzdyno prijungimas prie esamų tinklų, iškertant šulinio sienelę  (šlapiame grunte, kai vamzdžių skersmuo 250 mm)  k1=1.15,k8=1.03,k9=1.15</t>
  </si>
  <si>
    <t>Perkritimo d=250, h =1,83m įrengimas  k9=1.15</t>
  </si>
  <si>
    <t>Perkritimo d=250, h =1,57m įrengimas  k9=1.15</t>
  </si>
  <si>
    <t>Nuotekų vamzdyno prijungimas prie esamų tinklų, iškertant šulinio sienelę  (šlapiame grunte, kai vamzdžių skersmuo 500 mm)  k1=1.15,k8=1.03,k9=1.15</t>
  </si>
  <si>
    <t>Perkritimo d=200, h =1,5m įrengimas  k9=1.15</t>
  </si>
  <si>
    <t>Nuotekų vamzdyno prijungimas prie esamų tinklų, iškertant šulinio sienelę  (šlapiame grunte, kai vamzdžių skersmuo 315 mm)  k1=1.15,k8=1.03,k9=1.15</t>
  </si>
  <si>
    <t>Nuotekų vamzdyno prijungimas prie esamų tinklų, iškertant šulinio sienelę  (šlapiame grunte, kai vamzdžių skersmuo 200 mm)  k1=1.15,k8=1.03,k9=1.15</t>
  </si>
  <si>
    <t>Nuotekų vamzdyno prijungimas prie esamų tinklų, iškertant šulinio sienelę  (šlapiame grunte, kai vamzdžių skersmuo 600 mm)  k1=1.15,k8=1.03,k9=1.15</t>
  </si>
  <si>
    <t>Nuotekų vamzdyno prijungimas prie esamų tinklų, iškertant šulinio sienelę  (šlapiame grunte, kai vamzdžių skersmuo 300 mm)  k1=1.15,k8=1.03,k9=1.15</t>
  </si>
  <si>
    <t>Vamzdynų daugiau kaip 400 mm skersmens hidraulinis bandymas, kai vamzdžių skersmuo  600 mm  k9=1.15</t>
  </si>
  <si>
    <t>Vamzdynų daugiau kaip 400 mm skersmens hidraulinis bandymas , kai vamzdžių skersmuo 500 mm  k9=1.15</t>
  </si>
  <si>
    <t>Vamzdynų iki 400 mm skersmens hidraulinis bandymas, kai vamzdžių skersmuo  200 mm  k9=1.15</t>
  </si>
  <si>
    <t>Vamzdynų iki 400 mm skersmens hidraulinis bandymas, kai vamzdžių skersmuo  160mm  k9=1.15</t>
  </si>
  <si>
    <t>Esamo vandentiekio šulinio landos paaukštinimas (  gelžbetonio žiedais)  k8=1.05,k9=1.15</t>
  </si>
  <si>
    <t>Mechanizuotas dangos išardymas , kai danga skaldos  k9=1.15</t>
  </si>
  <si>
    <t>Dvisluoksnės kelio dangos viršutinio sluoksnio įrengimas iš viršutinio dangos sluoksnio asfaltbetonio (sluoksnis 3.00 cm storio , klotuvas iki 500 t/h)  k8=1.17,k9=1.15</t>
  </si>
  <si>
    <t>Dvisluoksnės dangos apatinio sluoksnio įrengimas iš apatinio dangos sluoksnio asfaltbetonio (sluoksnis 4.0 cm storio , klotuvas iki 500 t/h)  k8=1.17,k9=1.15</t>
  </si>
  <si>
    <t>Dvisluoksnės dangos apatinio sluoksnio įrengimas iš apatinio dangos sluoksnio asfaltbetonio (sluoksnis 6.0 cm storio , klotuvas iki 500 t/h)  k8=1.17,k9=1.15</t>
  </si>
  <si>
    <t>Vandentiekio plieninių sklendžių arba atbulinių vožtuvų D 160mm pastatymas  k8=1.06,k9=1.15</t>
  </si>
  <si>
    <t>Statinys                5 Šilumos tiekimo dalis</t>
  </si>
  <si>
    <t>Žiniaraštis             1 Šilumos perdavimo tinklų įrengimas</t>
  </si>
  <si>
    <t>Siūlių pjaustymas diskine freza asfaltbetonio dangoje  k9=1.15</t>
  </si>
  <si>
    <t>Asfaltbetonio dangos išardymas pneumoplaktuku , kai dangos storis 100mm  k8=1.09,k9=1.15</t>
  </si>
  <si>
    <t>Gatvės bordiūrų išardymas, kai remontuojamas tarpas iki 25m (  pagrindas betono)  k8=1.09,k9=1.15</t>
  </si>
  <si>
    <t>Plieninių termoizoliuotų vamzdžių izoliacijos nuėmimas vamzdžių pjovimo vietose , kai  vamzdžių skersmuo daugiau 300 mm  k9=1.15</t>
  </si>
  <si>
    <t>Vamzdžių izoliacijos išvežimas 10 km atstumu automobiliais-savivarčiais, pakraunant kranu</t>
  </si>
  <si>
    <t>Gelžbetoninių konstrukcijų išardymas  k8=1.17</t>
  </si>
  <si>
    <t>Šilumos tiekimo tinklų plieninių vamzdžių ardymas, kai vamzdžių skersmuo 500 mm  k4=0.500,k9=1.15</t>
  </si>
  <si>
    <t>Metalo laužo išvežimas 10 km atstumu automobiliais-savivarčiais, pakraunant kranu</t>
  </si>
  <si>
    <t>Statybinių šiukšlių išvežimas 10 km atstumu automobiliais-savivarčiais, pakraunant ekskavatoriais 0,25 m3 talpos kaušais</t>
  </si>
  <si>
    <t>Grunto kasimas 0,4m3 kaušo talpos ekskavatoriumi, pakraunant gruntą į autosavivarčius , kai gruntas I grupės  k9=1.15</t>
  </si>
  <si>
    <t>Grunto transportavimas 8,5t autosavivarčiais 1km atstumu, pakraunant 0,4m3 kaušo talpos ekskavatoriumi , kai gruntas I grupės</t>
  </si>
  <si>
    <t>II grupės grunto kasimas rankiniu būdu nesutvirtintose tranšėjose (iškasose) , kai kasimo gylis iki 1,0m  k9=1.15</t>
  </si>
  <si>
    <t>Tranšėjų, iškasų ir duobių užpylimas gruntu rankiniu būdu , kai gruntas II grupės  k9=1.15</t>
  </si>
  <si>
    <t>Tranšėjų, iškasų ir duobių užpylimas gruntu iš sankasos ekskavatoriumi , kai kaušo talpa 0,40m3 (190 m3 atvežtinis, 790 m3 esamas gruntas)  k9=1.15</t>
  </si>
  <si>
    <t>Šilumos tiekimo tinklų įrengimas</t>
  </si>
  <si>
    <t>Šilumos tiekimo tinklų vamzdynų pl.alkūnių,intarpų daugiau kaip 250mm skersm.montavimas perein.kanaluose (be sand.suv.) , kai vamzdžių skersmuo 500 mm  k9=1.15</t>
  </si>
  <si>
    <t>Šilumos tiekimo tinklų plieninių termoizoliuotų vamzdžių atvadų izoliavimas balninėmis termoizoliacinėmis movomis , kai magistralinių vamzdžių apvalkalo skersmuo 710-780 mm  k9=1.15</t>
  </si>
  <si>
    <t>Šilumos tiekimo tinklų plien. termoizoliuotų nejudančių atramų mazgų daugiau kaip 250mm skers.montavimas (be sand.suv.) , kai vamzdžių skersmuo 500 mm  k9=1.15</t>
  </si>
  <si>
    <t>Šilumos tiekimo tinklų plieninių užbaigimo antgalių montavimas, kai vamzdžių apvalkalo skersmuo 710-780 mm  k9=1.15</t>
  </si>
  <si>
    <t>Įvadų sandarinimas sieninio įvado įvorėmis , kai vamzdžių apvalkalo skersmuo 700 mm (norma pritaikyta)  k9=1.15</t>
  </si>
  <si>
    <t>Plieninių alkūnių, intarpų, perėjimų daugiau kaip 250mm skersmens montavimas (be sandūrų jungimo) , kai vamzdžių skersmuo 500 mm  k9=1.15</t>
  </si>
  <si>
    <t>Šilumos tiekimo tinklų vamzdynų daugiau kaip 250mm skersmens hidraulinis bandymas , kai vamzdžių skersmuo 500 mm  k9=1.15</t>
  </si>
  <si>
    <t>Įžeminimo įrenginio kontrolinės dėžutės montavimas  k9=1.15</t>
  </si>
  <si>
    <t>Iki 500 mm skersmens vamzdžių sujungimo siūlių išorinė apžiūra ir atranka patikrinimui</t>
  </si>
  <si>
    <t>Vamzdynų pirminis (apsauginis) užpylimas rankiniu būdu, sutankinant gruntą  k9=1.15</t>
  </si>
  <si>
    <t>Nuotekų magistralinių tinklų plastikinių ir plastikinių armuotų įmovinių vamzdžių iki 1000mm skersmens klojimas ( vamzdžių skersmuo 1000 mm)  k9=1.15</t>
  </si>
  <si>
    <t>Šilumos tiekimo tinklų plieninių vamzdžių daugiau kaip 250mm skersm. klojimas pereinamuose kanaluose (be sandūrų suvir.) , kai vamzdžių skersmuo 900 mm (normos pritaikytos)  k9=1.15</t>
  </si>
  <si>
    <t>Šilumos tiekimo tinklų plieninių antgalių montavimas , kai vamzdžių apvalkalo skersmuo 710-900 mm (įkainis pritaikytas)  k9=1.15</t>
  </si>
  <si>
    <t>Termoizoliuotų vamzdžių galų užsandarinimas vamzdžių užbaigimo antgaliais , kai vamzdžių apvalkalo skersmuo 355-450 mm (PP antgalių 907/1130/1192-710)  k9=1.15</t>
  </si>
  <si>
    <t>Guminiai žiedai vamzdžių sandarinimui 1000mm</t>
  </si>
  <si>
    <t>Logstor' kompensacinės pagalvės 40x1000x2000</t>
  </si>
  <si>
    <t>Nepraeinamų šiluminių trasų kanalų iš lovių,dengtų plokštėmis arba statomų ant plokščių,montavimas</t>
  </si>
  <si>
    <t>Surenkamų gelžbetonio pamatų plokščių, kurių masė iki 5t, sudėjimas sausai  k9=1.15</t>
  </si>
  <si>
    <t>Betono trinkelių įrengimas, užpilant siūles (  cemento skiediniu)  k9=1.15</t>
  </si>
  <si>
    <t>500 mm skersmens sklendžių montavimas, kai jos   izoliuotos pramoniniu būdu  k8=1.07,k9=1.15</t>
  </si>
  <si>
    <t>50 mm skersmens sklendžių montavimas, kai jos   izoliuotos pramoniniu būdu  k8=1.07,k9=1.15</t>
  </si>
  <si>
    <t>Šilumos tiekimo tinklų plieninių vamzdžių iki 250 mm skersmens klojimas pereinamuose kanaluose (be sandūrų suvirinimo) , kai vamzdžių skersmuo 50 mm  k9=1.15</t>
  </si>
  <si>
    <t>Šilumos tiekimo tinklų plieninių vamzdžių daugiau kaip 250mm skersm. klojimas pereinamuose kanaluose (be sandūrų suvir.) , kai vamzdžių skersmuo 500 mm  k9=1.15</t>
  </si>
  <si>
    <t>Šilumos tiekimo tinklų plieninių termoizoliuotų alkūnių, intarpų iki 250mm skersmens montavimas (be sandūrų suvirinimo) , kai vamzdžių skersmuo 50 mm  k9=1.15</t>
  </si>
  <si>
    <t>Šilumos tiekimo tinklų plien. termoizol. alkūnių, intarpų daugiau kaip 250mm skers.montavimas tranšėjose (be sand.suv.) , kai vamzdžių skersmuo 500 mm  k9=1.15</t>
  </si>
  <si>
    <t>Metalinių paviršių gruntavimas gruntu EP-0010, purkštuvu</t>
  </si>
  <si>
    <t>Ketinių aklių montavimas , kai vamzdžių skersmuo 500 mm  k9=1.15</t>
  </si>
  <si>
    <t>Vamzdyno iki 200mm skersmens vamzdžių izoliavimas mineralinės vatos dembliais, padengtais aliuminio folija , kai izoliacijos storis 70 mm (izoliacijos išorinio paviršiaus  plotas)</t>
  </si>
  <si>
    <t>Vamzdyno iki 200mm skersmens vamzdžių izoliavimas mineralinės vatos dembliais, padengtais aliuminio folija , kai izoliacijos storis 40 mm (izoliacijos išorinio paviršiaus  plotas)</t>
  </si>
  <si>
    <t>Vamzdyno iki 200mm skersmens vamzdžių izoliavimas mineralinės vatos dembliais, padengtais aliuminio folija , kai izoliacijos storis 20 mm (izoliacijos išorinio paviršiaus  plotas)</t>
  </si>
  <si>
    <t>Vamzdynų izoliacijos padengimas kalendruota viniplastine plėvele</t>
  </si>
  <si>
    <t>Paviršių izoliavimas tepant bituminę emulsiją "PCI - Pecimor 2"</t>
  </si>
  <si>
    <t>Statinys                6 Elektrotechnikos dalis (apšvietimas) E-01</t>
  </si>
  <si>
    <t>Žiniaraštis             1 Apšvietimo tinklo įrengimas (III etapas)</t>
  </si>
  <si>
    <t>Kontaktinio tinklo metalinių atramų, kurių masė iki 1 t, demontavimas  k9=1.15</t>
  </si>
  <si>
    <t>Pamatų blokų ir plokščių juostiniams pamatams demontavimas, kai konstrukcijos masė iki 0.5 t  k1=0.50,k2=0.50,k3=0.000</t>
  </si>
  <si>
    <t>Gembių demontavimas nuo apšvietimo stulpų iš autobokštelių  k4=0.500</t>
  </si>
  <si>
    <t>Montavimo darbai. Ukmergės g. apšvietimo rekonstravimas</t>
  </si>
  <si>
    <t>Tranšėjų, iškasų ir duobių užpylimas gruntu iš sankasos ekskavatoriumi, kai kaušo talpa  0,40m3  k9=1.15</t>
  </si>
  <si>
    <t>Plastikinių vamzdžių klojimas, prakalant , kai vamzdžių skersmuo 90-110 mm  k9=1.15</t>
  </si>
  <si>
    <t>Dviejų-keturių gyslų kabelio su plastmas. izol.sausas galų paruošimas įtampai iki 10kV, kai skerspjūvis iki 35 mm2</t>
  </si>
  <si>
    <t>Dviejų-keturių gyslų kabelio su plastmas. izol. sausas galų paruošimas įtampai iki 10kV, kai skerspjūvis iki 16 mm2</t>
  </si>
  <si>
    <t>Cinkuotų apšvietimo stulpų montavimas gelžbetoniniuose pamatuose, kasant duobes rankiniu būdu, kai apšvietimo stulpų aukštis  daugiau 6,5m iki 8,5m</t>
  </si>
  <si>
    <t>Mygtukinio valdymo posto iki 9 elementų montavimas, tvirtinant prie konstrukcijų ant sienos ar kolonos</t>
  </si>
  <si>
    <t>Montavimo darbai. Požeminės pėsčiųjų perėjos apšvietimas</t>
  </si>
  <si>
    <t>Sujungimo dėžutės iki 12 gnybtų montavimas</t>
  </si>
  <si>
    <t>Lauko šviestuvų, tvirtinamų prie lubų, montavimas iš autobokštelio</t>
  </si>
  <si>
    <t>Medžiagos. Ukmergės g. apšvietimo rekonstravimas</t>
  </si>
  <si>
    <t>Variniai kabeliai VVG 5x6.0</t>
  </si>
  <si>
    <t>1 kV galinės movos 4-ių gyslų kabeliams EVPU-4 x 16</t>
  </si>
  <si>
    <t>1kV galios variniai kabeliai NYY-J 3x1.5RE</t>
  </si>
  <si>
    <t>Gofruoti PE kabelių apsaugos vamzdžiai be movų 75/61mm (raudoni)</t>
  </si>
  <si>
    <t>Pamatas 8-12 m atramai su apsaugine guma VGAP-6</t>
  </si>
  <si>
    <t>Pamatas 6-10 m atramai su apsaugine guma VGAP-3</t>
  </si>
  <si>
    <t>Apšvietimo metalinė atrama h=8,0 (8,6)m su guma</t>
  </si>
  <si>
    <t>Apšvietimo metalinė atrama h=6,0 (6,5)m su guma</t>
  </si>
  <si>
    <t>Apšvietimo atrama H=5,0 (5,5*) m</t>
  </si>
  <si>
    <t>Vienguba gembė „P“ 0,5 x1,5 m</t>
  </si>
  <si>
    <t>Vienguba gembė "P" 1,0x1,0</t>
  </si>
  <si>
    <t>Vienguma gembė tvirtinama prie atramos šono apkaba</t>
  </si>
  <si>
    <t>Šviestuvas 108W,6 4000K</t>
  </si>
  <si>
    <t>Šviestuvas 48W, 3000K</t>
  </si>
  <si>
    <t>Šviestuvas 55W, 5700K</t>
  </si>
  <si>
    <t>Medžiagos. Požeminės pėsčiųjų perėjos apšvietimas</t>
  </si>
  <si>
    <t>Elektros instaliacijos vamzdžiai TRM iš PVC (lygūs, su movomis)16/13.3mm</t>
  </si>
  <si>
    <t>Statinys                7 Elektroninių ryšių (telekomunikacijų) dalis ER-01</t>
  </si>
  <si>
    <t>Žiniaraštis             1 Elektroninių ryšių (telekomunikacijų) dalis. III etapas: Požeminės pėsčiųjų perėjos Ukmergės g. statyba</t>
  </si>
  <si>
    <t>Polietileninių vamzdžių (esamų) šviesolaidiniam kabeliui perklojimas paruoštoje tanšėjoje  k9=1.15</t>
  </si>
  <si>
    <t>Statinių grupė 2025-05-27 Ozo, Ukmergės ir Siesikų gatvių Vilniaus m. rekonstravimo projektas (IV etapas)</t>
  </si>
  <si>
    <t>Statinys                1 Konstrukcijų dalis (automobilių viadukas) SK-03</t>
  </si>
  <si>
    <t>Žiniaraštis             1 Automobilių viaduko įrengimas</t>
  </si>
  <si>
    <t>Pasiruošimo, demontavimo darbai (viaduko perdangų prieigose)</t>
  </si>
  <si>
    <t>Atramų demontavimas</t>
  </si>
  <si>
    <t>Atramų išvežimas 10 km atstumu automobiliais-savivarčiais, pakraunant kranu</t>
  </si>
  <si>
    <t>Transportuojant toliau už kiekvieną papildomą kilometrą pridėti  k2=10.00</t>
  </si>
  <si>
    <t>Apsauginių atitvarų išardymas  k4=0.500</t>
  </si>
  <si>
    <t>Atitvarų išvežimas 10 km atstumu automobiliais-savivarčiais, pakraunant kranu</t>
  </si>
  <si>
    <t>Išardyti gelžbetonines konstrukcijas (karnyzus)  k8=1.17</t>
  </si>
  <si>
    <t>Išardyti gelžbetonines konstrukcijas (g/b plokščių ardymas)  k8=1.17</t>
  </si>
  <si>
    <t>Mechanizuotas dangos išardymas , kai danga betono  k9=1.15</t>
  </si>
  <si>
    <t>Asfaltbetonio dangos išardymas</t>
  </si>
  <si>
    <t>100 m3</t>
  </si>
  <si>
    <t>Deformacinių siūlių nuardymas  k9=1.15</t>
  </si>
  <si>
    <t>Deformacinių siūlių išvežimas 10 km atstumu automobiliais-savivarčiais, pakraunant rankiniu būdu</t>
  </si>
  <si>
    <t>Pasiruošimo, žemės, demontavimo darbai (už viaduko perdangų iki darbų vykdymo ribos)</t>
  </si>
  <si>
    <t>Šalitilčio plytelių ardymas  k4=0.800,k9=1.15</t>
  </si>
  <si>
    <t>Grunto kasimas 0,65 m3 kaušo talpos ekskavatoriais, pakraunant  gruntą į autosavivarčius , kai gruntas II grupės  k9=1.15</t>
  </si>
  <si>
    <t>Iškasto grunto transportavimas 6 t autosavivarčiais, pakraunant 0,65 m3 kaušo talpos ekskavatoriumi (gruntas II grupės, transportavimo atstumas  20 km)</t>
  </si>
  <si>
    <t>Pakloto elementų įrengimo darbai</t>
  </si>
  <si>
    <t>Plastmasinių kanalizacijos vamzdžių d=200mm paklojimas (po perdanga)  k9=1.15</t>
  </si>
  <si>
    <t>Pabetonuoti hvid=3cm storio išlyginamąjį sluoksnį  k8=1.03,k9=1.15</t>
  </si>
  <si>
    <t>Keičiant betonuojamo sluoksnio storį 1 cm pridėti arba atimti  k2=6.00,k8=1.03,k9=1.15</t>
  </si>
  <si>
    <t>Drenažinės hidroizoliacinės juostos įrengimas</t>
  </si>
  <si>
    <t>Betoninių paviršių plovimas aukštu slėgiu  k8=1.17</t>
  </si>
  <si>
    <t>Betoninių dangų padengimas plonasluoksniu poliuretaniniu emaliu (ant paruošto pagrindo) Standartinė šalitilčių dangos sistema 4mm: poliuretaninis gruntas 4,5 kg/m2+ smėlis 7,5 kg/m2 visiems sluoksniams kartu)</t>
  </si>
  <si>
    <t>Sumontuoti gelžbetoninius turėklų blokus, tvirtinant uždėtinėmis detalėmis (2m)  k8=1.04</t>
  </si>
  <si>
    <t>Horizontalių betoninių paviršių apklijavimas vienu įmirkyto veltinio sluoksniu, atliekant darbus rankiniu būdu (deformacinių pjūvių sandarinimas ekstrudiniu putplasčiu)  k9=1.15</t>
  </si>
  <si>
    <t>Deformacinių pjūvių užtaisymas betono dangose, užpilant juos mastika  k8=1.17,k9=1.15</t>
  </si>
  <si>
    <t>Sumontuoti gelžbetoninius turėklų blokus su išleista armatūra  k8=1.04</t>
  </si>
  <si>
    <t>Plieninių turėklų įrengimas (atstatymas esamų)  k8=1.03</t>
  </si>
  <si>
    <t>Dangos viršutinio sluoksnio įrengimas iš skaldelės ir mastikos asfaltbetonio (sluoksnis 2.00 cm storio , klotuvas iki 500 t/h)  k8=1.17,k9=1.15</t>
  </si>
  <si>
    <t>Dangos apatinio sluoksnio įrengimas iš AC16AS (sluoksnis 6.00 cm storio , klotuvas iki 500 t/h)  k8=1.17,k9=1.15</t>
  </si>
  <si>
    <t>Apsauginio sluoksnio įrengimas iš SMA 5 S (sluoksnis 2.00 cm storio , klotuvas iki 500 t/h)  k8=1.17,k9=1.15</t>
  </si>
  <si>
    <t>Deformacinių siūlių paviršių padengimas bitumo mastika ir ekstrūdiniu polisterenu, atliekant darbus rankiniu būdu  k9=1.15</t>
  </si>
  <si>
    <t>Dangos apatinio sluoksnio įrengimas iš apatinio dangos sluoksnio asfaltbetonio (sluoksnis 8.00 cm storio , klotuvas iki 500 t/h)  k8=1.17,k9=1.15</t>
  </si>
  <si>
    <t>Dvisluoksnės kelio dangos viršutinio sluoksnio įrengimas iš mastikos asfalto mišinio (sluoksnis 6.50 cm storio , klotuvas iki 500 t/h)  k8=1.17,k9=1.15</t>
  </si>
  <si>
    <t>Viensluoksnės dangos įrengimas iš pagrindo - dangos sluoksnio asfaltbetonio (sluoksnis 13.5 cm storio , klotuvas iki 500 t/h)  k8=1.17,k9=1.15</t>
  </si>
  <si>
    <t>Dvisluoksnės dangos viršutinio sluoksnio įrengimas iš skaldelės ir mastikos asfalbetonio (sluoksnis 2.0 cm storio , klotuvas iki 500 t/h)  k8=1.17,k9=1.15</t>
  </si>
  <si>
    <t>Dangos viršutinio sluoksnio įrengimas iš viršutinio dangos sluoksnio asfaltbetonio (sluoksnis 8.50 cm storio , klotuvas iki 500 t/h)  k8=1.17,k9=1.15</t>
  </si>
  <si>
    <t>Viensluoksnio  20 cm storio pagrindo įrengimas iš dolomitinės skaldos  k9=1.15</t>
  </si>
  <si>
    <t>100 m2</t>
  </si>
  <si>
    <t>Apšvietimo atramų montavimas</t>
  </si>
  <si>
    <t>Kūginės (gatvės apšvietimo) atramos 8m</t>
  </si>
  <si>
    <t>Gelžbetoninų taurės tipo pamatų kolonoms montavimas, kai bloko masė  iki 1,0 t</t>
  </si>
  <si>
    <t>Demontuotų reklaminių stendų montavimas ant monolitinių betoninių pamatų pastatymas  k9=1.15</t>
  </si>
  <si>
    <t>Užbaigiamieji darbai</t>
  </si>
  <si>
    <t>Platesnių kaip 10 mm plyšių, kitų pažaidų užtaisymas</t>
  </si>
  <si>
    <t>Betoninių paviršių gruntavimas  k9=1.15</t>
  </si>
  <si>
    <t>Paviršių valymas smėliasrove (turėklų valymas)  k8=1.17</t>
  </si>
  <si>
    <t>Metalinių paviršių labai geras dažymas emalėmis (glaistant, šlifuojant ir gruntuojant)</t>
  </si>
  <si>
    <t>Šlaitų tvirtinimo betoninių plokščių demontavimas  k4=0.800,k9=1.15</t>
  </si>
  <si>
    <t>Plokščių išvežimas 10 km atstumu automobiliais-savivarčiais, pakraunant kranu</t>
  </si>
  <si>
    <t>Šlaitų tvirtinimas betoninėmis plokštėmis RT-1 (0.49x0.49x0.08m) ant smėlio-žvyro pagrindo  k9=1.15</t>
  </si>
  <si>
    <t>Plotų užsėjimas rankiniu būdu  k9=1.15</t>
  </si>
  <si>
    <t>Statinys                2 Konstrukcijų dalis (triukšmą slopinanti sienelė, atraminės sienutės) SK-04</t>
  </si>
  <si>
    <t>Žiniaraštis             1 Akustinės sienutės įrengimas</t>
  </si>
  <si>
    <t>Smėlio-žvyro miš. pasluoksnio įrengimas ( sluoksnio storis  10.00 cm)  k9=1.15</t>
  </si>
  <si>
    <t>Dirvos paruošimas apsėjimui mech. būdu II gr. grunte, užpilant iki 15cm storio sluoksnį dirvožemio  k9=1.15</t>
  </si>
  <si>
    <t>Užpilamo augalinio dirvožemio sluoksnio storio 5cm pokyčiui atimti  k4=-1.000,k9=1.15</t>
  </si>
  <si>
    <t>Pamatai</t>
  </si>
  <si>
    <t>Betoniniai stulpiniai pamatai, įrengiant klojinius iš lentų (mažoms apimtims)  k8=1.03,k9=1.15</t>
  </si>
  <si>
    <t>Armatūros sudėjimas atskirais strypais į smulkias monolitines konstrukcijas  k8=1.17,k9=1.15</t>
  </si>
  <si>
    <t>Surenkamos gelžbetonio pamatų sijos</t>
  </si>
  <si>
    <t>Statramsčių įrengimas</t>
  </si>
  <si>
    <t>Plieno konstrukcijų įrengimas ir tvirtinimas (gruntuojant ir dažant du kartus)  k8=1.03</t>
  </si>
  <si>
    <t>Akustiniai elementai</t>
  </si>
  <si>
    <t>Žiniaraštis             2 Atraminės "L" formos sienos įrengimas tarp jungiamųjų kelių</t>
  </si>
  <si>
    <t>Skaldos pagrindas po konstrukcijomis, paduodant medžiagas kranu  k9=1.15</t>
  </si>
  <si>
    <t>Atraminės "L" formos sienos įrengimo darbai</t>
  </si>
  <si>
    <t>Deformacinių siūlių sandarinimas guminėmis diafragmomis su armatūros gaminiais  k9=1.15</t>
  </si>
  <si>
    <t>Metalinių laiptų turėklų įrengimas  k8=1.04</t>
  </si>
  <si>
    <t>Metalinių turėklų dažymas antikoroziniais dažais, dažant teptuku, nuvalant  paviršių smėliasrovio aparatu  k9=1.15</t>
  </si>
  <si>
    <t>10m2</t>
  </si>
  <si>
    <t>Žiniaraštis             3 Gabionų sienučių įrengimas</t>
  </si>
  <si>
    <t>Atraminės gabionų sienos įrengimas</t>
  </si>
  <si>
    <t>Pamatų apkrovos sumažinimui laikino paramstymo iš rąstų ir lentų įrengimas ir išardymas (spyris)</t>
  </si>
  <si>
    <t>Smėlio pasluoksnio įrengimas (sluoksnio storis  15 cm)  k9=1.15</t>
  </si>
  <si>
    <t>Monolitinių juostinių betoninių pamatų betonavimas kranu, kai pamato plotis iki 200mm  k8=1.03,k9=1.15</t>
  </si>
  <si>
    <t>Vandens nutekėjimo latakų įrengimas (  kelkraščiuose, atvirų)  k9=1.15</t>
  </si>
  <si>
    <t>Drenažo už gabionų įrengimas  k9=1.15</t>
  </si>
  <si>
    <t>Žiniaraštis             4 Atraminės polių sienos įrengimas</t>
  </si>
  <si>
    <t>Sienos įrengimas</t>
  </si>
  <si>
    <t>Monolitiniai betoniniai iki 3 m3 tūrio pamatai, kai klojiniai įrengiami iš lentų, pavežant betoną karučiais  k8=1.03,k9=1.15</t>
  </si>
  <si>
    <t>Polių sumonolitinimas, įrengiant klojinius iš skydų, paduodant medžiagas kranu  k8=1.03,k9=1.15</t>
  </si>
  <si>
    <t>Rostverko įrengimas iš monolitinio gelžbetonio  k9=1.15</t>
  </si>
  <si>
    <t>G/b komunikacijų atraminės sienutės įrengimas iš monolitinio gelžbetonio  k9=1.15</t>
  </si>
  <si>
    <t>Vandens nutekėjimo latakų įrengimas(kelkraščiuose, atvirų)  k9=1.15</t>
  </si>
  <si>
    <t>Atraminių sienučių iš lauko akmenų įrengimas  k9=1.15</t>
  </si>
  <si>
    <t>Žiniaraštis             5 Laiptų įrengimas</t>
  </si>
  <si>
    <t>Pasiruošimas, žemės darbai</t>
  </si>
  <si>
    <t>Pagrindo įrengimas (žvyras, sluoksnio storis  20 cm)  k8=1.06,k9=1.15</t>
  </si>
  <si>
    <t>Laiptų įrengimas</t>
  </si>
  <si>
    <t>Monolitiniai betono kiti pamatai (mažų apimčių)  k8=1.03,k9=1.15</t>
  </si>
  <si>
    <t>Metalinių turėklų perdažymas antikoroziniais dažais, dažant teptuku, nuvalant  paviršių smėliasrovio aparatu  k9=1.15</t>
  </si>
  <si>
    <t>Statinys                3 Konstrukcijų dalis (ženklų konstrukcijos) SK-05</t>
  </si>
  <si>
    <t>Žiniaraštis             1 Ukmergės g. gembinė ženklų atrama</t>
  </si>
  <si>
    <t>Gręžtinių polių betonavimas, kai gręžinio skersmuo  iki 500 mm  k9=1.15</t>
  </si>
  <si>
    <t>Statinys                4 Konstrukcijų dalis (Šilumos perdavimo tinklų) SK-06</t>
  </si>
  <si>
    <t>Žiniaraštis             1 Esamo praeinamo kolektoriaus (iš surenkamų g/b sekcijų VK 2,0x1,08 - 4x2,0) dalies L109,0m sustiprinimo konstrukcijos</t>
  </si>
  <si>
    <t>Monolitinio g/b darbai</t>
  </si>
  <si>
    <t>Gręžinių gręžimas poliams slankiuose gruntuose sraigtiniu grąžtu su apsauginiu vamzdžiu, kai gręžinio D &gt; 500 mm I-II grupės grunte</t>
  </si>
  <si>
    <t>Gręžtinių polių betonavimas , kai gręžinio skersmuo daugiau 500 mm  k9=1.15</t>
  </si>
  <si>
    <t>Pamatų stiprinimas gelžbetononėmis monolitinėmis sijomis  k8=1.13,k9=1.15</t>
  </si>
  <si>
    <t>Armatūros iš atskirų strypų sudėjimas drėkinimo ir sausinimo įrenginiuose  k9=1.15</t>
  </si>
  <si>
    <t>Hidroizoliacijos ir remonto darbai</t>
  </si>
  <si>
    <t>Paviršių valymas smėliasrove  k8=1.17</t>
  </si>
  <si>
    <t>Armatūros plovimas aukštu slėgiu su smėliu (priimta, kad atsivėrusios armatūros 15 proc. viso ploto)  k8=1.17</t>
  </si>
  <si>
    <t>Korozijos pažeistų vietų padengimas antikorozinėmis medžiagomis</t>
  </si>
  <si>
    <t>Išsilukštenusių paviršių sutvirtinimas betono dangose torkretavimo būdu , kai  sluoksnio storis  30 mm (torkretavimo mišinio išeiga 1cm-18kg)  k8=1.17,k9=1.15</t>
  </si>
  <si>
    <t>Žiniaraštis             2 Esamo praeinamo kolektoriaus (iš surenkamų g/b lovių L30-22-2 ir plokščių P30-20-2) dalies L27,2m sustiprinimo konstrukcijos</t>
  </si>
  <si>
    <t>Išsilukštenusių paviršių sutvirtinimas betono dangose torkretavimo būdu,kai  sluoksnio storis  40 mm (torkretavimo mišinio išeiga 1cm-18kg)  k8=1.17,k9=1.15</t>
  </si>
  <si>
    <t>Statinys                5 Susisiekimo dalis</t>
  </si>
  <si>
    <t>Žiniaraštis             1 Želdynai (visoms IV etapo gatvėms)</t>
  </si>
  <si>
    <t>Minkštų veislių medžių kirtimas, kai kamieno skersmuo  iki 16 cm</t>
  </si>
  <si>
    <t>Minkštų veislių medžių kirtimas, kai kamieno skersmuo  daugiau 16 cm iki 24 cm</t>
  </si>
  <si>
    <t>Minkštų veislių medžių kirtimas, kai kamieno skersmuo  daugiau 32 cm</t>
  </si>
  <si>
    <t>Minkštų veislių medžių kelmų rovimas kelmarove, kai kelmo skersmuo  iki 26 cm  k9=1.15</t>
  </si>
  <si>
    <t>Minkštų veislių medžių kelmų rovimas kelmarove, kai kelmo skersmuo  daugiau 34 cm  k9=1.15</t>
  </si>
  <si>
    <t>Medienos paruošimas iš nukirstų minkštų veislių medžių, kai kamieno skersmuo  iki 16 cm</t>
  </si>
  <si>
    <t>Medienos paruošimas iš nukirstų minkštų veislių medžių, kai kamieno skersmuo  daugiau 16 cm iki 24 cm</t>
  </si>
  <si>
    <t>Medienos paruošimas iš nukirstų minkštų veislių medžių, kai kamieno skersmuo  daugiau 32 cm</t>
  </si>
  <si>
    <t>Senų krūmų pašalinimas  k9=1.15</t>
  </si>
  <si>
    <t>Amerikinė liepa</t>
  </si>
  <si>
    <t>Sodinimo vietų paruošimas,pridedant iki 100% aug.dirv.,kai žem.gumulas 0,3x0,3m  k9=1.15</t>
  </si>
  <si>
    <t>Medžių ir krūmų su žemės gumulu 0,3x0,3 m sodinimas (ant sienos)  k9=1.15</t>
  </si>
  <si>
    <t>Penkialapis vienvytis</t>
  </si>
  <si>
    <t>Vijoklių sodinimas grupėmis  k9=1.15</t>
  </si>
  <si>
    <t>Gebenė lipikė</t>
  </si>
  <si>
    <t>Krūmų-sodinukų sodinimas į vienos eilės gyvatvorę  k9=1.15</t>
  </si>
  <si>
    <t>Pražangialapė sedula "Kelsey"</t>
  </si>
  <si>
    <t>Žiniaraštis             2 ŠV1</t>
  </si>
  <si>
    <t>Asfalto išvežimas 1 km atstumu automobiliais-savivarčiais, pakraunant ekskavatoriais 0,25 m3 talpos kaušais</t>
  </si>
  <si>
    <t>Grunto kasimas 0,4m3 kaušo talpos ekskavatoriumi, pakraunant gruntą į autosavivarčius , kai gruntas II grupės  k9=1.15</t>
  </si>
  <si>
    <t>ŠV1 gatvės asfalto dangos konstrukcija</t>
  </si>
  <si>
    <t>Pagrindo sluoksnių įrengimas , kai pagrindas fr. skaldos min. medž.  k9=1.15</t>
  </si>
  <si>
    <t>Skaldos pagrindo įrengimas (dolomito skalda 0/45, sluoksnio storis  15 cm)  k8=1.06,k9=1.15</t>
  </si>
  <si>
    <t>Skaldos pagrindo įrengimas (dolomito skalda, sluoksnio storis  20 cm)  k8=1.06,k9=1.15</t>
  </si>
  <si>
    <t>Kelio ženklų skydų (individualių kelio ženklų) demontavimas  k4=0.500</t>
  </si>
  <si>
    <t>Žiniaraštis             3 ŠV2</t>
  </si>
  <si>
    <t>ŠV2 gatvės asfalto dangos konstrukcija</t>
  </si>
  <si>
    <t>Kelio ženklų papildomų lentelių montavimas prie vienstiebių atramų rankiniu budu</t>
  </si>
  <si>
    <t>Žiniaraštis             4 ŠV3</t>
  </si>
  <si>
    <t>ŠV asfalto dangos konstrukcija</t>
  </si>
  <si>
    <t>Žiniaraštis             5 ŠV žiedas</t>
  </si>
  <si>
    <t>ŠV žiedo asfalto dangos konstrukcija</t>
  </si>
  <si>
    <t>Kelio pagrindo įrengimas iš betono autogreideriais ( sluoksnio storis  20.00 cm)  k9=1.15</t>
  </si>
  <si>
    <t>Keičiant išlyginamojo cementinio skiedinio sluoksnio storį 1 cm pridėti arba atimti  k4=2.000,k8=1.03,k9=1.15</t>
  </si>
  <si>
    <t>Žiniaraštis             6 Ozo-Šeškinės gatves jungianti gatvė</t>
  </si>
  <si>
    <t>Ozo-Šeškinės gatves jungiančios gatvės asfalto dangos konstrukcija</t>
  </si>
  <si>
    <t>Viensluoksnės kelio dangos įrengimas iš pagrindo - dangos sluoksnio asfaltbetonio (sluoksnis 4.00 cm storio , klotuvas iki 500 t/h)  k8=1.17,k9=1.15</t>
  </si>
  <si>
    <t>Gembių montavimas ant atramų iš autobokštelių , kai gembės tiesios</t>
  </si>
  <si>
    <t>Žiniaraštis             7 ŠR žiedas</t>
  </si>
  <si>
    <t>Iškasto grunto transportavimas (iš sandėliavimo aikštelįs) 8,5 t autosavivarčiais, pakraunant 0,4 m3 kaušo talpos ekskavatoriumi (gruntas I grupės, transportavimo atstumas  1 km)</t>
  </si>
  <si>
    <t>ŠR žiedo asfalto dangos konstrukcija</t>
  </si>
  <si>
    <t>Žiniaraštis             8 ŠR1</t>
  </si>
  <si>
    <t>ŠR1 asfalto dangos konstrukcija</t>
  </si>
  <si>
    <t>Kitos eismo saugumo priemonės</t>
  </si>
  <si>
    <t>Žiniaraštis             9 ŠR2</t>
  </si>
  <si>
    <t>ŠR2 asfalto dangos konstrukcija</t>
  </si>
  <si>
    <t>Žiniaraštis            10 ŠR3</t>
  </si>
  <si>
    <t>ŠR3 gatvių asfalto dangos konstrukcija</t>
  </si>
  <si>
    <t>.Grindinio įrengimas iš betono trinkelių rankiniu būdu, užpilant siūles akmens atsijomis  k9=1.15</t>
  </si>
  <si>
    <t>Žiniaraštis            11 ŠR4</t>
  </si>
  <si>
    <t>Transportuojant statybines šiukšles už kiekvieną papildomą kilometrą pridėti  k2=19.00</t>
  </si>
  <si>
    <t>ŠR4 jungiamojo kelio asfalto dangos konstrukcija</t>
  </si>
  <si>
    <t>Žiniaraštis            12 ŠR5</t>
  </si>
  <si>
    <t>ŠR5 kelio asfalto dangos konstrukcija</t>
  </si>
  <si>
    <t>Žiniaraštis            13 Šeškinės g.</t>
  </si>
  <si>
    <t>Šeškinės gatvės asfalto dangos konstrukcija</t>
  </si>
  <si>
    <t>Automobilių stovėjimo aikštelė</t>
  </si>
  <si>
    <t>Šaligatvio pagrindo įrengimas (smėlio-žvyro mišinys, sluoksnio storis  29 cm)  k8=1.06,k9=1.15</t>
  </si>
  <si>
    <t>Žiniaraštis            14 Siesikų g. I atkarpa</t>
  </si>
  <si>
    <t>Siesikų g. I atkarpos asfalto dangos konstrukcija</t>
  </si>
  <si>
    <t>Žiniaraštis            15 Siesikų g. II atkarpa</t>
  </si>
  <si>
    <t>Siesikų g. II atkarpos pėsčiųjų takai, šaligatviai, dviračių takas</t>
  </si>
  <si>
    <t>Viensluoksnės kelio dangos įrengimas iš pagrindo - dangos sluoksnio asfaltbetonio (sluoksnis 6.00 cm storio , klotuvas iki 500 t/h)  k8=1.17,k9=1.15</t>
  </si>
  <si>
    <t>Žiniaraštis            16 Siesikų g. III atkarpa</t>
  </si>
  <si>
    <t>Metalinių vienpusių kelio atitvarų ardymas  k4=0.500,k9=1.15</t>
  </si>
  <si>
    <t>Siesikų g. III atkarpos trinkelių dangos konstrukcija</t>
  </si>
  <si>
    <t>Kelio juodų dangų paviršiaus gruntavimas  bitumo emulsija  k8=1.17,k9=1.15</t>
  </si>
  <si>
    <t>Metalinių tarpinių vienstiebių stulpelių kelio aptvėrimui įrengimas, įtvirtinant gruntu  k9=1.15</t>
  </si>
  <si>
    <t>Segmentinės tvoros įrengimas, kaip pamatai, stulpai esami  k8=1.03</t>
  </si>
  <si>
    <t>Žiniaraštis            17 PV1</t>
  </si>
  <si>
    <t>PV1 asfalto dangos konstrukcija</t>
  </si>
  <si>
    <t>Žiniaraštis            18 PV2</t>
  </si>
  <si>
    <t>PV2 asfalto dangos konstrukcija</t>
  </si>
  <si>
    <t>Grindinio įrengimas iš betono trinkelių rankiniu būdu, užpilant siūles  cemento skiediniu  k9=1.15</t>
  </si>
  <si>
    <t>Žiniaraštis            19 PV3</t>
  </si>
  <si>
    <t>PV3 asfalto dangos konstrukcija</t>
  </si>
  <si>
    <t>Žiniaraštis            20 PR1</t>
  </si>
  <si>
    <t>.Iškasto grunto transportavimas 8,5 t autosavivarčiais, pakraunant 0,4 m3 kaušo talpos ekskavatoriumi (gruntas II grupės, transportavimo atstumas  15 km)</t>
  </si>
  <si>
    <t>Apsauginių šalčiui atsparių kelio pagrindo sluoksnių įrengimas, naudojant prikabinamus kelio volus , kai pagrindas fr.0/32, autogreiderio galia 79 kW (108 AG)  k9=1.15</t>
  </si>
  <si>
    <t>PR1 asfalto dangos konstrukcija</t>
  </si>
  <si>
    <t>Dvisluoksnės kelio dangos apatinio sluoksnio įrengimas iš apatinio dangos sluoksnio asfaltbetonio (sluoksnis 4.00 cm storio , klotuvas iki 500 t/h)  k8=1.17,k9=1.15</t>
  </si>
  <si>
    <t>Žiniaraštis            21 PR2</t>
  </si>
  <si>
    <t>PR2 asfalto dangos konstrukcija</t>
  </si>
  <si>
    <t>Žiniaraštis            22 Ozo gatvė (pietinė atkarpa)</t>
  </si>
  <si>
    <t>Suolų ardymas  k4=0.500</t>
  </si>
  <si>
    <t>Ozo gatvės (pietinė atkarpa) asfalto dangos konstrukcija</t>
  </si>
  <si>
    <t>Švieslentės stulpo montavimas (įkainis pritaikytas)</t>
  </si>
  <si>
    <t>Kelio ženklų skydų (individualių kelio ženklų skydų perkėlimas) montavimas prie vienstiebių atramų rankiniu budu</t>
  </si>
  <si>
    <t>Žiniaraštis            23 Ozo gatvė (šiaurinė atkarpa)</t>
  </si>
  <si>
    <t>Greičio kontrolės įrenginio demontavimas (įkainis pritaikytas)  k4=0.500</t>
  </si>
  <si>
    <t>Ozo gatvės (šiaurinė atkarpa) asfalto dangos konstrukcija</t>
  </si>
  <si>
    <t>Kelio ženklų skydų (individualių kelio ženklų) išardymas  k4=0.500</t>
  </si>
  <si>
    <t>Kelio ženklų skydų (individualių kelio ženklų atstatymas) montavimas prie vienstiebių atramų rankiniu budu</t>
  </si>
  <si>
    <t>Žiniaraštis            24 Ukmergės gatvė (vakarinė atkarpa)</t>
  </si>
  <si>
    <t>Ukmergės gatvė (vakarinė atkarpa) asfalto dangos konstrukcija</t>
  </si>
  <si>
    <t>Kelio ženklų skydų išardymas  k4=0.500</t>
  </si>
  <si>
    <t>Žiniaraštis            25 Ukmergės gatvė (rytinė atkarpa)</t>
  </si>
  <si>
    <t>Ukmergės gatvės (rytinė atkarpa) asfalto dangos konstrukcija</t>
  </si>
  <si>
    <t>Gabionų mūrinio įrengimas  k9=1.15</t>
  </si>
  <si>
    <t>Kelio ženklų skydų atstatymas</t>
  </si>
  <si>
    <t>Medžio persodinimas</t>
  </si>
  <si>
    <t>Paviljonas Norman Foster 4,11x1,71m</t>
  </si>
  <si>
    <t>Žiniaraštis            15</t>
  </si>
  <si>
    <t>Žiniaraštis            16</t>
  </si>
  <si>
    <t>Žiniaraštis            22</t>
  </si>
  <si>
    <t>Žiniaraštis            23</t>
  </si>
  <si>
    <t>Statinys                6 Vandentiekio ir nuotekų šalinimo dalis</t>
  </si>
  <si>
    <t>Nuotekų magistralinių tinklų plastikinių ir plastikinių armuotų įmovinių vamzdžių iki 1000mm skersmens klojimas  (vamzdžių skersmuo  400 mm)  k9=1.15</t>
  </si>
  <si>
    <t>Nuotekų surinkimo tinklų plastikinių ir plastikinių armuotų įmovinių vamzdžių klojimas, kai vamzdžių skersmuo  110 mm  k9=1.15</t>
  </si>
  <si>
    <t>110 mm skersmens PVC pravalų montavimas  k9=1.15</t>
  </si>
  <si>
    <t>Uždaro perėjimo iki 50 m ilgio įrengimas kryptinio gręžimo įrenginiu, įtraukiant plastikinį vamzdį, kai vamzdžių skersmuo  315 mm (trasos ilgis)  k9=1.15</t>
  </si>
  <si>
    <t>Stiklo pluošto rankovės DN 300 vamzdžiui tiesimas uždaru būdu (įkainis pritaikytas)  k9=1.15</t>
  </si>
  <si>
    <t>Vamzdynų iki 400 mm skersmens hidraulinis bandymas, kai vamzdžių skersmuo  110 mm  k9=1.15</t>
  </si>
  <si>
    <t>Apvalių surenkamų gelžbetoninių nuotakyno šulinių įrengimas šlapiuose gruntuose, kai šulinių skersmuo  1,0 m (surenkamos g/b konstrukcijos)  k8=1.04,k9=1.15</t>
  </si>
  <si>
    <t>Perkritimo d=250, h =0,6m įrengimas  k9=1.15</t>
  </si>
  <si>
    <t>Perkritimo d=250, h =1,51m įrengimas  k9=1.15</t>
  </si>
  <si>
    <t>Perkritimo d=250, h =2,34m įrengimas  k9=1.15</t>
  </si>
  <si>
    <t>Perkritimo d=315, h =1,02m įrengimas  k9=1.15</t>
  </si>
  <si>
    <t>Perkritimo d=250, h =0,9m įrengimas  k9=1.15</t>
  </si>
  <si>
    <t>Perkritimo d=250, h =0,83m įrengimas  k9=1.15</t>
  </si>
  <si>
    <t>Perkritimo d=250, h =2,92m įrengimas  k9=1.15</t>
  </si>
  <si>
    <t>Perkritimo d=315, h =3,13m įrengimas  k9=1.15</t>
  </si>
  <si>
    <t>Perkritimo d=250, h =4,0m įrengimas  k9=1.15</t>
  </si>
  <si>
    <t>Perkritimo d=250, h =3,04m įrengimas  k9=1.15</t>
  </si>
  <si>
    <t>Perkritimo d=250, h =4,59m įrengimas  k9=1.15</t>
  </si>
  <si>
    <t>Perkritimo d=250, h =4,44m įrengimas  k9=1.15</t>
  </si>
  <si>
    <t>Perkritimo d=250, h =4,94m įrengimas  k9=1.15</t>
  </si>
  <si>
    <t>Perkritimo d=250, h =4,89m įrengimas  k9=1.15</t>
  </si>
  <si>
    <t>Perkritimo d=250, h =6,05m įrengimas  k9=1.15</t>
  </si>
  <si>
    <t>Perkritimo d=250, h =5,77m įrengimas  k9=1.15</t>
  </si>
  <si>
    <t>Perkritimo d=250, h =6,64m įrengimas  k9=1.15</t>
  </si>
  <si>
    <t>Perkritimo d=250, h =6,39m įrengimas  k9=1.15</t>
  </si>
  <si>
    <t>Perkritimo d=250, h =1,74m įrengimas  k9=1.15</t>
  </si>
  <si>
    <t>Perkritimo d=250, h =2,27m įrengimas  k9=1.15</t>
  </si>
  <si>
    <t>Perkritimo d=250, h =1,45m įrengimas  k9=1.15</t>
  </si>
  <si>
    <t>Perkritimo d=250, h =1,47m įrengimas  k9=1.15</t>
  </si>
  <si>
    <t>Perkritimo d=250, h =1,37m įrengimas  k9=1.15</t>
  </si>
  <si>
    <t>Perkritimo d=250, h =1,67m įrengimas  k9=1.15</t>
  </si>
  <si>
    <t>Perkritimo d=250, h =1,40m įrengimas  k9=1.15</t>
  </si>
  <si>
    <t>Perkritimo d=250, h =1,23m įrengimas  k9=1.15</t>
  </si>
  <si>
    <t>Perkritimo d=250, h =1,12m įrengimas  k9=1.15</t>
  </si>
  <si>
    <t>Perkritimo d=250, h =0,88m įrengimas  k9=1.15</t>
  </si>
  <si>
    <t>Perkritimo d=250, h =1,05m įrengimas  k9=1.15</t>
  </si>
  <si>
    <t>Perkritimo d=250, h =0,94m įrengimas  k9=1.15</t>
  </si>
  <si>
    <t>Perkritimo d=250, h =1,02m įrengimas  k9=1.15</t>
  </si>
  <si>
    <t>Perkritimo d=250, h =4,22m įrengimas  k9=1.15</t>
  </si>
  <si>
    <t>Perkritimo d=250, h =4,39m įrengimas  k9=1.15</t>
  </si>
  <si>
    <t>Perkritimo d=250, h =4,41m įrengimas  k9=1.15</t>
  </si>
  <si>
    <t>Perkritimo d=250, h =8,13m įrengimas  k9=1.15</t>
  </si>
  <si>
    <t>Perkritimo d=250, h =5,83m įrengimas  k9=1.15</t>
  </si>
  <si>
    <t>Perkritimo d=250, h =3,37m įrengimas  k9=1.15</t>
  </si>
  <si>
    <t>Perkritimo d=250, h =1,97m įrengimas  k9=1.15</t>
  </si>
  <si>
    <t>Perkritimo d=250, h =1,48m įrengimas  k9=1.15</t>
  </si>
  <si>
    <t>Perkritimo d=250, h =4,14m įrengimas  k9=1.15</t>
  </si>
  <si>
    <t>Perkritimo d=250, h =4,92m įrengimas  k9=1.15</t>
  </si>
  <si>
    <t>Perkritimo d=250, h =6,50m įrengimas  k9=1.15</t>
  </si>
  <si>
    <t>Perkritimo d=250, h =6,76m įrengimas  k9=1.15</t>
  </si>
  <si>
    <t>Perkritimo d=250, h =0,75m įrengimas  k9=1.15</t>
  </si>
  <si>
    <t>Perkritimo d=250, h =1,20m įrengimas  k9=1.15</t>
  </si>
  <si>
    <t>Perkritimo d=250, h =1,30m įrengimas  k9=1.15</t>
  </si>
  <si>
    <t>Perkritimo d=250, h =1,35m įrengimas  k9=1.15</t>
  </si>
  <si>
    <t>Perkritimo d=250, h =1,07m įrengimas  k9=1.15</t>
  </si>
  <si>
    <t>Perkritimo d=250, h =1,34m įrengimas  k9=1.15</t>
  </si>
  <si>
    <t>Latakų montavimas (latakai gelžbetoniniai teleskopiniai)  k9=1.15</t>
  </si>
  <si>
    <t>Perkritimo d=250, h =2,33m įrengimas  k9=1.15</t>
  </si>
  <si>
    <t>Perkritimo d=250, h =3,02m įrengimas  k9=1.15</t>
  </si>
  <si>
    <t>Perkritimo d=250, h =1,79m įrengimas  k9=1.15</t>
  </si>
  <si>
    <t>Perkritimo d=250, h =1,53m įrengimas  k9=1.15</t>
  </si>
  <si>
    <t>Perkritimo d=250, h =2,67m įrengimas  k9=1.15</t>
  </si>
  <si>
    <t>Perkritimo d=250, h =2,63m įrengimas  k9=1.15</t>
  </si>
  <si>
    <t>Nuotekų vamzdyno prijungimas prie esamų tinklų, iškertant šulinio sienelę  (šlapiame grunte, kai vamzdžių skersmuo  200 mm)  k8=1.03,k9=1.15</t>
  </si>
  <si>
    <t>Protarpinių montavimas  (skersmuo  200 mm)  k9=1.15</t>
  </si>
  <si>
    <t>Perkritimo d=200, h =2,46 įrengimas  k9=1.15</t>
  </si>
  <si>
    <t>Perkritimo d=250, h =2,19m įrengimas  k9=1.15</t>
  </si>
  <si>
    <t>Perkritimo d=250, h =1,71m įrengimas  k9=1.15</t>
  </si>
  <si>
    <t>Perkritimo d=250, h =2,36m įrengimas  k9=1.15</t>
  </si>
  <si>
    <t>Nuotekų vamzdyno prijungimas prie esamų tinklų, iškertant šulinio sienelę  (šlapiame grunte, kai vamzdžių skersmuo  300 mm)  k8=1.03,k9=1.15</t>
  </si>
  <si>
    <t>Ketinių dangčių keitimas</t>
  </si>
  <si>
    <t>Šulinio landos paaukštinimas (  gelžbetonio žiedais)  k8=1.05,k9=1.15</t>
  </si>
  <si>
    <t>Nuotekų vamzdyno prijungimas prie esamų tinklų, iškertant šulinio sienelę  (šlapiame grunte, kai vamzdžių skersmuo  315 mm)  k8=1.03,k9=1.15</t>
  </si>
  <si>
    <t>Perkritimo d=250, h =1,31m įrengimas  k9=1.15</t>
  </si>
  <si>
    <t>Perkritimo d=250, h =2,25m įrengimas  k9=1.15</t>
  </si>
  <si>
    <t>Perkritimo d=250, h =3,21m įrengimas  k9=1.15</t>
  </si>
  <si>
    <t>Perkritimo d=315, h =3,44m įrengimas  k9=1.15</t>
  </si>
  <si>
    <t>Perkritimo d=315, h =3,69m įrengimas  k9=1.15</t>
  </si>
  <si>
    <t>Perkritimo d=315, h =3,83m įrengimas  k9=1.15</t>
  </si>
  <si>
    <t>Perkritimo d=250, h =1,88m įrengimas  k9=1.15</t>
  </si>
  <si>
    <t>Perkritimo d=250, h =2,30m įrengimas  k9=1.15</t>
  </si>
  <si>
    <t>Perkritimo d=315, h =1,13m įrengimas  k9=1.15</t>
  </si>
  <si>
    <t>Nuotekų vamzdyno prijungimas prie esamų tinklų, iškertant šulinio sienelę  (šlapiame grunte, kai vamzdžių skersmuo  400 mm)  k8=1.03,k9=1.15</t>
  </si>
  <si>
    <t>Perkritimo d=400, h =6,15m įrengimas  k9=1.15</t>
  </si>
  <si>
    <t>Perkritimo d=250, h =7,90m įrengimas  k9=1.15</t>
  </si>
  <si>
    <t>Perkritimo d=250, h =3,54m įrengimas  k9=1.15</t>
  </si>
  <si>
    <t>Perkritimo d=250, h =3,27m įrengimas  k9=1.15</t>
  </si>
  <si>
    <t>Perkritimo d=250, h =4,30m įrengimas  k9=1.15</t>
  </si>
  <si>
    <t>Perkritimo d=250, h =5,03m įrengimas  k9=1.15</t>
  </si>
  <si>
    <t>Perkritimo d=250, h =5,43m įrengimas  k9=1.15</t>
  </si>
  <si>
    <t>Perkritimo d=250, h =5,23m įrengimas  k9=1.15</t>
  </si>
  <si>
    <t>Perkritimo d=315, h =5,55m įrengimas  k9=1.15</t>
  </si>
  <si>
    <t>Perkritimo d=400, h =0,95m įrengimas  k9=1.15</t>
  </si>
  <si>
    <t>Perkritimo d=250, h =1,54m įrengimas  k9=1.15</t>
  </si>
  <si>
    <t>Perkritimo d=250, h =1,50m įrengimas  k9=1.15</t>
  </si>
  <si>
    <t>Nuotekų vamzdyno prijungimas prie esamų tinklų, iškertant šulinio sienelę  (šlapiame grunte, kai vamzdžių skersmuo  600 mm)  k8=1.03,k9=1.15</t>
  </si>
  <si>
    <t>Nuotekų vamzdyno prijungimas prie esamų tinklų, iškertant šulinio sienelę  (šlapiame grunte, kai vamzdžių skersmuo  500 mm)  k8=1.03,k9=1.15</t>
  </si>
  <si>
    <t>Vandentiekio tinklai</t>
  </si>
  <si>
    <t>Tinklai tiesiami atviru būdu</t>
  </si>
  <si>
    <t>Tinklai tiesiami uždaru būdu</t>
  </si>
  <si>
    <t>Vandentiekio šuliniai</t>
  </si>
  <si>
    <t>Vandentiekio armatūra</t>
  </si>
  <si>
    <t>Vandentiekio ketinių sklendžių arba atbulinių vožtuvų D 150mm pastatymas  k9=1.15</t>
  </si>
  <si>
    <t>Kaliojo ketaus flanšinės sklendės DN 150 (ilgos)</t>
  </si>
  <si>
    <t>Vandentiekio ketinių sklendžių arba atbulinių vožtuvų D 100mm pastatymas  k9=1.15</t>
  </si>
  <si>
    <t>Kaliojo ketaus flanšinės sklendės DN 100 (ilgos)</t>
  </si>
  <si>
    <t>125mm ir 150mm skersmens kaliojo ketaus flanšinių keturšakių montavimas  k9=1.15</t>
  </si>
  <si>
    <t>Kaliojo ketaus flanšiniai  keturšakiai DN 150x100</t>
  </si>
  <si>
    <t>Ketinių flanšinių trišakių iki 250 mm skersmens montavimas (be sandūrų jungimo) , kai trišakių skersmuo 125-150 mm  k9=1.15</t>
  </si>
  <si>
    <t>Kaliojo ketaus flanšiniai trišakiai DN 150x100</t>
  </si>
  <si>
    <t>Kaliojo ketaus flanšinis trišakis DN 150 mm</t>
  </si>
  <si>
    <t>125mm ir 150mm skersmens kaliojo ketaus flanšinių alkūnių, perėjimų, movų montavimas  k9=1.15</t>
  </si>
  <si>
    <t>Kaliojo ketaus flanšinės alkūnės 90` DN 150</t>
  </si>
  <si>
    <t>Nuotolinio nuskaitymo apskaitos sistemos impulsų adapterių montavimas</t>
  </si>
  <si>
    <t>Kaliojo ketaus flanšiniai adapteriai PN16, DN 150 (išor. vamzdžių d 159.2-181.8)</t>
  </si>
  <si>
    <t>Kaliojo ketaus flanšiniai adapteriai PN16, DN 100 (išor. vamzdžių d 107.2-115.1)</t>
  </si>
  <si>
    <t>Ketinių aklių montavimas , kai vamzdžių skersmuo 125-150 mm  k9=1.15</t>
  </si>
  <si>
    <t>Kaliojo ketaus aklės DN 150</t>
  </si>
  <si>
    <t>Kaliojo ketaus atvamzdžiai flanšas-mova DN 150</t>
  </si>
  <si>
    <t>Priešgaisrinių hidrantų montavimas  k9=1.15</t>
  </si>
  <si>
    <t>Iki 100mm skersmens kaliojo ketaus flanšinių alkūnių, perėjimų, movų montavimas  k9=1.15</t>
  </si>
  <si>
    <t>Kaliojo ketaus flanšinės alkūnės 90` DN 100</t>
  </si>
  <si>
    <t>Kaliojo ketaus atvamzdžiai flanšas-mova DN 100</t>
  </si>
  <si>
    <t>Vamzdžių jungčių betoninių atramų įrengimas, kai atramos tūris  0,26-0,50 m3  k8=1.09,k9=1.15</t>
  </si>
  <si>
    <t>Kapų (apsauginių gaubtų) be apsauginių žiedų įrengimas  k9=1.15</t>
  </si>
  <si>
    <t>Vamzdynų iki 400 mm skersmens praplovimas su dezinfekcija , kai vamzdžių skersmuo 160 mm  k9=1.15</t>
  </si>
  <si>
    <t>Vamzdynų iki 400 mm skersmens praplovimas su dezinfekcija , kai vamzdžių skersmuo 110 mm  k9=1.15</t>
  </si>
  <si>
    <t>Nuotekų vamzdyno prijungimas prie esamų tinklų, iškertant šulinio sienelę  (šlapiame grunte, kai vamzdžių skersmuo  160 mm)  k8=1.03,k9=1.15</t>
  </si>
  <si>
    <t>Gelžbetoninių kamerų išmontavimas  k4=0.800,k8=1.02,k9=1.15</t>
  </si>
  <si>
    <t>Kapų išmontavimas  k4=0.500,k9=1.15</t>
  </si>
  <si>
    <t>Viršutinio sluoksnio įrengimas iš skaldelės ir mastikos asfaltbetonio (sluoksnis 2.00 cm storio , klotuvas iki 500 t/h)  k8=1.17,k9=1.15</t>
  </si>
  <si>
    <t>Apatinio sluoksnio įrengimas iš apatinio dangos sluoksnio asfaltbetonio (sluoksnis 10.00 cm storio , klotuvas iki 500 t/h)  k8=1.17,k9=1.15</t>
  </si>
  <si>
    <t>Paviršinių nuotekų surinkimo grotelių demontavimas  k4=0.500</t>
  </si>
  <si>
    <t>Šulinių dangčių demontavimas  k4=0.500</t>
  </si>
  <si>
    <t>Statinys                7 Dujotiekio dalis</t>
  </si>
  <si>
    <t>Dujotiekio plastikinių vamzdžių ir fasoninių dalių klojimas tranšėjoje (be sandūrų jungimo) , kai vamzdžių skersmuo 180-225 mm  k9=1.15</t>
  </si>
  <si>
    <t>Dujotiekio plastikinių vamzdžių ir fasoninių dalių klojimas tranšėjoje (be sandūrų jungimo) , kai vamzdžių skersmuo 75-110 mm  k9=1.15</t>
  </si>
  <si>
    <t>Dujotiekio plastikinių vamzdžių ir fasoninių dalių klojimas tranšėjoje (be sandūrų jungimo) , kai vamzdžių skersmuo iki 63 mm  k9=1.15</t>
  </si>
  <si>
    <t>Plieninių iki 700 mm skersmens vamzdžių klojimas, prakalant iki 15 m, kai vamzdžių skersmuo  250-300 mm  k8=1.04,k9=1.15</t>
  </si>
  <si>
    <t>Plastikinių vamzdžių įtraukimas į dėklus, kai įtraukiamų vamzdžių skersmuo  180-225 mm  k9=1.15</t>
  </si>
  <si>
    <t>Plastikinių vamzdžių įtraukimas į dėklus, kai įtraukiamų vamzdžių skersmuo  125-160 mm  k9=1.15</t>
  </si>
  <si>
    <t>Trišakiai Typ L PE 80 225/225x90 (PN 12.5-vandent.,PN 4-dujot.)</t>
  </si>
  <si>
    <t>El. balnai LU PE100, SDR 11, 225/20mm PN 16-vandent.,PN 10-dujot. (Monoline)</t>
  </si>
  <si>
    <t>El. movos LU PE100, SDR 11, d 225mm PN 16-vandent.,PN 10-dujot. (Monoline)</t>
  </si>
  <si>
    <t>El. movos LU PE100, SDR 11, d 110mm PN 16-vandent.,PN 10-dujot. (Monoline)</t>
  </si>
  <si>
    <t>El. alkūnės 90` PE100, SDR 11, 160x45` PN 16-vandent.,PN 10-dujot. (Monoline)</t>
  </si>
  <si>
    <t>El. alkūnės 90` PE100, SDR 11, 160x30` PN 16-vandent.,PN 10-dujot. (Monoline)</t>
  </si>
  <si>
    <t>El. perėjimas d225 6,5 laips.</t>
  </si>
  <si>
    <t>El. perėjimas PE/PL USTR d225/200</t>
  </si>
  <si>
    <t>El. perėjimas PE/PL USTR d110/100</t>
  </si>
  <si>
    <t>Dujotiekio skirstomojo vamzdyno plieninių izoliuotų vamzdžių klojimas tranšėjoje (be sandūrų suvirinimo) , kai vamzdžių skersmuo 100 mm  k9=1.15</t>
  </si>
  <si>
    <t>Plieninės štampuotos alkūnės d100 (108)</t>
  </si>
  <si>
    <t>Plastmasinių sklendžių d 100 mm montavimas, jungiant flanšais  k9=1.15</t>
  </si>
  <si>
    <t>Rutulinė sklendė KHP  d 110 PE100</t>
  </si>
  <si>
    <t>Sklendžių valdymo prailginimo velenų montavimas , kai veleno ilgis iki 1,0 m  k9=1.15</t>
  </si>
  <si>
    <t>Įsipjovimas į veikiantį mažo slėgio dujotiekio plieninį vamzdyną atvamzdžiu (nenutraukiant dujų tiekimo) , kai atvamzdžio skersmuo 225-108 mm  k8=1.03</t>
  </si>
  <si>
    <t>Dujotiekio indikacinio laido kontrolės punktų įrengimas dujotiekio tinkluose</t>
  </si>
  <si>
    <t>Dujotiekio vamzdyno plieninių izoliuotų vamzdžių ir jo įrenginių ardymas, kai vamzdžių skersmuo  225-108 mm  k1=0.60,k2=0.60,k9=1.15</t>
  </si>
  <si>
    <t>Dujotiekio kontrolinių vamzdelių demontavimas  k4=0.500,k8=1.05</t>
  </si>
  <si>
    <t>Dujotiekio kontrolės punktų ardymas  k4=0.500</t>
  </si>
  <si>
    <t>Dujotiekio surenkamų gelžbetoninių šulinių demontavimas  k4=0.800</t>
  </si>
  <si>
    <t>Komunikacijų žymėjimo stulpelių demontavimas  k4=0.500</t>
  </si>
  <si>
    <t>Šulinio angos paaukštinimas g/b žiedais  k8=1.05,k9=1.15</t>
  </si>
  <si>
    <t>Dujotiekio kontrolės punktų įrengimas įvadinėse spintose</t>
  </si>
  <si>
    <t>Betoninio pusžiedis KMK įrengimui  k8=1.05,k9=1.15</t>
  </si>
  <si>
    <t>Kabelio paklojimas paruoštose tranšėjose, kai 1m kabelio masė iki 1kg  k9=1.15</t>
  </si>
  <si>
    <t>Laidų ir kabelių gyslų galų paruošimas, antgalių užpresavimas ir prijungimas prie aparatų gnybtų , kai laidų ir kabelių gyslų skerspjūvio plotas daugiau 2,5 mm2 iki 4,0 mm2</t>
  </si>
  <si>
    <t>Vario sulfato palyginamojo elektrodo įrengimas (įkainis pritaikytas)</t>
  </si>
  <si>
    <t>Polietileninių 63 mm skersmens vamzdžių paklojimas  k9=1.15</t>
  </si>
  <si>
    <t>Dujotiekio kontrolės punktų įvadinėse spintose demontavimas  k4=0.500</t>
  </si>
  <si>
    <t>Statinys                8 Elektrotechnikos dalis (apšvietimas) E-01</t>
  </si>
  <si>
    <t>Žiniaraštis             1 Apšvietimo tinklo įrengimas (IV etapas)</t>
  </si>
  <si>
    <t>Pamatų blokų ir plokščių juostiniams pamatams demontavimas, kai konstrukcijos masė iki 0.5 t  k1=0.50,k2=0.50,k3=0.000,k4=0.800</t>
  </si>
  <si>
    <t>Montavimo darbai. Ozo, Ukmergės ir Siesikų g. rekonstravimas</t>
  </si>
  <si>
    <t>Iki 1 m gylio tranšėjų kabeliams kasimas 0,15 m3 kaušo talpos ekskavatoriumi (gruntas II grupės, kabelių skaičius iki  3 vnt)  k9=1.15</t>
  </si>
  <si>
    <t>Iki 1 m gylio tranšėjų kabeliams užpylimas iki 15 kW (21 AG) galios buldozeriais iš sankasos (gruntas II grupės, kabelių skaičius  3 vnt)  k9=1.15</t>
  </si>
  <si>
    <t>Iki 1000 V įtampos iki 120mm2 skersp. kabeliui galinės movos su terminiais vamzdeliais montavimas</t>
  </si>
  <si>
    <t>Iki 1000 V įtampos iki 120 mm2 skersp. kabeliui jungiamosios movos su terminiais vamzdeliais montavimas</t>
  </si>
  <si>
    <t>Cinkuotų apšvietimo stulpų montavimas ant flanšinių konstrukcijų , kai apšvietimo stulpų aukštis daugiau 6,5m iki 8,5m  k8=1.15</t>
  </si>
  <si>
    <t>.Gnybtų dėžučių iki 6 gnybtų ir 10 mm2 skerspjūvio kabeliams montavimas, tvirtinant prie k-jų ant sienos ar kolonos</t>
  </si>
  <si>
    <t>Medžiagos Ozo, Ukmergės ir Siesikų g. rekonstravimas</t>
  </si>
  <si>
    <t>1kV aliuminiai kabeliai AXMK 4x120SM</t>
  </si>
  <si>
    <t>Aliuminiai galios kabeliai YAKY 4x50</t>
  </si>
  <si>
    <t>1 kV galinės movos 4-ių gyslų kabeliams EVPU-4 x 120-S-L12</t>
  </si>
  <si>
    <t>1 kV galinės movos 4-ių gyslų kabeliams EVPU-4 x 50-S-L12</t>
  </si>
  <si>
    <t>Jungiamoji mova kabeliui 4x120 mm2 AL</t>
  </si>
  <si>
    <t>Jungiamoji mova kabeliui 4x50 mm2 AL</t>
  </si>
  <si>
    <t>Jungiamoji mova kabeliui 4x25 mm2 AL</t>
  </si>
  <si>
    <t>Polietileniniai vamzdžiai (II PEHD) 75x3.0 mm</t>
  </si>
  <si>
    <t>Apšvietimo metalinė atrama h=10 m su guma</t>
  </si>
  <si>
    <t>Apšvietimo metalinė atrama h=10m su flanšu</t>
  </si>
  <si>
    <t>Vienguba gembė "P"0,5x2,0</t>
  </si>
  <si>
    <t>Vienguba gembė „P“ 0.5 x2,5 m</t>
  </si>
  <si>
    <t>Vienguba gembė tvirtinama prie atramos šono apkaba 0,5</t>
  </si>
  <si>
    <t>Vienguba gembė tvirtinama prie atramos šono apkaba 1,0</t>
  </si>
  <si>
    <t>Šviestuvas 160W, 4000K</t>
  </si>
  <si>
    <t>Šviestuvas 108W, 4000K</t>
  </si>
  <si>
    <t>Šviestuvas 107W, 4000K</t>
  </si>
  <si>
    <t>Šviestuvas 87,3W. 4000K</t>
  </si>
  <si>
    <t>Šviestuvas 69,4W. 4000K</t>
  </si>
  <si>
    <t>Šviestuvas 51W, 4000K</t>
  </si>
  <si>
    <t>HDPE gofruotas tiesus vamzdis 450N, dviguba sienele, raudonas, su mova, D=50mm d=40mm l=6m</t>
  </si>
  <si>
    <t>Statinys                9 Elektroninių ryšių (telekomunikacijų) dalis ER-01</t>
  </si>
  <si>
    <t>Žiniaraštis             1 Elektroninių ryšių (telekomunikacijų) dalis. IV etapas: Ozo, Ukmergės ir Siesikų g. rekonstravimas</t>
  </si>
  <si>
    <t>Statybinio laužo išvežimas 10 km atstumu automobiliais-savivarčiais, pakraunant kranu</t>
  </si>
  <si>
    <t>RKKS vamzdžių paklojimas paruoštoje tanšėjoje  k9=1.15</t>
  </si>
  <si>
    <t>110 mm skersmens plastmasinių įmovinių vamzdžių montavimas  k9=1.15</t>
  </si>
  <si>
    <t>Šviesolaidinio kabelio įtraukimas į ryšių kanalizaciją  k9=1.15</t>
  </si>
  <si>
    <t>Surenkami gelžbetonio žiedai</t>
  </si>
  <si>
    <t>Šviesolaidinis kabelis 24 sk.</t>
  </si>
  <si>
    <t>Statybinio laužo išvežimas</t>
  </si>
  <si>
    <t>Statinys               10 Elektroninių ryšių (telekomunikacijų) dalis ER-03</t>
  </si>
  <si>
    <t>Žiniaraštis             1 Elektroninių ryšių (telekomunikacijų) dalis. IV etapas:Ozo, Ukmergės ir Siesikų g.</t>
  </si>
  <si>
    <t>Mechanizuotas grunto kasimas, suverčiant į sankasą  k9=1.15</t>
  </si>
  <si>
    <t>Surenkamų tipinių gelžbetonio vidutinių šulinių iš 2 dalių 12 kanalų įrengimas  k9=1.15</t>
  </si>
  <si>
    <t>Vamzdis HDPE d50,</t>
  </si>
  <si>
    <t>Gelžbetoninis telekomunikacijų šulinys RKŠ-1-3 pusinis, 1050x850x700</t>
  </si>
  <si>
    <t>Statinys               11 Elektroninių ryšių (telekomunikacijų) dalis. AB "Telia Lietuva" ryšių tinklų rekonstravimas ER-04-01-2</t>
  </si>
  <si>
    <t>Žiniaraštis             1 Elektroninių ryšių (telekomunikacijų) dalis IV etapas</t>
  </si>
  <si>
    <t>Plastikinių vamzdžių demontavimas, kai vamzdžių išorinis skersmuo 63 mm  k4=0.500</t>
  </si>
  <si>
    <t>Šviesolaidinio kabelio ištraukimas iš ryšių kanalizacijos  k4=0.500,k9=1.15</t>
  </si>
  <si>
    <t>Kabelių ištraukimas iš ryšių kanalizacijos  k4=0.500</t>
  </si>
  <si>
    <t>RKKS vamzdžio paklojimas paruoštoje tanšėjoje  k9=1.15</t>
  </si>
  <si>
    <t>Polietileninių 40 mm skersmens vamzdžių paklojimas  k9=1.15</t>
  </si>
  <si>
    <t>Šviesolaidinio kabelio įtraukimas į polietileninį vamzdį  k9=1.15</t>
  </si>
  <si>
    <t>Iki 288 skaidulų šviesolaidinio kabelio jungiamųjų movų montavimas, matuojant parametrus prieš montavimą ir sumontavus movą (normos pritaikytos)  k9=1.15</t>
  </si>
  <si>
    <t>Jungiamųjų, švininių movų sandūrose 1x4 talpos kabeliams su švininiu ir plastmasiniu apvalkalu montavimas  k8=1.12</t>
  </si>
  <si>
    <t>Jungiamųjų, švininių movų sandūrose 7x4 talpos kabeliams su švininiu ir plastmasiniu apvalkalu montavimas  k8=1.12</t>
  </si>
  <si>
    <t>Jungiamųjų, švininių movų sandūrose 10x2 talpos kabeliams su švininiu ir plastmasiniu apvalkalu montavimas  k8=1.12</t>
  </si>
  <si>
    <t>Jungiamųjų, švininių movų sandūrose 100x2 talpos kabeliams su švininiu ir plastmasiniu apvalkalu montavimas  k8=1.12</t>
  </si>
  <si>
    <t>Laidų, kabelių ženklinimas žyminėmis plokštelėmis</t>
  </si>
  <si>
    <t>Pereinamojo slopinimo 1x4 talpos kabeliuose matavimas (vienam kabeliui) (norma pritaikyta)</t>
  </si>
  <si>
    <t>Pereinamojo slopinimo 7x2 talpos kabeliuose matavimas (vienam kabeliui) (norma pritaikyta)</t>
  </si>
  <si>
    <t>Pereinamojo slopinimo 10x2 talpos kabeliuose matavimas (vienam kabeliui) (norma pritaikyta)</t>
  </si>
  <si>
    <t>Pereinamojo slopinimo 100x2 talpos kabeliuose matavimas (vienam kabeliui)</t>
  </si>
  <si>
    <t>Gelžbetoninis telekomunikacijų šulinys RKŠ-1-3</t>
  </si>
  <si>
    <t>Gelžbetoninis telekomunikacijų šulinys RKŠ-2-4 pusinis, 1290x1140x650 (su dalimis)</t>
  </si>
  <si>
    <t>Gelžbetoninis telekomunikacijų šulinys RKŠ-2-6 pusinis, 1290x1140x650 su kiaurymėmis inkariniams varžtams - 4 vnt.</t>
  </si>
  <si>
    <t>Gelžbetoninis telekomunikacijų šulinys RKŠ-3-4</t>
  </si>
  <si>
    <t>Gelžbetoninis telekomunikacijų šulinys RKŠ-3-6 1950x1240x850</t>
  </si>
  <si>
    <t>Gelžbetoninis telekomunikacijų šulinys RKŠ-4-4</t>
  </si>
  <si>
    <t>Gelžbetoninis telekomunikacijų šulinys RKŠ-4-6</t>
  </si>
  <si>
    <t>Šviesolaidinis kabelis 2 sk. (SM tipo)</t>
  </si>
  <si>
    <t>Šviesolaidinis kabelis 12 sk. (SM tipo)</t>
  </si>
  <si>
    <t>Šviesolaidinis kabelis 24 sk. (SM tipo)</t>
  </si>
  <si>
    <t>Šviesolaidinis kabelis 96 sk. (SM tipo)</t>
  </si>
  <si>
    <t>Šviesolaidinis kabelis 288 sk. (SM tipo)</t>
  </si>
  <si>
    <t>Ryšių kabeliai MHS 1x4x0.9</t>
  </si>
  <si>
    <t>Ryšių kabeliai MHS 7x4x0.9</t>
  </si>
  <si>
    <t>Ryšių kabeliai MHS 10x2x0.5</t>
  </si>
  <si>
    <t>Ryšių kabeliai VMOHBU 100x2x0.5</t>
  </si>
  <si>
    <t>Mova šviesolaidiniam kabeliui iki 96 sujungimų</t>
  </si>
  <si>
    <t>Mova šviesolaidiniam kabeliui iki 288 sujungimų</t>
  </si>
  <si>
    <t>Mova 1x4x0.9 kabeliui</t>
  </si>
  <si>
    <t>Mova 7x4x0.9 kabeliui</t>
  </si>
  <si>
    <t>Mova 10x2x0.5 kabeliui</t>
  </si>
  <si>
    <t>Mova 100x2x0.5 kabeliui</t>
  </si>
  <si>
    <t>Markiruotės</t>
  </si>
  <si>
    <t>Statinys               12 Elektroninių ryšių (telekomunikacijų) dalis. UAB "Init" ryšių tinklų rekonstravimas ER-04-2</t>
  </si>
  <si>
    <t>Kabelio galų atjungimas nuo movų  k4=0.500,k8=1.12</t>
  </si>
  <si>
    <t>Kabelio prijungimas prie movų  k8=1.12</t>
  </si>
  <si>
    <t>Šviesolaidinis kabelis 72 skaidulų</t>
  </si>
  <si>
    <t>Mova šviesolaidiniam kabeliui 72 sk.</t>
  </si>
  <si>
    <t>Statinys               13 Elektroninių ryšių (telekomunikacijų) dalis. UAB "Cgates" ryšių tinklų rekonstravimas ER-04-03</t>
  </si>
  <si>
    <t>Žiniaraštis             1 Elektroninių ryšių (telekomunikacijų) dalis. UAB "Cgates" ryšių tinklų rekonstravimas</t>
  </si>
  <si>
    <t>Šviesolaidinis kabelis 48 sk.</t>
  </si>
  <si>
    <t>Mova šviesolaidiniam kabeliui 48 sk.</t>
  </si>
  <si>
    <t>Statinys               14 Elektroninių ryšių (telekomunikacijų) dalis. UAB "Balticum TV" ryšių tinklų rekonstravimas ER-04-04</t>
  </si>
  <si>
    <t>Žiniaraštis             1 Elektroninių ryšių (telekomunikacijų) dalis. UAB "Balticum TV" ryšių tinklų rekonstravimas</t>
  </si>
  <si>
    <t>Statinys               15 Elektroninių ryšių (telekomunikacijų) dalis. UAB "Nacionalinis komunikacijų tinklas" ryšių tinklų rekonstravimas ER-04-05</t>
  </si>
  <si>
    <t>48 skaidulų šviesolaidinio kabelio jungiamųjų movų montavimas, matuojant parametrus prieš montavimą ir sumontavus movą (normos pritaikytos)  k9=1.15</t>
  </si>
  <si>
    <t>Statinys               16 Elektroninių ryšių (telekomunikacijų) dalis. UAB "Penkių kontinentų komunikacijų centras" ryšių tinklų rekonstravimas ER-04-06</t>
  </si>
  <si>
    <t>Statinys               17 Procesų valdymo ir automatizacijos dalis PVA-02</t>
  </si>
  <si>
    <t>Žiniaraštis             1 Šviesoforų įrengimas IV etapas (pėsčiųjų perėjos ir dviratininkų pervažos Ozo g. (ties S. Kovalevskajos gimnazija) Vilniaus m.</t>
  </si>
  <si>
    <t>Eil.</t>
  </si>
  <si>
    <t>Nr.</t>
  </si>
  <si>
    <t>Šviesoforų valdymo spinta su valdikliu, pamatu ir visa kita reikiama įranga</t>
  </si>
  <si>
    <t>Transporto jutiklis</t>
  </si>
  <si>
    <t>Vaizdo stebėjimo kamerų spinta su licencijos išplėtimu, visa reikiama įranga ir pamatu</t>
  </si>
  <si>
    <t>Žiniaraštis             2 Šviesoforų įrengimas IV etapas (vaizdo stebėjimo kamerų įrengimo darbai ties Ozo g. ir nuvažiavimo link Ukmergės g. sankryža)</t>
  </si>
  <si>
    <t>Darbo, resursų</t>
  </si>
  <si>
    <t>pavadinimas</t>
  </si>
  <si>
    <t>vienetas</t>
  </si>
  <si>
    <t>88001002  LED 230V šviesoforas (3 sekcijos po d300, rd/ge/žl)</t>
  </si>
  <si>
    <t>88001003  LED 230V šviesoforas (3 sekcijos po d200, rd/ge/žl)</t>
  </si>
  <si>
    <t>88001010  LED 230V šviesoforas (2 sekcijos po d200, rd/žl su pėsčiojo ir dviratininko simboliu)</t>
  </si>
  <si>
    <t>88001012  Bendri mygtukai, pritaikyti silpnaregiams</t>
  </si>
  <si>
    <t>88001013  Mygtukai, pritaikyti pėstiesiems</t>
  </si>
  <si>
    <t>88001014  Mygtukai, pritaikyti dviratininkams</t>
  </si>
  <si>
    <t>88001015  Garso signalai silpnaregiams</t>
  </si>
  <si>
    <t>88001016  Kronšteinai šviesoforams</t>
  </si>
  <si>
    <t>88001017  Kronšteinai šviesoforams tvirtinimui ant gembinės ar santvarinės konstrukcijos</t>
  </si>
  <si>
    <t>88001018  Kronšteinai video jutiklių tvirtinimui</t>
  </si>
  <si>
    <t>88001019  Šviesoforo atrama be gembės, h-4,0 m, komplekte su pamatu</t>
  </si>
  <si>
    <t>88001052  Šviesoforo atrama be gembės, h-6,0m komplekte su pamatu</t>
  </si>
  <si>
    <t>88001020  Šviesoforo atrama su gembe, h-6,0 m, L-6,0 komplekte su pamatu</t>
  </si>
  <si>
    <t>88001023  Transporto jutiklių atrama su gembe h-8,0, L6,0 komplekte su pamatu</t>
  </si>
  <si>
    <t>88001028  Kontaktinės kaladėlės kabelių pajungimui atramoje</t>
  </si>
  <si>
    <t>88001029  Apsauginė guma</t>
  </si>
  <si>
    <t>940  Tvirtinimo detalės</t>
  </si>
  <si>
    <t>88001031  Šviesoforų signalinis kabelis 21x1,5 mm²</t>
  </si>
  <si>
    <t>88001033  Video jutiklių kabelis 4x1 mm²</t>
  </si>
  <si>
    <t>88001034  Kabelis UTP lauko sąlygoms vaizdo stebėjimo kamerai</t>
  </si>
  <si>
    <t>88001035  Signalinė juosta "Kabelis"</t>
  </si>
  <si>
    <t>88001036  Apsauginis vamzdis kabeliams HDPE Ø110 mm</t>
  </si>
  <si>
    <t>88001037  Apsauginis vamzdis kabeliams HDPE Ø50mm</t>
  </si>
  <si>
    <t>6065  Cementiniai skiediniai</t>
  </si>
  <si>
    <t>3860-10  Įžeminimo strypas d16 mm, 1,5 m</t>
  </si>
  <si>
    <t>88001040  Juosta cinkuota 4x25 mm</t>
  </si>
  <si>
    <t>88001041  Kalimo galvutė</t>
  </si>
  <si>
    <t>88001042  Jungiamoji mova</t>
  </si>
  <si>
    <t>88001043  Plieninis antgalis</t>
  </si>
  <si>
    <t>88001044  Kryžminė jungtis</t>
  </si>
  <si>
    <t>88001045  Dviračių mygtuko stulpelis 1.35m</t>
  </si>
  <si>
    <t>88001046  Pagalbinis (kontrastinis) skydas šviesoforui ant gembės</t>
  </si>
  <si>
    <t>88001050  Elektros įvadas iš ŠVS Cu 3x2,5mm2</t>
  </si>
  <si>
    <t>88001051  2 m ilgio perforuoti profiliai</t>
  </si>
  <si>
    <t>Betono pagrindas po spintos pamatais (mažoms apimtims), pervežant betoną karučiais  k8=1.03, k9=1.15</t>
  </si>
  <si>
    <t>Valdymo ir reguliavimo spintos montavimas (vaizdo kamerų)</t>
  </si>
  <si>
    <t>Statinys               18 Elektroninių ryšių (telekomunikacijų) dalis. Vidaus reikalų ministerijos ryšių tinklų rekonstravimas ER-04-07</t>
  </si>
  <si>
    <t>Žiniaraštis             1 Elektroninių ryšių (telekomunikacijų) dalis. Vidaus reikalų ministerijos ryšių tinklų rekonstravimas ER-04-07</t>
  </si>
  <si>
    <t>Statybinių šiukšlių išvežimas 10 km atstumu automobiliais-savivarčiais, pakraunant kranu (svoris - 0,250kg/m)</t>
  </si>
  <si>
    <t>12 skaidulų šviesolaidinio kabelio jungiamųjų movų montavimas, matuojant parametrus prieš montavimą ir sumontavus movą  k9=1.15</t>
  </si>
  <si>
    <t>Mova šviesolaidiniam kabeliui 12 sk.</t>
  </si>
  <si>
    <t>Suma viso kiekio (Eur be PVM):</t>
  </si>
  <si>
    <t>Kaina Eur be PVM</t>
  </si>
  <si>
    <t>Vieneto</t>
  </si>
  <si>
    <t>Kaina EUR be PVM</t>
  </si>
  <si>
    <t>Plastikinių vamzdžių demontavimas, kai vamzdžių išorinis skersmuo 110 mm  k4=0.500</t>
  </si>
  <si>
    <t>Iki 96 skaidulų šviesolaidinio kabelio jungiamųjų movų montavimas, matuojant parametrus prieš montavimą ir sumontavus movą (normos pritaikytos)  k9=1.15</t>
  </si>
  <si>
    <t>72 skaidulų šviesolaidinio kabelio jungiamųjų movų montavimas, matuojant parametrus prieš montavimą ir sumontavus movą (normos pritaikytos)  k9=1.15</t>
  </si>
  <si>
    <t>DARBŲ KIEKIŲ ŽINIARAŠTIS</t>
  </si>
  <si>
    <t>Gelžbetonio žiedas</t>
  </si>
  <si>
    <t>26.455,00</t>
  </si>
  <si>
    <t>Uždaro perėjimo iki 50 m ilgio įrengimas kryptinio gręžimo įrenginiu, įtraukiant plastikinį vamzdį , kai vamzdžių skersmuo 75-110 mm  (trasos ilgis)  k9=1.15</t>
  </si>
  <si>
    <t>Plieninių tvirtinimo (jungimo) detalių montavimas, įrengiant surenkamus gelžbetoninius denginius ir perdangas, kai detalės masė  iki 1t  k8=1.17</t>
  </si>
  <si>
    <t>Plastikinių vamzdžių klojimas, prakalant, kai vamzdžių skersmuo  125-160 (225) mm  k9=1.15</t>
  </si>
  <si>
    <t>14.778,00</t>
  </si>
  <si>
    <t>1kV galios variniai kabeliai NYY-J 3x10RE</t>
  </si>
  <si>
    <t>Šviesolaidinio kabelio jungiamųjų movų atjungimas  k4=0.500,k9=1.15</t>
  </si>
  <si>
    <t>Vamzdis HDPE d50, ?1250N</t>
  </si>
  <si>
    <t>Dirvos paruošimas gazonams rank. būdu II gr.grunte, užpilant iki 6 cm storio sluoksnį augalinio dirvožemio  k9=1.15</t>
  </si>
  <si>
    <t>Kelio pagrindo įrengimas iš dolomito skaldos (storis 65 cm , viensluoksnis)  k9=1.15</t>
  </si>
  <si>
    <t>Stačiakampiai surenkami gelžbetonio vandentiekio šuliniai šlapiuose gruntuose  k8=1.02,k9=1.15</t>
  </si>
  <si>
    <t>500 mm skersmens magistralinių vamzdynų montavimas, kai vamzdžiai izoliuoti pramoniniu būdu  k8=1.07,k9=1.15</t>
  </si>
  <si>
    <t>Iki 25mm skersmens viniplastinių vamzdžių montavimas sienomis ir kolonomis su nejudomu tvirtinimu</t>
  </si>
  <si>
    <t>Sumontuoti šalitilčių  plokštes (2990x1480x160)  k8=1.04</t>
  </si>
  <si>
    <t>Sienų akustinių elementų montavimas (įkainis pritaikytas)</t>
  </si>
  <si>
    <t>Viršutinės juostos įrengimas iš monolitinio gelžbetonio  k9=1.15</t>
  </si>
  <si>
    <t>Gabionų mūrinio įrengimas, kai gabiono matmenys 0,8x2,72  k9=1.15</t>
  </si>
  <si>
    <t>Grunto kasimas 79 kW (108 AG) galios buldozeriais, perstumiant gruntą (atstumas 20 m, gruntas I grupės)  k9=1.15</t>
  </si>
  <si>
    <t>Gembių montavimas ant atramų iš autobokštelių, kai gembės tiesios</t>
  </si>
  <si>
    <t>Pogriovinio drenažo iš plastikinių gofruotų vamzdžių su filtru įrengimas, užpilant filtracinį sluoksnį rankiniu būdu, kai vamzdžių skersmuo 145/160 mm  k8=1.04,k9=1.15</t>
  </si>
  <si>
    <t>.Dvsluoksnės kelio dangos apatinio sluoksnio įrengimas iš apatinio dangos sluoksnio asfaltbetonio (sluoksnis 10.00 cm storio , klotuvas iki 500 t/h)  k8=1.17,k9=1.15</t>
  </si>
  <si>
    <t>Plastikinių lauko nuotakyno šulinių montavimas, kai šulinių skersmuo daugiau 400 mm iki 500 mm  k9=1.15</t>
  </si>
  <si>
    <t>Dujotiekio plastikinių vamzdžių ir fasoninių dalių klojimas tranšėjoje (be sandūrų jungimo) , kai vamzdžių skersmuo 125-160 mm  k9=1.15</t>
  </si>
  <si>
    <t>Dujotiekio dėklų galų užtaisymas virve ir bitumu, kai dėklo skersmuo daugiau 400 mm (2 dėklo galai)  k8=1.02</t>
  </si>
  <si>
    <t>Dujotiekio dėklų galų užtaisymas sandarinimo žiedais, kai dėklo skersmuo daugiau 200 mm iki 400 mm (2 dėklo galai)</t>
  </si>
  <si>
    <t>49.050,00</t>
  </si>
  <si>
    <t>Statinys               Kiti darbai</t>
  </si>
  <si>
    <t>Žiniaraštis             Kiti darbai</t>
  </si>
  <si>
    <t>Darbo projektas</t>
  </si>
  <si>
    <t>obj.</t>
  </si>
  <si>
    <t>Išpildomosios nuotraukos</t>
  </si>
  <si>
    <t>Kadastriniai matavimai su patikra VĮ Registrų centre (be teisinės registracijos)</t>
  </si>
  <si>
    <t>Dokumentų sutvarkymas (pagal SLD užbaigimo aktas ir (ar) deklaracijos)</t>
  </si>
  <si>
    <r>
      <rPr>
        <b/>
        <sz val="8"/>
        <color rgb="FFFF0000"/>
        <rFont val="Arial"/>
        <family val="2"/>
        <charset val="186"/>
      </rPr>
      <t xml:space="preserve">* Pastaba. </t>
    </r>
    <r>
      <rPr>
        <sz val="8"/>
        <rFont val="Arial"/>
        <family val="2"/>
        <charset val="186"/>
      </rPr>
      <t>Tais atvejais, kai Darbai finansuojami Europos Sąjungos fondų lėšomis, Rangovas visais atvejais privalo savo sąskaita Statybvietės objekte įrengti laikinąjį ir pastovųjį (jei taikoma) informacinį stendą (-us), vadovaudamasis Lietuvos Respublikos statybos įstatymu ir Europos Sąjungos paramos panaudojimą reglamentuojančiomis taisyklėmis (detali informacija http://www.esinvesticijos.lt), suderinęs jį su Užsakovu. Užsakovo pavedimu Rangovas taip pat privalo per protingą, Užsakovo nurodytą terminą prie Statybvietės įrengti informacinį stendą su grafine informacija apie vykdomus darbus, numatomą užbaigtų darbų vizualizaciją ir pan. informaciją (maketo pavyzdį pateikia Užsakovas)</t>
    </r>
  </si>
  <si>
    <t xml:space="preserve">Statinių grupė 2025-05-27 Ozo, Ukmergės ir Siesikų gatvių Vilniaus m. rekonstravimo projektas </t>
  </si>
  <si>
    <t>nr.</t>
  </si>
  <si>
    <t>Eil Nr.</t>
  </si>
  <si>
    <t>Eil. Nr.</t>
  </si>
  <si>
    <t>Iki 1 m gylio tranšėjų kabeliams kasimas rankiniu būdu, kai gruntas II grupės, kabelių skaičius  1 vnt  k9=1.15</t>
  </si>
  <si>
    <t xml:space="preserve">Eil. Nr. </t>
  </si>
  <si>
    <t>Eil. nr.</t>
  </si>
  <si>
    <t>SUVESTINIS DARBŲ KIEKIŲ ŽINIARAŠTIS</t>
  </si>
  <si>
    <t>Pavadinimas</t>
  </si>
  <si>
    <t>Suma viso kiekio (Eur be PVM)</t>
  </si>
  <si>
    <t>1.</t>
  </si>
  <si>
    <t>2.</t>
  </si>
  <si>
    <t>3.</t>
  </si>
  <si>
    <t>4.</t>
  </si>
  <si>
    <t>5.</t>
  </si>
  <si>
    <t>6.</t>
  </si>
  <si>
    <t>7.</t>
  </si>
  <si>
    <t>8.</t>
  </si>
  <si>
    <t>9.</t>
  </si>
  <si>
    <t>21% PVM:</t>
  </si>
  <si>
    <t>Pasiūlymo kaina (Eur su PVM):</t>
  </si>
  <si>
    <r>
      <t>Laikinas informacinis stendas</t>
    </r>
    <r>
      <rPr>
        <b/>
        <sz val="8"/>
        <color rgb="FFFF0000"/>
        <rFont val="Arial"/>
        <family val="2"/>
        <charset val="186"/>
      </rPr>
      <t>*</t>
    </r>
  </si>
  <si>
    <t>10.</t>
  </si>
  <si>
    <t>11.</t>
  </si>
  <si>
    <t>12.</t>
  </si>
  <si>
    <t>13.</t>
  </si>
  <si>
    <t>14.</t>
  </si>
  <si>
    <t>15.</t>
  </si>
  <si>
    <t>S_dalis_I_etapas</t>
  </si>
  <si>
    <t>VN_dalis_I_etapas</t>
  </si>
  <si>
    <t>D_dalis_I_etapas</t>
  </si>
  <si>
    <t>E-01_dalis_I_etapas</t>
  </si>
  <si>
    <t>ER-01_dalis_I_etapas</t>
  </si>
  <si>
    <t>ER-04_dalis_I_etapas</t>
  </si>
  <si>
    <t>SK-05_dalis_II_etapas</t>
  </si>
  <si>
    <t>VN_dalis_II_etapas</t>
  </si>
  <si>
    <t>D_dalis_II_etapas</t>
  </si>
  <si>
    <t>ER-01_dalis_II_etapas</t>
  </si>
  <si>
    <t>ER-03_dalis_II_etapas</t>
  </si>
  <si>
    <t>16.</t>
  </si>
  <si>
    <t>17.</t>
  </si>
  <si>
    <t>18.</t>
  </si>
  <si>
    <t>21.</t>
  </si>
  <si>
    <t>22.</t>
  </si>
  <si>
    <t>23.</t>
  </si>
  <si>
    <t>24.</t>
  </si>
  <si>
    <t>20.</t>
  </si>
  <si>
    <t>25.</t>
  </si>
  <si>
    <t>26.</t>
  </si>
  <si>
    <t>27.</t>
  </si>
  <si>
    <t>28.</t>
  </si>
  <si>
    <t>29.</t>
  </si>
  <si>
    <t>30.</t>
  </si>
  <si>
    <t>31.</t>
  </si>
  <si>
    <t>32.</t>
  </si>
  <si>
    <t>33.</t>
  </si>
  <si>
    <t>34.</t>
  </si>
  <si>
    <t>35.</t>
  </si>
  <si>
    <t>36.</t>
  </si>
  <si>
    <t>37.</t>
  </si>
  <si>
    <t>38.</t>
  </si>
  <si>
    <t>39.</t>
  </si>
  <si>
    <t>40.</t>
  </si>
  <si>
    <t>PVA-01_dalis_II_etapas</t>
  </si>
  <si>
    <t>SK-02_dalis_III_etapas</t>
  </si>
  <si>
    <t>SK-06_dalis_III_etapas</t>
  </si>
  <si>
    <t>VN_dalis_III_etapas</t>
  </si>
  <si>
    <t>ER-01_dalis_III_etapas</t>
  </si>
  <si>
    <t>SK-03_dalis_IV_etapas</t>
  </si>
  <si>
    <t>SK-04_dalis_IV_etapas</t>
  </si>
  <si>
    <t>SK-05_dalis_IV_etapas</t>
  </si>
  <si>
    <t>SK-06_dalis_IV_etapas</t>
  </si>
  <si>
    <t>VN_dalis_IV_etapas</t>
  </si>
  <si>
    <t>D_dalis_IV_etapas</t>
  </si>
  <si>
    <t>ER-01_dalis_IV_etapas</t>
  </si>
  <si>
    <t>ER-03_dalis_IV_etapas</t>
  </si>
  <si>
    <t>ER-04-01_dalis_IV_etapas</t>
  </si>
  <si>
    <t>42.</t>
  </si>
  <si>
    <t>43.</t>
  </si>
  <si>
    <t>44.</t>
  </si>
  <si>
    <t>41.</t>
  </si>
  <si>
    <t>ER-04-02_dalis_IV_etapas</t>
  </si>
  <si>
    <t>ER-04-03_dalis_IV_etapas</t>
  </si>
  <si>
    <t>ER-04-04_dalis_IV_etapas</t>
  </si>
  <si>
    <t>ER-04-05_dalis_IV_etapas</t>
  </si>
  <si>
    <t>ER-04-06_dalis_IV_etapas</t>
  </si>
  <si>
    <t>ER-04-07_dalis_IV_etapas</t>
  </si>
  <si>
    <t>PVA-02_dalis_IV_etapas</t>
  </si>
  <si>
    <t>45.</t>
  </si>
  <si>
    <t>Suma viso kiekio (Eur be PVM), kurią tiekėjui reikia įsivertinti savo pasiūlyme:</t>
  </si>
  <si>
    <t>100t</t>
  </si>
  <si>
    <t>1.  </t>
  </si>
  <si>
    <t>Montavimo darbai. Ozo ir Gelvonių g. apšvietimo rekonstravimas.</t>
  </si>
  <si>
    <t>1.1.  </t>
  </si>
  <si>
    <t>Vienguba gembė tvirtinama prie atramos šono apkaba (perėjos šviestuvui). Gembės mont. aukštis h-6m.</t>
  </si>
  <si>
    <t>1.2.  </t>
  </si>
  <si>
    <t>Šviestuvo montavimas ant atramos</t>
  </si>
  <si>
    <t>1.3.  </t>
  </si>
  <si>
    <t>Šviestuvo valdikio montavimas ant šviestuvo</t>
  </si>
  <si>
    <t>2.  </t>
  </si>
  <si>
    <t>Montavimo darbai. Kiti darbai.</t>
  </si>
  <si>
    <t>2.1.  </t>
  </si>
  <si>
    <t>Įrengimų derinimo, išbandymo darbai</t>
  </si>
  <si>
    <t>2.2.  </t>
  </si>
  <si>
    <t>Apšviestumo matavimai</t>
  </si>
  <si>
    <t>Medžiagos. Ozo ir Gelvonių g. apšvietimo rekonstravimas.</t>
  </si>
  <si>
    <t>Kronšteinas L-1,0m tvirtinama prie atramos apkaba,(pėsčiųjų perėjos šviestuvui) mont. aukštis h-6m.</t>
  </si>
  <si>
    <t>Šviestuvas 27W, 2700K,</t>
  </si>
  <si>
    <t>Šviestuvas 16W, 2700K,</t>
  </si>
  <si>
    <t>1.4.  </t>
  </si>
  <si>
    <t>2.1.</t>
  </si>
  <si>
    <t>2.2.</t>
  </si>
  <si>
    <t>Montavimo darbai. Ukmergės g. apšvietimo rekonstravimas.</t>
  </si>
  <si>
    <t>Tranšėjos kasimas ir užkasimas rankiniu būdu 1 kabeliui</t>
  </si>
  <si>
    <t>Tranšėjos kasimas ir užkasimas mechanizuotu būdu 1 kabeliui</t>
  </si>
  <si>
    <t>Tranšėjos kasimas ir užkasimas rankiniu būdu 2 kabeliams</t>
  </si>
  <si>
    <t>Grunto tankinimas vibroplokšte</t>
  </si>
  <si>
    <t>m³</t>
  </si>
  <si>
    <t>1.5.  </t>
  </si>
  <si>
    <t>Signalinės juostos paklojimas tranšėjoje 1 kabeliui</t>
  </si>
  <si>
    <t>1.6.  </t>
  </si>
  <si>
    <t>Vamzdžio HDPEØ75mm montavimas paruoštoje tranšėjoje</t>
  </si>
  <si>
    <t>1.7.  </t>
  </si>
  <si>
    <t xml:space="preserve">Elektros kabelio Al 4x25mm² įvėrimas į vamzdį, montavimas ant konstrukcijų spintoje ar atramoje, sausas kabelio galų užtaisymas ir pajungimas </t>
  </si>
  <si>
    <t>1.8.  </t>
  </si>
  <si>
    <t>Iki 1 kV galinės movos montavimas kabeliui Al 4x25mm²</t>
  </si>
  <si>
    <t>1.9.  </t>
  </si>
  <si>
    <t>1.10.  </t>
  </si>
  <si>
    <t>Kabelio Cu 3x1,5mm² montavimas atramoje šviestuvo pajungimui. Kabelio sausas galų paruošimas ir pajungimas į galinius įrenginius</t>
  </si>
  <si>
    <t>1.11.  </t>
  </si>
  <si>
    <t>Duobės kasimas ir užkasimas pamato montavimui, gelžbetoninio pamato montavimas</t>
  </si>
  <si>
    <t>1.12.  </t>
  </si>
  <si>
    <t>Atramos montavimas įleidžiant į gelžbetoninį pamatą</t>
  </si>
  <si>
    <t>1.13.  </t>
  </si>
  <si>
    <t>Viengubos gembės montavimas ant atramos</t>
  </si>
  <si>
    <t>1.14.  </t>
  </si>
  <si>
    <t>Vienguba gembė tvirtinama prie atramos šono apkaba. Gembės mont. aukštis h-6m.</t>
  </si>
  <si>
    <t>1.15.  </t>
  </si>
  <si>
    <t>1.16.  </t>
  </si>
  <si>
    <t>1.17.  </t>
  </si>
  <si>
    <t>Gnybtų komplekto su 6A saugikliais montavimas</t>
  </si>
  <si>
    <t>1.18.  </t>
  </si>
  <si>
    <t>Įžeminimo kontūro 30Ω įrengimas kalant elektrodus.</t>
  </si>
  <si>
    <t>1.19.  </t>
  </si>
  <si>
    <t>Įžeminimo laidininko 25x4 mm klojimas tranšėjoje</t>
  </si>
  <si>
    <t>1.20.  </t>
  </si>
  <si>
    <t>1.21.  </t>
  </si>
  <si>
    <t>Grandinės fazė-nulis varžos matavimas</t>
  </si>
  <si>
    <t>Trasos nužymėjimas</t>
  </si>
  <si>
    <t>2.3.  </t>
  </si>
  <si>
    <t>Išpildomosios nuotraukos parengimas</t>
  </si>
  <si>
    <t>2.4.  </t>
  </si>
  <si>
    <t>Mato vnt.</t>
  </si>
  <si>
    <t>Medžiagos. Ukmergės g. apšvietimo rekonstravimas.</t>
  </si>
  <si>
    <t>Elektros kabelis Al 4x25 mm²</t>
  </si>
  <si>
    <t>Galinė mova kabeliui 4x25 mm2 AL</t>
  </si>
  <si>
    <t>Elektros kabelis Cu 3x1,5 mm² šviestuvo pajungimui</t>
  </si>
  <si>
    <t>Įspėjamoji juosta su užrašu „KABELIS“</t>
  </si>
  <si>
    <t>Apsauginis vamzdis PEØ75</t>
  </si>
  <si>
    <t>Gelžbetoninis pamatas atramai iki 6m.</t>
  </si>
  <si>
    <t xml:space="preserve">Apšvietimo atrama H=5,0 m. </t>
  </si>
  <si>
    <t xml:space="preserve">Vienguba gembė „P“ h1,0 xL0,5 m. </t>
  </si>
  <si>
    <t>Vienguba gembė tvirtinama prie atramos šono apkaba mont. aukštis h-6m.</t>
  </si>
  <si>
    <t>Gnybtų komplektas komplekte su 6A saugikliais. Kabeliams iki 35mm2.</t>
  </si>
  <si>
    <t>Įžeminimo komplektas R≤30Ω</t>
  </si>
  <si>
    <t>3.1.</t>
  </si>
  <si>
    <t>3.2</t>
  </si>
  <si>
    <t>3.2.</t>
  </si>
  <si>
    <t>3.3</t>
  </si>
  <si>
    <t>3.3.</t>
  </si>
  <si>
    <t>3.4.</t>
  </si>
  <si>
    <t>3.5.</t>
  </si>
  <si>
    <t>3.6.</t>
  </si>
  <si>
    <t>3.7.</t>
  </si>
  <si>
    <t>3.8.</t>
  </si>
  <si>
    <t>3.9.</t>
  </si>
  <si>
    <t>3.10.</t>
  </si>
  <si>
    <t>3.11.</t>
  </si>
  <si>
    <t>3.12.</t>
  </si>
  <si>
    <t>3.13.</t>
  </si>
  <si>
    <t>0.021</t>
  </si>
  <si>
    <t>Duobių kasimas ir užkasimas mechanizuotu būdu, prastūmimo įrangai</t>
  </si>
  <si>
    <t>Vamzdžio HDPEØ75mm montavimas uždaru būdu</t>
  </si>
  <si>
    <t>1.22.  </t>
  </si>
  <si>
    <t>1.23.  </t>
  </si>
  <si>
    <t>Apsauginis vamzdis HDPEØ75</t>
  </si>
  <si>
    <t>Apsauginis vamzdis HDPEØ75 klojimui uždaru būdu</t>
  </si>
  <si>
    <t xml:space="preserve">Apšvietimo atrama H=6,0 m. </t>
  </si>
  <si>
    <t>Vienguba gembė tvirtinama prie atramos šono apkaba. Ilgis L-0,5m. mont. aukštis h-6m.</t>
  </si>
  <si>
    <t>Vienguba gembė tvirtinama prie atramos šono apkaba. Ilgis L-1,0m. mont. aukštis h-6m.</t>
  </si>
  <si>
    <t>Šviestuvas 48W, 2700K</t>
  </si>
  <si>
    <t>Šviestuvas 29W, 2700K</t>
  </si>
  <si>
    <t>Šviestuvas 27W, 2700K</t>
  </si>
  <si>
    <t>Šviestuvas 16W, 2700K</t>
  </si>
  <si>
    <r>
      <t>Medžiagos</t>
    </r>
    <r>
      <rPr>
        <b/>
        <sz val="10"/>
        <rFont val="Arial"/>
        <family val="2"/>
        <charset val="186"/>
      </rPr>
      <t xml:space="preserve"> Ozo, Ukmergės ir Siesikų g. rekonstravimas</t>
    </r>
  </si>
  <si>
    <t>Darbų pavadinimas</t>
  </si>
  <si>
    <t>1. Paruošiamieji darbai</t>
  </si>
  <si>
    <t>1.1</t>
  </si>
  <si>
    <t>1.2</t>
  </si>
  <si>
    <t>Gatvės bordiūrų išardymas ir medžiagų sudėjimas į krūvas</t>
  </si>
  <si>
    <t>1.3</t>
  </si>
  <si>
    <t>Vejos bordiūrų išardymas ir medžiagų sudėjimas į krūvas</t>
  </si>
  <si>
    <t>1.4</t>
  </si>
  <si>
    <t>Trinkelių/plytelių dangos ardymas</t>
  </si>
  <si>
    <t xml:space="preserve"> m2</t>
  </si>
  <si>
    <t>1.5</t>
  </si>
  <si>
    <t>Esamos asfaltbetonio dangos frezavimas mechanizuotai iki 27 cm gyliu, pakrovimas mechanizuotai į savivarčius ir išvežimas 15 km atstumu</t>
  </si>
  <si>
    <t>1.6</t>
  </si>
  <si>
    <t>Humusingo dirvožemio sluoksnio h=0,10 m pašalinimas, perstumiant jį mechanizuotai iki 1 km atstumu sandėliavimui</t>
  </si>
  <si>
    <t>1.7</t>
  </si>
  <si>
    <t>Esamo grunto iškasimas mechanizuotai, pakrovimas į savivarčius ir išvežimas 15 km atstumu</t>
  </si>
  <si>
    <r>
      <t>m</t>
    </r>
    <r>
      <rPr>
        <vertAlign val="superscript"/>
        <sz val="10"/>
        <rFont val="Arial"/>
        <family val="2"/>
        <charset val="186"/>
      </rPr>
      <t>3</t>
    </r>
  </si>
  <si>
    <t>1.8</t>
  </si>
  <si>
    <t>Kelio ženklų  išardymas ir išvežimas iki 15 km atstumu</t>
  </si>
  <si>
    <t>1.9</t>
  </si>
  <si>
    <t>Esamų autobusų paviljonų demontavimas ir išvežimas 15 km atstumu</t>
  </si>
  <si>
    <t>1.10</t>
  </si>
  <si>
    <t>Esamų šiukšliadėžių demontavimas  ir išvežimas iki 15 km atstumu</t>
  </si>
  <si>
    <t xml:space="preserve">2. Žemės sankasa </t>
  </si>
  <si>
    <t>2.1</t>
  </si>
  <si>
    <t xml:space="preserve">Sankasos pado planiravimas ir tankinimas mechanizuotai </t>
  </si>
  <si>
    <r>
      <t>m</t>
    </r>
    <r>
      <rPr>
        <vertAlign val="superscript"/>
        <sz val="10"/>
        <rFont val="Arial"/>
        <family val="2"/>
        <charset val="186"/>
      </rPr>
      <t>2</t>
    </r>
  </si>
  <si>
    <t>2.2</t>
  </si>
  <si>
    <t>Pakelės plotų planiravimas mechanizuotai.</t>
  </si>
  <si>
    <t>2.3</t>
  </si>
  <si>
    <t>Ppakelės plotų planiravimas rankiniu būdu.</t>
  </si>
  <si>
    <t>2.4</t>
  </si>
  <si>
    <t xml:space="preserve">Šlaitų ir planiruotų pakelės plotų tvirtinimas 10 cm storio dirvožemio sluoksniu, užsėjant žole (žolės sėklomis). </t>
  </si>
  <si>
    <t>3. Pėsčiųjų takai, šaligatviai, dviračių takas</t>
  </si>
  <si>
    <t>3.1</t>
  </si>
  <si>
    <r>
      <t>Šalčiui nejautrių medžiagų sluoksnio h≥0,19 m, h≥0,215 m  įrengimas, Ev2</t>
    </r>
    <r>
      <rPr>
        <sz val="10"/>
        <rFont val="Calibri"/>
        <family val="2"/>
        <charset val="186"/>
      </rPr>
      <t>≥</t>
    </r>
    <r>
      <rPr>
        <sz val="10"/>
        <rFont val="Arial"/>
        <family val="2"/>
        <charset val="186"/>
      </rPr>
      <t>100 MPa.</t>
    </r>
  </si>
  <si>
    <r>
      <t>Skaldos 0/45 pagrindo sluoksnio, h=0,15 m įrengimas, Ev2</t>
    </r>
    <r>
      <rPr>
        <sz val="10"/>
        <rFont val="Calibri"/>
        <family val="2"/>
        <charset val="186"/>
      </rPr>
      <t>≥</t>
    </r>
    <r>
      <rPr>
        <sz val="10"/>
        <rFont val="Arial"/>
        <family val="2"/>
        <charset val="186"/>
      </rPr>
      <t>100 Mpa</t>
    </r>
  </si>
  <si>
    <t>Apsauginio šalčiui atsparaus sluoksnio h=0,43 m ir h=0,49 m įrengimas, Ev2=100 MPa</t>
  </si>
  <si>
    <t>3.4</t>
  </si>
  <si>
    <t xml:space="preserve">Skaldos pagrindo sluoksnio h=0,20 m įrengimas, Ev2=120 MPa. </t>
  </si>
  <si>
    <t>3.5</t>
  </si>
  <si>
    <t>Asfalto pagrindo-dangos sluoksnio AC 16 PD įrengimas,  h=0,06 m</t>
  </si>
  <si>
    <t>3.6</t>
  </si>
  <si>
    <t>Asfalto pagrindo sluoksnio AC 22 PS įrengimas,  h=0,08 m</t>
  </si>
  <si>
    <t>3.7</t>
  </si>
  <si>
    <t>Juodų dangų paviršiaus gruntavimas bitumine emulsija</t>
  </si>
  <si>
    <t>3.8</t>
  </si>
  <si>
    <t>Viršutinio raudono asfalto sluoksnio AC 5 VL įrengimas, h=0,025 m</t>
  </si>
  <si>
    <t>3.9</t>
  </si>
  <si>
    <t>Viršutinio raudono asfalto sluoksnio AC 11 VS įrengimas, h=0,04 m</t>
  </si>
  <si>
    <t>3.10</t>
  </si>
  <si>
    <t>Skaldos atsijų 0/5 pasluoksnio įrengimas, h=0,03m</t>
  </si>
  <si>
    <t>3.11</t>
  </si>
  <si>
    <t>8,0 cm Betoninių plytelių 0,375x0,375 m dangos siūles užpildant atsijomis įrengimas</t>
  </si>
  <si>
    <t>3.12</t>
  </si>
  <si>
    <t>8,0 cm betoninių trinkelių 100x200 mm dangos siūles užpildant atsijomis įrengimas</t>
  </si>
  <si>
    <t>3.13</t>
  </si>
  <si>
    <t>8,0 cm storio geltonų betoninių reljefinių trinkelių 100x200 mm dangos įrengimas (įspėjamiesiems paviršiams įrengti) siūles užpildant skaldos atsijomis</t>
  </si>
  <si>
    <t>3.14</t>
  </si>
  <si>
    <t>8,0 cm storio geltonų betoninių reljefinių trinkelių 100x200 mm dangos įrengimas (vedimo paviršiams įrengti) siūles užpildant skaldos atsijomis</t>
  </si>
  <si>
    <t>3.15</t>
  </si>
  <si>
    <t>Vejos bortų ant betono pagrindo įrengimas</t>
  </si>
  <si>
    <t>3.16</t>
  </si>
  <si>
    <t>Bituminės sandarinimo juostos įrengimas</t>
  </si>
  <si>
    <t>4. Gatvių saugaus eismo organizavimas</t>
  </si>
  <si>
    <t>4.1 Kelio ženklai</t>
  </si>
  <si>
    <t>4.1.1</t>
  </si>
  <si>
    <r>
      <t>Kelio ženklų vienstiebių atramų įrengimas iš cinkuoto metalinio vamzdžio  Ø76,1 mm, betonuojant pamatą iš C 25/30 betono, V=0,05m</t>
    </r>
    <r>
      <rPr>
        <vertAlign val="superscript"/>
        <sz val="10"/>
        <color theme="1"/>
        <rFont val="Arial"/>
        <family val="2"/>
        <charset val="186"/>
      </rPr>
      <t>3</t>
    </r>
  </si>
  <si>
    <t>4.1.2</t>
  </si>
  <si>
    <t>0 grupės ženklų apvalių skydų montavimas prie vienstiebių vamzdinių atramų</t>
  </si>
  <si>
    <t>4.2 Horizontalusis ženklinimas</t>
  </si>
  <si>
    <t>4.2.1</t>
  </si>
  <si>
    <t>Horizontalus kelio ženklinimas polimerinėmis medžiagomis. Linija 1.1</t>
  </si>
  <si>
    <t>4.2.2</t>
  </si>
  <si>
    <t>Horizontalus kelio ženklinimas polimerinėmis medžiagomis (brūkšnio ir tarpo santykis 1:3). Linija 1.5</t>
  </si>
  <si>
    <t>4.2.3</t>
  </si>
  <si>
    <t>Horizontalus kelio ženklinimas polimerinėmis medžiagomis (brūkšnio ir tarpo santykis 1:1). Linija 1.7</t>
  </si>
  <si>
    <t>4.2.4</t>
  </si>
  <si>
    <t>Horizontalus kelio ženklinimas polimerinėmis medžiagomis. Linija 1.11</t>
  </si>
  <si>
    <t>4.2.5</t>
  </si>
  <si>
    <t>Horizontalus kelio ženklinimas polimerinėmis medžiagomis. Simbolis 1.23</t>
  </si>
  <si>
    <t>ES lėšų žiniaraštis Pėsčiųjų ir dviračių takų įrengimui</t>
  </si>
  <si>
    <r>
      <rPr>
        <sz val="10"/>
        <rFont val="Arial"/>
        <family val="2"/>
        <charset val="186"/>
      </rPr>
      <t>m</t>
    </r>
    <r>
      <rPr>
        <vertAlign val="superscript"/>
        <sz val="10"/>
        <rFont val="Arial"/>
        <family val="2"/>
        <charset val="186"/>
      </rPr>
      <t>3</t>
    </r>
  </si>
  <si>
    <t>Esamo grunto iškasimas mechanizuotai, pakrovimas į savivarčius ir išvežimas 15 km atstumu sandėliavimui</t>
  </si>
  <si>
    <t>Pakelės plotų planiravimas mechanizuotai</t>
  </si>
  <si>
    <t>Pakelės plotų planiravimas rankiniu būdu</t>
  </si>
  <si>
    <t xml:space="preserve">Planiruotų pakelės plotų tvirtinimas 10 cm storio dirvožemio sluoksniu, užsėjant žole (žolės sėklomis). </t>
  </si>
  <si>
    <r>
      <t>Skaldos 0/45 pagrindo sluoksnio, h=0,15 m įrengimas, Ev2</t>
    </r>
    <r>
      <rPr>
        <sz val="10"/>
        <rFont val="Calibri"/>
        <family val="2"/>
        <charset val="186"/>
      </rPr>
      <t>≥</t>
    </r>
    <r>
      <rPr>
        <sz val="10"/>
        <rFont val="Arial"/>
        <family val="2"/>
        <charset val="186"/>
      </rPr>
      <t>100 MPa</t>
    </r>
  </si>
  <si>
    <t>Viršutinio asfalto sluoksnio AC 5 VL įrengimas, h=0,025 m</t>
  </si>
  <si>
    <t>8,0 cm betoninių plytelių 0,375x0,375 m dangos siūles užpildant atsijomis įrengimas</t>
  </si>
  <si>
    <t>4.1 Horizontalusis ženklinimas</t>
  </si>
  <si>
    <t>Armatūra (S500 ir S240 klasės) ir montavimo darbai</t>
  </si>
  <si>
    <t>1.349</t>
  </si>
  <si>
    <t>4180</t>
  </si>
  <si>
    <t>Esamos asfaltbetonio dangos frezavimas mechanizuotai iki 28 cm (vid.21,1 cm) gyliu, pakrovimas mechanizuotai į savivarčius ir išvežimas 15 km atstumu</t>
  </si>
  <si>
    <t>Humusingo dirvožemio sluoksnio h=0,08-0,28 m pašalinimas, perstumiant jį mechanizuotai iki 1 km atstumu sandėliavimui</t>
  </si>
  <si>
    <t>Esamo grunto kasimas mechanizuotai, pakrovimas į savivarčius ir išvežimas iki 15 km  atstumu</t>
  </si>
  <si>
    <t>4271</t>
  </si>
  <si>
    <t>Esamo grunto kasimas mechanizuotai, pakrovimas į savivarčius ir išvežimas iki 1 km  atstumu sandėliavimui</t>
  </si>
  <si>
    <t>194</t>
  </si>
  <si>
    <t>Kelio ženklų išardymas ir išvežimas iki 15 km atstumu</t>
  </si>
  <si>
    <t>1.11</t>
  </si>
  <si>
    <t>Esamų šiukšliadėžių demontavimas ir išvežimas iki 15 km atstumu</t>
  </si>
  <si>
    <t>Planiruotų pakelės plotų tvirtinimas 10 cm storio dirvožemio sluoksniu, užsėjant žole (žolės sėklomis)</t>
  </si>
  <si>
    <t>Šalčiui nejautrių medžiagų sluoksnio h≥0,19 m, h≥0,215 m  įrengimas</t>
  </si>
  <si>
    <t xml:space="preserve">Skaldos 0/45 pagrindo sluoksnio, h=0,15 m įrengimas, </t>
  </si>
  <si>
    <t>37</t>
  </si>
  <si>
    <t>1974</t>
  </si>
  <si>
    <t>120</t>
  </si>
  <si>
    <t>7</t>
  </si>
  <si>
    <t>23</t>
  </si>
  <si>
    <t>Statinys                3      Susisiekimo dalis</t>
  </si>
  <si>
    <t>Statinys                5   Susisiekimo dalis</t>
  </si>
  <si>
    <t>Statinių grupė 2025-05-27  Ozo, Ukmergės ir Siesikų gatvių Vilniaus m. rekonstravimo projektas (IV etapas)</t>
  </si>
  <si>
    <t>Statinys                5  Susisiekimo dalis</t>
  </si>
  <si>
    <t>S_dalis_II_etapas_biudž.</t>
  </si>
  <si>
    <t>S_dalis_II_etapas_ES</t>
  </si>
  <si>
    <t>S_dalis_II_etapas_ireng.biudž.</t>
  </si>
  <si>
    <t>E-01_dalis_II_etapas_biudž.</t>
  </si>
  <si>
    <t>E-01_dalis_II_etapas_ES</t>
  </si>
  <si>
    <t>S_dalis_III_etapas_biudž.</t>
  </si>
  <si>
    <t>S_dalis_III_etapas_ES</t>
  </si>
  <si>
    <t>S_dalis_III_etapas_ireng.biudž.</t>
  </si>
  <si>
    <t>E-01_dalis_III_etapas_biudž.</t>
  </si>
  <si>
    <t>E-01_dalis_III_etapas_ES</t>
  </si>
  <si>
    <t>S_dalis_IV_etapas_biudž.</t>
  </si>
  <si>
    <t>S_dalis_IV_etapas_ES</t>
  </si>
  <si>
    <t>S_dalis_IV_etapas_ireng.biudž.</t>
  </si>
  <si>
    <t>E-01_dalis_IV_etapas_biudž.</t>
  </si>
  <si>
    <t>E-01_dalis_IV_etapas_ES</t>
  </si>
  <si>
    <t>46.</t>
  </si>
  <si>
    <t>47.</t>
  </si>
  <si>
    <t>48.</t>
  </si>
  <si>
    <t>49.</t>
  </si>
  <si>
    <t>50.</t>
  </si>
  <si>
    <t>51.</t>
  </si>
  <si>
    <t>PVA-02_dalis_IV_etapas_ireng.</t>
  </si>
  <si>
    <t xml:space="preserve">Tiekėjams šių pozicijų pildyti nereikia. Pasiūlyme reikia įsivertinti tik galutinę kainą. </t>
  </si>
  <si>
    <t>S_dalis_I_etapas_ireng.</t>
  </si>
  <si>
    <t>NEPILDYTI</t>
  </si>
  <si>
    <t>Statinių grupė 20144-E2 Elektros kabelių apsaugojimas, iškėlimas Ozo, Ukmergės ir Siesikų g., Vilnius, Vilniaus m. sav. sen.</t>
  </si>
  <si>
    <r>
      <t>1.</t>
    </r>
    <r>
      <rPr>
        <sz val="7"/>
        <rFont val="Times New Roman"/>
        <family val="1"/>
        <charset val="186"/>
      </rPr>
      <t xml:space="preserve">             </t>
    </r>
    <r>
      <rPr>
        <sz val="10"/>
        <rFont val="Arial"/>
        <family val="2"/>
        <charset val="186"/>
      </rPr>
      <t> </t>
    </r>
  </si>
  <si>
    <t>Tranšėjos kasimas ir užpylimas  kabeliams, kaip tranšėjoje yra 1 esamas kabelis (viso):</t>
  </si>
  <si>
    <t>a) rankiniu būdu;</t>
  </si>
  <si>
    <t>b) mechanizuotu būdu.</t>
  </si>
  <si>
    <r>
      <t>2.</t>
    </r>
    <r>
      <rPr>
        <sz val="7"/>
        <color rgb="FF000000"/>
        <rFont val="Times New Roman"/>
        <family val="1"/>
        <charset val="186"/>
      </rPr>
      <t xml:space="preserve">     </t>
    </r>
    <r>
      <rPr>
        <sz val="10"/>
        <color rgb="FF000000"/>
        <rFont val="Arial"/>
        <family val="2"/>
        <charset val="186"/>
      </rPr>
      <t> </t>
    </r>
  </si>
  <si>
    <t>Surenkamo vamzdžio d160 montavimas ant esamo kabelio</t>
  </si>
  <si>
    <r>
      <t>3.</t>
    </r>
    <r>
      <rPr>
        <sz val="7"/>
        <color rgb="FF000000"/>
        <rFont val="Times New Roman"/>
        <family val="1"/>
        <charset val="186"/>
      </rPr>
      <t xml:space="preserve">     </t>
    </r>
    <r>
      <rPr>
        <sz val="10"/>
        <color rgb="FF000000"/>
        <rFont val="Arial"/>
        <family val="2"/>
        <charset val="186"/>
      </rPr>
      <t> </t>
    </r>
  </si>
  <si>
    <t xml:space="preserve">Signalinės juostos „Kabelis“ paklojimas tranšėjoje </t>
  </si>
  <si>
    <r>
      <t>4.</t>
    </r>
    <r>
      <rPr>
        <sz val="7"/>
        <color rgb="FF000000"/>
        <rFont val="Times New Roman"/>
        <family val="1"/>
        <charset val="186"/>
      </rPr>
      <t xml:space="preserve">     </t>
    </r>
    <r>
      <rPr>
        <sz val="10"/>
        <color rgb="FF000000"/>
        <rFont val="Arial"/>
        <family val="2"/>
        <charset val="186"/>
      </rPr>
      <t> </t>
    </r>
  </si>
  <si>
    <t>Grunto tankinimas</t>
  </si>
  <si>
    <r>
      <t>5.</t>
    </r>
    <r>
      <rPr>
        <sz val="7"/>
        <color rgb="FF000000"/>
        <rFont val="Times New Roman"/>
        <family val="1"/>
        <charset val="186"/>
      </rPr>
      <t xml:space="preserve">     </t>
    </r>
    <r>
      <rPr>
        <sz val="10"/>
        <color rgb="FF000000"/>
        <rFont val="Arial"/>
        <family val="2"/>
        <charset val="186"/>
      </rPr>
      <t> </t>
    </r>
  </si>
  <si>
    <r>
      <t>6.</t>
    </r>
    <r>
      <rPr>
        <sz val="7"/>
        <color rgb="FF000000"/>
        <rFont val="Times New Roman"/>
        <family val="1"/>
        <charset val="186"/>
      </rPr>
      <t xml:space="preserve">     </t>
    </r>
    <r>
      <rPr>
        <sz val="10"/>
        <color rgb="FF000000"/>
        <rFont val="Arial"/>
        <family val="2"/>
        <charset val="186"/>
      </rPr>
      <t> </t>
    </r>
  </si>
  <si>
    <t>-</t>
  </si>
  <si>
    <t>Statinys                Elektrotechnikos dalis (E-2)</t>
  </si>
  <si>
    <t>Remontiniai sudėtiniai atviru būdu žemėje klojami vamzdžiai kabelių apsaugai:</t>
  </si>
  <si>
    <r>
      <t>-</t>
    </r>
    <r>
      <rPr>
        <sz val="7"/>
        <rFont val="Times New Roman"/>
        <family val="1"/>
        <charset val="186"/>
      </rPr>
      <t xml:space="preserve">  </t>
    </r>
    <r>
      <rPr>
        <sz val="10"/>
        <rFont val="Arial"/>
        <family val="2"/>
        <charset val="186"/>
      </rPr>
      <t>Vamzdžių išorinis skersmuo – 160 mm.</t>
    </r>
  </si>
  <si>
    <t>Kabelių signalinė juosta:</t>
  </si>
  <si>
    <r>
      <t>-</t>
    </r>
    <r>
      <rPr>
        <sz val="7"/>
        <rFont val="Times New Roman"/>
        <family val="1"/>
        <charset val="186"/>
      </rPr>
      <t xml:space="preserve">  </t>
    </r>
    <r>
      <rPr>
        <sz val="10"/>
        <rFont val="Arial"/>
        <family val="2"/>
        <charset val="186"/>
      </rPr>
      <t>Juostos plotis – vienai kabelių linijai 100 mm.</t>
    </r>
  </si>
  <si>
    <t>Tranšėjos kasimas ir užpylimas  kabeliams, kaip tranšėjoje tiesiami 1-2 kabeliai (viso):</t>
  </si>
  <si>
    <r>
      <t>2.</t>
    </r>
    <r>
      <rPr>
        <sz val="7"/>
        <rFont val="Times New Roman"/>
        <family val="1"/>
        <charset val="186"/>
      </rPr>
      <t xml:space="preserve">     </t>
    </r>
    <r>
      <rPr>
        <sz val="10"/>
        <rFont val="Arial"/>
        <family val="2"/>
        <charset val="186"/>
      </rPr>
      <t> </t>
    </r>
  </si>
  <si>
    <t>Esamo kabelio 1x150 AL atkasimas:</t>
  </si>
  <si>
    <t>Esamo kabelio 1x500 AL atkasimas:</t>
  </si>
  <si>
    <t>Projektuojamų kabelių 1x500 AL montavimas viso:</t>
  </si>
  <si>
    <r>
      <t>a)</t>
    </r>
    <r>
      <rPr>
        <sz val="7"/>
        <rFont val="Times New Roman"/>
        <family val="1"/>
        <charset val="186"/>
      </rPr>
      <t xml:space="preserve">   </t>
    </r>
    <r>
      <rPr>
        <sz val="10"/>
        <rFont val="Arial"/>
        <family val="2"/>
        <charset val="186"/>
      </rPr>
      <t>D110 vamzdyje;</t>
    </r>
  </si>
  <si>
    <r>
      <t>b)</t>
    </r>
    <r>
      <rPr>
        <sz val="7"/>
        <rFont val="Times New Roman"/>
        <family val="1"/>
        <charset val="186"/>
      </rPr>
      <t xml:space="preserve">   </t>
    </r>
    <r>
      <rPr>
        <sz val="10"/>
        <rFont val="Arial"/>
        <family val="2"/>
        <charset val="186"/>
      </rPr>
      <t>D110 vamzdyje kryptinio gręžimo būdu.</t>
    </r>
  </si>
  <si>
    <r>
      <t>3.</t>
    </r>
    <r>
      <rPr>
        <sz val="7"/>
        <rFont val="Times New Roman"/>
        <family val="1"/>
        <charset val="186"/>
      </rPr>
      <t xml:space="preserve">     </t>
    </r>
    <r>
      <rPr>
        <sz val="10"/>
        <rFont val="Arial"/>
        <family val="2"/>
        <charset val="186"/>
      </rPr>
      <t> </t>
    </r>
  </si>
  <si>
    <t>Projektuojamų kabelių 1x240 AL montavimas viso:</t>
  </si>
  <si>
    <r>
      <t>4.</t>
    </r>
    <r>
      <rPr>
        <sz val="7"/>
        <rFont val="Times New Roman"/>
        <family val="1"/>
        <charset val="186"/>
      </rPr>
      <t xml:space="preserve">     </t>
    </r>
    <r>
      <rPr>
        <sz val="10"/>
        <rFont val="Arial"/>
        <family val="2"/>
        <charset val="186"/>
      </rPr>
      <t> </t>
    </r>
  </si>
  <si>
    <t>Esamų kabelių 1x500 AL montavimas viso:</t>
  </si>
  <si>
    <r>
      <t>5.</t>
    </r>
    <r>
      <rPr>
        <sz val="7"/>
        <rFont val="Times New Roman"/>
        <family val="1"/>
        <charset val="186"/>
      </rPr>
      <t xml:space="preserve">     </t>
    </r>
    <r>
      <rPr>
        <sz val="10"/>
        <rFont val="Arial"/>
        <family val="2"/>
        <charset val="186"/>
      </rPr>
      <t> </t>
    </r>
  </si>
  <si>
    <t>Esamų kabelių 1x150 AL montavimas viso:</t>
  </si>
  <si>
    <r>
      <t>6.</t>
    </r>
    <r>
      <rPr>
        <sz val="7"/>
        <rFont val="Times New Roman"/>
        <family val="1"/>
        <charset val="186"/>
      </rPr>
      <t xml:space="preserve">     </t>
    </r>
    <r>
      <rPr>
        <sz val="10"/>
        <rFont val="Arial"/>
        <family val="2"/>
        <charset val="186"/>
      </rPr>
      <t> </t>
    </r>
  </si>
  <si>
    <t>12 kV ir 24kV jungiamosios movos kabeliui 1x500AL gyslomis su XLPE izoliacija montavimas</t>
  </si>
  <si>
    <r>
      <t>7.</t>
    </r>
    <r>
      <rPr>
        <sz val="7"/>
        <rFont val="Times New Roman"/>
        <family val="1"/>
        <charset val="186"/>
      </rPr>
      <t xml:space="preserve">     </t>
    </r>
    <r>
      <rPr>
        <sz val="10"/>
        <rFont val="Arial"/>
        <family val="2"/>
        <charset val="186"/>
      </rPr>
      <t> </t>
    </r>
  </si>
  <si>
    <t>12kV ir 24kV kabelių jungiamosios movos kabeliui 1x240AL gyslomis montavimas</t>
  </si>
  <si>
    <r>
      <t>8.</t>
    </r>
    <r>
      <rPr>
        <sz val="7"/>
        <color rgb="FF000000"/>
        <rFont val="Times New Roman"/>
        <family val="1"/>
        <charset val="186"/>
      </rPr>
      <t xml:space="preserve">     </t>
    </r>
    <r>
      <rPr>
        <sz val="10"/>
        <color rgb="FF000000"/>
        <rFont val="Arial"/>
        <family val="2"/>
        <charset val="186"/>
      </rPr>
      <t> </t>
    </r>
  </si>
  <si>
    <r>
      <t>9.</t>
    </r>
    <r>
      <rPr>
        <sz val="7"/>
        <color rgb="FF000000"/>
        <rFont val="Times New Roman"/>
        <family val="1"/>
        <charset val="186"/>
      </rPr>
      <t xml:space="preserve">     </t>
    </r>
    <r>
      <rPr>
        <sz val="10"/>
        <color rgb="FF000000"/>
        <rFont val="Arial"/>
        <family val="2"/>
        <charset val="186"/>
      </rPr>
      <t> </t>
    </r>
  </si>
  <si>
    <t>Kabelio bandymas (iki 500m)</t>
  </si>
  <si>
    <r>
      <t>10.</t>
    </r>
    <r>
      <rPr>
        <sz val="7"/>
        <color rgb="FF000000"/>
        <rFont val="Times New Roman"/>
        <family val="1"/>
        <charset val="186"/>
      </rPr>
      <t xml:space="preserve">  </t>
    </r>
    <r>
      <rPr>
        <sz val="10"/>
        <color rgb="FF000000"/>
        <rFont val="Arial"/>
        <family val="2"/>
        <charset val="186"/>
      </rPr>
      <t> </t>
    </r>
  </si>
  <si>
    <t>Kabelio bandymas (virš 500m)</t>
  </si>
  <si>
    <r>
      <t>11.</t>
    </r>
    <r>
      <rPr>
        <sz val="7"/>
        <color rgb="FF000000"/>
        <rFont val="Times New Roman"/>
        <family val="1"/>
        <charset val="186"/>
      </rPr>
      <t xml:space="preserve">  </t>
    </r>
    <r>
      <rPr>
        <sz val="10"/>
        <color rgb="FF000000"/>
        <rFont val="Arial"/>
        <family val="2"/>
        <charset val="186"/>
      </rPr>
      <t> </t>
    </r>
  </si>
  <si>
    <r>
      <t>12.</t>
    </r>
    <r>
      <rPr>
        <sz val="7"/>
        <color rgb="FF000000"/>
        <rFont val="Times New Roman"/>
        <family val="1"/>
        <charset val="186"/>
      </rPr>
      <t xml:space="preserve">  </t>
    </r>
    <r>
      <rPr>
        <sz val="10"/>
        <color rgb="FF000000"/>
        <rFont val="Arial"/>
        <family val="2"/>
        <charset val="186"/>
      </rPr>
      <t> </t>
    </r>
  </si>
  <si>
    <t>T+B29:F56ranšėjos kasimas ir užpylimas  kabeliams, kaip tranšėjoje tiesiami 1-2 kabeliai (viso):</t>
  </si>
  <si>
    <t>24 kV viengysliai kabeliai plastikine izoliacija skirti kloti žemėje:</t>
  </si>
  <si>
    <r>
      <t>-</t>
    </r>
    <r>
      <rPr>
        <sz val="7"/>
        <rFont val="Times New Roman"/>
        <family val="1"/>
        <charset val="186"/>
      </rPr>
      <t xml:space="preserve">  </t>
    </r>
    <r>
      <rPr>
        <sz val="10"/>
        <rFont val="Arial"/>
        <family val="2"/>
        <charset val="186"/>
      </rPr>
      <t>Laidininkas – 1x500;</t>
    </r>
  </si>
  <si>
    <r>
      <t>-</t>
    </r>
    <r>
      <rPr>
        <sz val="7"/>
        <rFont val="Times New Roman"/>
        <family val="1"/>
        <charset val="186"/>
      </rPr>
      <t xml:space="preserve">  </t>
    </r>
    <r>
      <rPr>
        <sz val="10"/>
        <rFont val="Arial"/>
        <family val="2"/>
        <charset val="186"/>
      </rPr>
      <t>Kabelio elektrotechniniai parametrai:</t>
    </r>
  </si>
  <si>
    <r>
      <t>Varinių (Cu) vielų skerspjūvio plotas (Pagal LST HD 620 S2:2010 10C 6 skyriaus 3 lentelę) – 35 mm</t>
    </r>
    <r>
      <rPr>
        <vertAlign val="superscript"/>
        <sz val="10"/>
        <rFont val="Arial"/>
        <family val="2"/>
        <charset val="186"/>
      </rPr>
      <t>2</t>
    </r>
    <r>
      <rPr>
        <sz val="10"/>
        <rFont val="Arial"/>
        <family val="2"/>
        <charset val="186"/>
      </rPr>
      <t>;</t>
    </r>
  </si>
  <si>
    <t>Didžiausia aliuminio gyslų aktyvioji varža esant 20 °C – ≤ 0,0605 Ω/km;</t>
  </si>
  <si>
    <t>Leistinoj ilgalaikė gyslos  darbinė srovė grunte (trikampė klojimo struktūra) – 609A;</t>
  </si>
  <si>
    <t>Leistinoji ilgalaikė gyslos darbinė srovė ore (trikampė klojimo struktūra) – 766A;</t>
  </si>
  <si>
    <t>Leistinoji trumpojo jungimo (1 s) srovė laidininke – ~47,2 kA.</t>
  </si>
  <si>
    <r>
      <t>-</t>
    </r>
    <r>
      <rPr>
        <sz val="7"/>
        <rFont val="Times New Roman"/>
        <family val="1"/>
        <charset val="186"/>
      </rPr>
      <t xml:space="preserve">  </t>
    </r>
    <r>
      <rPr>
        <sz val="10"/>
        <rFont val="Arial"/>
        <family val="2"/>
        <charset val="186"/>
      </rPr>
      <t>Laidininkas – 1x240;</t>
    </r>
  </si>
  <si>
    <r>
      <t>Varinių (Cu) vielų skerspjūvio plotas (Pagal LST HD 620 S2:2010 10C 6 skyriaus 3 lentelę) – 25 mm</t>
    </r>
    <r>
      <rPr>
        <vertAlign val="superscript"/>
        <sz val="10"/>
        <rFont val="Arial"/>
        <family val="2"/>
        <charset val="186"/>
      </rPr>
      <t>2</t>
    </r>
    <r>
      <rPr>
        <sz val="10"/>
        <rFont val="Arial"/>
        <family val="2"/>
        <charset val="186"/>
      </rPr>
      <t>;</t>
    </r>
  </si>
  <si>
    <t>Didžiausia aliuminio gyslų aktyvioji varža esant 20 °C – ≤ 0,125 Ω/km;</t>
  </si>
  <si>
    <t>Leistinoj ilgalaikė gyslos  darbinė srovė grunte (trikampė klojimo struktūra) – 417A;</t>
  </si>
  <si>
    <t>Leistinoji ilgalaikė gyslos darbinė srovė ore (trikampė klojimo struktūra) – 496A;</t>
  </si>
  <si>
    <t>Leistinoji trumpojo jungimo (1 s) srovė laidininke – ~22,6 kA.</t>
  </si>
  <si>
    <t>12 kV ir 24 kV kabelių XLPE izoliacija jungiamoji mova:</t>
  </si>
  <si>
    <r>
      <t>-</t>
    </r>
    <r>
      <rPr>
        <sz val="7"/>
        <rFont val="Times New Roman"/>
        <family val="1"/>
        <charset val="186"/>
      </rPr>
      <t xml:space="preserve">  </t>
    </r>
    <r>
      <rPr>
        <sz val="10"/>
        <rFont val="Arial"/>
        <family val="2"/>
        <charset val="186"/>
      </rPr>
      <t>Jungiamųjų kabelių kombinacijos – 4;</t>
    </r>
  </si>
  <si>
    <r>
      <t>-</t>
    </r>
    <r>
      <rPr>
        <sz val="7"/>
        <rFont val="Times New Roman"/>
        <family val="1"/>
        <charset val="186"/>
      </rPr>
      <t xml:space="preserve">  </t>
    </r>
    <r>
      <rPr>
        <sz val="10"/>
        <rFont val="Arial"/>
        <family val="2"/>
        <charset val="186"/>
      </rPr>
      <t>Kabelio gyslų skerspjūvis – 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</si>
  <si>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 xml:space="preserve">Jungiamų kabelių kombinacija – 4;   </t>
    </r>
  </si>
  <si>
    <r>
      <t>-</t>
    </r>
    <r>
      <rPr>
        <sz val="7"/>
        <rFont val="Times New Roman"/>
        <family val="1"/>
        <charset val="186"/>
      </rPr>
      <t xml:space="preserve">  </t>
    </r>
    <r>
      <rPr>
        <sz val="10"/>
        <rFont val="Arial"/>
        <family val="2"/>
        <charset val="186"/>
      </rPr>
      <t>Kabelio gyslų skerspjūviai – 240 mm</t>
    </r>
    <r>
      <rPr>
        <vertAlign val="superscript"/>
        <sz val="10"/>
        <rFont val="Arial"/>
        <family val="2"/>
        <charset val="186"/>
      </rPr>
      <t>2</t>
    </r>
    <r>
      <rPr>
        <sz val="10"/>
        <rFont val="Arial"/>
        <family val="2"/>
        <charset val="186"/>
      </rPr>
      <t>.</t>
    </r>
  </si>
  <si>
    <t>Atviru būdu žemėje klojami kabelių apsaugos vamzdžiai:</t>
  </si>
  <si>
    <r>
      <t>-</t>
    </r>
    <r>
      <rPr>
        <sz val="7"/>
        <rFont val="Times New Roman"/>
        <family val="1"/>
        <charset val="186"/>
      </rPr>
      <t xml:space="preserve">  </t>
    </r>
    <r>
      <rPr>
        <sz val="10"/>
        <rFont val="Arial"/>
        <family val="2"/>
        <charset val="186"/>
      </rPr>
      <t>Vamzdžių išorinis skersmuo – 110 mm.</t>
    </r>
  </si>
  <si>
    <r>
      <t>1.</t>
    </r>
    <r>
      <rPr>
        <sz val="7"/>
        <rFont val="Times New Roman"/>
        <family val="1"/>
        <charset val="186"/>
      </rPr>
      <t xml:space="preserve">     </t>
    </r>
    <r>
      <rPr>
        <sz val="10"/>
        <rFont val="Arial"/>
        <family val="2"/>
        <charset val="186"/>
      </rPr>
      <t> </t>
    </r>
  </si>
  <si>
    <t>Surenkamo remontinio vamzdžio d110 montavimas ant esamo kabelio</t>
  </si>
  <si>
    <t>Surenkamo remontinio vamzdžio d160 montavimas ant esamo kabelio</t>
  </si>
  <si>
    <t>Vamzdžių d110mm paklojimas tranšėjoje</t>
  </si>
  <si>
    <t>Vamzdžių d125mm paklojimas tranšėjoje</t>
  </si>
  <si>
    <r>
      <t>7.</t>
    </r>
    <r>
      <rPr>
        <sz val="7"/>
        <color rgb="FF000000"/>
        <rFont val="Times New Roman"/>
        <family val="1"/>
        <charset val="186"/>
      </rPr>
      <t xml:space="preserve">     </t>
    </r>
    <r>
      <rPr>
        <sz val="10"/>
        <color rgb="FF000000"/>
        <rFont val="Arial"/>
        <family val="2"/>
        <charset val="186"/>
      </rPr>
      <t> </t>
    </r>
  </si>
  <si>
    <t>Esamų 10 kV, 0.4 kV KL apsaugojimas</t>
  </si>
  <si>
    <t>9.5</t>
  </si>
  <si>
    <t>9.3</t>
  </si>
  <si>
    <r>
      <t>-</t>
    </r>
    <r>
      <rPr>
        <sz val="7"/>
        <rFont val="Times New Roman"/>
        <family val="1"/>
        <charset val="186"/>
      </rPr>
      <t xml:space="preserve">  </t>
    </r>
    <r>
      <rPr>
        <sz val="10"/>
        <rFont val="Arial"/>
        <family val="2"/>
        <charset val="186"/>
      </rPr>
      <t>Vamzdžių išorinis skersmuo – 125 mm.</t>
    </r>
  </si>
  <si>
    <t>9.2</t>
  </si>
  <si>
    <t>10 kV KL iškėlimas Žvėrynas TP- SP200, MT 2672-KT 1018, MT 312- KT 1018, SP 77-TR 1447</t>
  </si>
  <si>
    <t>Duobės kasimas ir užkasimas gręžimo įrangai mechanizuotai</t>
  </si>
  <si>
    <t>D110 vamzdyje;</t>
  </si>
  <si>
    <t>D110 vamzdyje kryptinio gręžimo būdu.</t>
  </si>
  <si>
    <t>Projektuojamų kabelių 3x150 AL montavimas viso:</t>
  </si>
  <si>
    <r>
      <t>a)</t>
    </r>
    <r>
      <rPr>
        <sz val="7"/>
        <rFont val="Times New Roman"/>
        <family val="1"/>
        <charset val="186"/>
      </rPr>
      <t xml:space="preserve">   </t>
    </r>
    <r>
      <rPr>
        <sz val="10"/>
        <rFont val="Arial"/>
        <family val="2"/>
        <charset val="186"/>
      </rPr>
      <t>D125 vamzdyje;</t>
    </r>
  </si>
  <si>
    <r>
      <t>b)</t>
    </r>
    <r>
      <rPr>
        <sz val="7"/>
        <rFont val="Times New Roman"/>
        <family val="1"/>
        <charset val="186"/>
      </rPr>
      <t xml:space="preserve">   </t>
    </r>
    <r>
      <rPr>
        <sz val="10"/>
        <rFont val="Arial"/>
        <family val="2"/>
        <charset val="186"/>
      </rPr>
      <t>D125 vamzdyje kryptinio gręžimo būdu.</t>
    </r>
  </si>
  <si>
    <t>Esamų kabelių 3x1x150 AL montavimas viso:</t>
  </si>
  <si>
    <t>12kV ir 24kV kabelių pereinamosios movos kabeliui 3x120AL gyslomis montavimas</t>
  </si>
  <si>
    <r>
      <t>8.</t>
    </r>
    <r>
      <rPr>
        <sz val="7"/>
        <rFont val="Times New Roman"/>
        <family val="1"/>
        <charset val="186"/>
      </rPr>
      <t xml:space="preserve">     </t>
    </r>
    <r>
      <rPr>
        <sz val="10"/>
        <rFont val="Arial"/>
        <family val="2"/>
        <charset val="186"/>
      </rPr>
      <t> </t>
    </r>
  </si>
  <si>
    <r>
      <t>9.</t>
    </r>
    <r>
      <rPr>
        <sz val="7"/>
        <rFont val="Times New Roman"/>
        <family val="1"/>
        <charset val="186"/>
      </rPr>
      <t xml:space="preserve">     </t>
    </r>
    <r>
      <rPr>
        <sz val="10"/>
        <rFont val="Arial"/>
        <family val="2"/>
        <charset val="186"/>
      </rPr>
      <t> </t>
    </r>
  </si>
  <si>
    <t>12kV ir 24kV kabelių jungiamosios movos kabeliui 1x500AL gyslomis montavimas</t>
  </si>
  <si>
    <r>
      <t>13.</t>
    </r>
    <r>
      <rPr>
        <sz val="7"/>
        <rFont val="Times New Roman"/>
        <family val="1"/>
        <charset val="186"/>
      </rPr>
      <t xml:space="preserve">  </t>
    </r>
    <r>
      <rPr>
        <sz val="10"/>
        <rFont val="Arial"/>
        <family val="2"/>
        <charset val="186"/>
      </rPr>
      <t> </t>
    </r>
  </si>
  <si>
    <r>
      <t>14.</t>
    </r>
    <r>
      <rPr>
        <sz val="7"/>
        <color rgb="FF000000"/>
        <rFont val="Times New Roman"/>
        <family val="1"/>
        <charset val="186"/>
      </rPr>
      <t xml:space="preserve">  </t>
    </r>
    <r>
      <rPr>
        <sz val="10"/>
        <color rgb="FF000000"/>
        <rFont val="Arial"/>
        <family val="2"/>
        <charset val="186"/>
      </rPr>
      <t> </t>
    </r>
  </si>
  <si>
    <r>
      <t>15.</t>
    </r>
    <r>
      <rPr>
        <sz val="7"/>
        <color rgb="FF000000"/>
        <rFont val="Times New Roman"/>
        <family val="1"/>
        <charset val="186"/>
      </rPr>
      <t xml:space="preserve">  </t>
    </r>
    <r>
      <rPr>
        <sz val="10"/>
        <color rgb="FF000000"/>
        <rFont val="Arial"/>
        <family val="2"/>
        <charset val="186"/>
      </rPr>
      <t> </t>
    </r>
  </si>
  <si>
    <t>10 kV KL iškėlimas Žvėrynas TP- SP200, MT 2672-KT 1018, MT 312- KT1018, SP 77-TR 1447</t>
  </si>
  <si>
    <t>24 kV trigysliai kabeliai plastikine izoliacija skirti kloti žemėje:</t>
  </si>
  <si>
    <r>
      <t>-</t>
    </r>
    <r>
      <rPr>
        <sz val="7"/>
        <rFont val="Times New Roman"/>
        <family val="1"/>
        <charset val="186"/>
      </rPr>
      <t xml:space="preserve">  </t>
    </r>
    <r>
      <rPr>
        <sz val="10"/>
        <rFont val="Arial"/>
        <family val="2"/>
        <charset val="186"/>
      </rPr>
      <t>Kabelio gyslų skaičius ir skerspjūvio plotas-3x120;</t>
    </r>
  </si>
  <si>
    <r>
      <t>Varinių (Cu) vielų skerspjūvio plotas – 16 mm</t>
    </r>
    <r>
      <rPr>
        <vertAlign val="superscript"/>
        <sz val="10"/>
        <rFont val="Arial"/>
        <family val="2"/>
        <charset val="186"/>
      </rPr>
      <t>2</t>
    </r>
    <r>
      <rPr>
        <sz val="10"/>
        <rFont val="Arial"/>
        <family val="2"/>
        <charset val="186"/>
      </rPr>
      <t>;</t>
    </r>
  </si>
  <si>
    <t>Didžiausia varinio vielinio Cu ekrano aktyvioji varža esant 20 °C – 1,2 Ω/km;</t>
  </si>
  <si>
    <t>Didžiausia aliuminio gyslų aktyvioji varža esant 20 °C – ≤ 0,253 Ω/km;</t>
  </si>
  <si>
    <t>Leistinoj ilgalaikė gyslos  darbinė srovė grunte – 230A;</t>
  </si>
  <si>
    <t>Leistinoji ilgalaikė gyslos darbinė srovė ore – 265A;</t>
  </si>
  <si>
    <t>Leistinoji trumpojo jungimo (1 s) srovė laidininke – ~11,3 kA.</t>
  </si>
  <si>
    <t>12 kV ir 24 kV kabelių su XLPE izoliacija jungiamoji mova:</t>
  </si>
  <si>
    <r>
      <t>-</t>
    </r>
    <r>
      <rPr>
        <sz val="7"/>
        <rFont val="Times New Roman"/>
        <family val="1"/>
        <charset val="186"/>
      </rPr>
      <t xml:space="preserve">   </t>
    </r>
    <r>
      <rPr>
        <sz val="10"/>
        <rFont val="Arial"/>
        <family val="2"/>
        <charset val="186"/>
      </rPr>
      <t>Jungiamųjų kabelių kompinacijos: 4;</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</si>
  <si>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</si>
  <si>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240 mm</t>
    </r>
    <r>
      <rPr>
        <vertAlign val="superscript"/>
        <sz val="10"/>
        <rFont val="Arial"/>
        <family val="2"/>
        <charset val="186"/>
      </rPr>
      <t>2</t>
    </r>
    <r>
      <rPr>
        <sz val="10"/>
        <rFont val="Arial"/>
        <family val="2"/>
        <charset val="186"/>
      </rPr>
      <t>.</t>
    </r>
  </si>
  <si>
    <t>12 kV ir 24 kV kabelių pereinamoji mova:</t>
  </si>
  <si>
    <r>
      <t>-</t>
    </r>
    <r>
      <rPr>
        <sz val="7"/>
        <rFont val="Times New Roman"/>
        <family val="1"/>
        <charset val="186"/>
      </rPr>
      <t xml:space="preserve">  </t>
    </r>
    <r>
      <rPr>
        <sz val="10"/>
        <rFont val="Arial"/>
        <family val="2"/>
        <charset val="186"/>
      </rPr>
      <t xml:space="preserve">Jungiamų kabelių gyslų skerspjūviai – </t>
    </r>
    <r>
      <rPr>
        <sz val="11"/>
        <rFont val="Arial"/>
        <family val="2"/>
        <charset val="186"/>
      </rPr>
      <t>1</t>
    </r>
    <r>
      <rPr>
        <sz val="10"/>
        <rFont val="Arial"/>
        <family val="2"/>
        <charset val="186"/>
      </rPr>
      <t>20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</si>
  <si>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su XLPE izoliacija galimos  konstrukcijos:</t>
    </r>
  </si>
  <si>
    <t>24 kV trigyslis kabelis su bendru išoriniu apvalkalu ir bendru vieliniu ekranu.</t>
  </si>
  <si>
    <t>Uždaru būdu žemėje klojami kabelių apsaugos vamzdžiai:</t>
  </si>
  <si>
    <t>9.4</t>
  </si>
  <si>
    <t>KAS-33869 iš TR-1067 perkėlimas</t>
  </si>
  <si>
    <r>
      <t>1.</t>
    </r>
    <r>
      <rPr>
        <sz val="7"/>
        <rFont val="Times New Roman"/>
        <family val="1"/>
        <charset val="186"/>
      </rPr>
      <t xml:space="preserve">        </t>
    </r>
    <r>
      <rPr>
        <sz val="10"/>
        <rFont val="Arial"/>
        <family val="2"/>
        <charset val="186"/>
      </rPr>
      <t> </t>
    </r>
  </si>
  <si>
    <t>Tranšėjos kasimas ir užpylimas  kabeliams, kaip tranšėjoje tiesiamas 1-2 kabeliai (viso):</t>
  </si>
  <si>
    <t>Esamo kabelio atkasimas (viso):</t>
  </si>
  <si>
    <t>Esamo kabelio vamzdyje perklojimas į naujai iškastą tranšėją</t>
  </si>
  <si>
    <t>Esamo KAS atkasimas / užkasimas</t>
  </si>
  <si>
    <t>Laidų atjungimas ir KAS perkėlimas į naują vietą</t>
  </si>
  <si>
    <t>Įžeminimo kontūro įrengimas R≤10Ω</t>
  </si>
  <si>
    <r>
      <t>10.</t>
    </r>
    <r>
      <rPr>
        <sz val="7"/>
        <rFont val="Times New Roman"/>
        <family val="1"/>
        <charset val="186"/>
      </rPr>
      <t xml:space="preserve">  </t>
    </r>
    <r>
      <rPr>
        <sz val="10"/>
        <rFont val="Arial"/>
        <family val="2"/>
        <charset val="186"/>
      </rPr>
      <t> </t>
    </r>
  </si>
  <si>
    <t>Įžeminimo kontūras:</t>
  </si>
  <si>
    <r>
      <t>-</t>
    </r>
    <r>
      <rPr>
        <sz val="7"/>
        <rFont val="Times New Roman"/>
        <family val="1"/>
        <charset val="186"/>
      </rPr>
      <t xml:space="preserve">  </t>
    </r>
    <r>
      <rPr>
        <sz val="10"/>
        <rFont val="Arial"/>
        <family val="2"/>
        <charset val="186"/>
      </rPr>
      <t>Cinkuoti strypai d12-16 mm, L=1,5 m;</t>
    </r>
  </si>
  <si>
    <r>
      <t>-</t>
    </r>
    <r>
      <rPr>
        <sz val="7"/>
        <rFont val="Times New Roman"/>
        <family val="1"/>
        <charset val="186"/>
      </rPr>
      <t xml:space="preserve">  </t>
    </r>
    <r>
      <rPr>
        <sz val="10"/>
        <rFont val="Arial"/>
        <family val="2"/>
        <charset val="186"/>
      </rPr>
      <t>Sujungimo movos;</t>
    </r>
  </si>
  <si>
    <r>
      <t>-</t>
    </r>
    <r>
      <rPr>
        <sz val="7"/>
        <rFont val="Times New Roman"/>
        <family val="1"/>
        <charset val="186"/>
      </rPr>
      <t xml:space="preserve">  </t>
    </r>
    <r>
      <rPr>
        <sz val="10"/>
        <rFont val="Arial"/>
        <family val="2"/>
        <charset val="186"/>
      </rPr>
      <t>Plieninis antgalis;</t>
    </r>
  </si>
  <si>
    <r>
      <t>-</t>
    </r>
    <r>
      <rPr>
        <sz val="7"/>
        <rFont val="Times New Roman"/>
        <family val="1"/>
        <charset val="186"/>
      </rPr>
      <t xml:space="preserve">  </t>
    </r>
    <r>
      <rPr>
        <sz val="10"/>
        <rFont val="Arial"/>
        <family val="2"/>
        <charset val="186"/>
      </rPr>
      <t>Kalimo galvutė;</t>
    </r>
  </si>
  <si>
    <r>
      <t>-</t>
    </r>
    <r>
      <rPr>
        <sz val="7"/>
        <rFont val="Times New Roman"/>
        <family val="1"/>
        <charset val="186"/>
      </rPr>
      <t xml:space="preserve">  </t>
    </r>
    <r>
      <rPr>
        <sz val="10"/>
        <rFont val="Arial"/>
        <family val="2"/>
        <charset val="186"/>
      </rPr>
      <t>Kryžminė jungtis;</t>
    </r>
  </si>
  <si>
    <r>
      <t>-</t>
    </r>
    <r>
      <rPr>
        <sz val="7"/>
        <rFont val="Times New Roman"/>
        <family val="1"/>
        <charset val="186"/>
      </rPr>
      <t xml:space="preserve">  </t>
    </r>
    <r>
      <rPr>
        <sz val="10"/>
        <rFont val="Arial"/>
        <family val="2"/>
        <charset val="186"/>
      </rPr>
      <t>Plieninė juosta 30x4 mm (cinkuota).</t>
    </r>
  </si>
  <si>
    <t xml:space="preserve">vnt. </t>
  </si>
  <si>
    <t>6.1</t>
  </si>
  <si>
    <t>KAS-8623 nuo OL-800 iš MT-312 perkėlimas</t>
  </si>
  <si>
    <t>Projektuojamų kabelių Al 4x35 montavimas viso:</t>
  </si>
  <si>
    <r>
      <t>a)</t>
    </r>
    <r>
      <rPr>
        <sz val="7"/>
        <rFont val="Times New Roman"/>
        <family val="1"/>
        <charset val="186"/>
      </rPr>
      <t xml:space="preserve">   </t>
    </r>
    <r>
      <rPr>
        <sz val="10"/>
        <rFont val="Arial"/>
        <family val="2"/>
        <charset val="186"/>
      </rPr>
      <t>Vamzdyje d75;</t>
    </r>
  </si>
  <si>
    <r>
      <t>b)</t>
    </r>
    <r>
      <rPr>
        <sz val="7"/>
        <rFont val="Times New Roman"/>
        <family val="1"/>
        <charset val="186"/>
      </rPr>
      <t xml:space="preserve">   </t>
    </r>
    <r>
      <rPr>
        <sz val="10"/>
        <rFont val="Arial"/>
        <family val="2"/>
        <charset val="186"/>
      </rPr>
      <t>G/b atramoje d50 vamzdyje apkabomis;</t>
    </r>
  </si>
  <si>
    <r>
      <t>c)</t>
    </r>
    <r>
      <rPr>
        <sz val="7"/>
        <rFont val="Times New Roman"/>
        <family val="1"/>
        <charset val="186"/>
      </rPr>
      <t xml:space="preserve">    </t>
    </r>
    <r>
      <rPr>
        <sz val="10"/>
        <rFont val="Arial"/>
        <family val="2"/>
        <charset val="186"/>
      </rPr>
      <t>Kabelių gaubte;</t>
    </r>
  </si>
  <si>
    <r>
      <t>d)</t>
    </r>
    <r>
      <rPr>
        <sz val="7"/>
        <rFont val="Times New Roman"/>
        <family val="1"/>
        <charset val="186"/>
      </rPr>
      <t xml:space="preserve">   </t>
    </r>
    <r>
      <rPr>
        <sz val="10"/>
        <rFont val="Arial"/>
        <family val="2"/>
        <charset val="186"/>
      </rPr>
      <t>Spintoje.</t>
    </r>
  </si>
  <si>
    <t>Projektuojamų kabelių Al 5x16 montavimas viso:</t>
  </si>
  <si>
    <r>
      <t>a)</t>
    </r>
    <r>
      <rPr>
        <sz val="7"/>
        <rFont val="Times New Roman"/>
        <family val="1"/>
        <charset val="186"/>
      </rPr>
      <t xml:space="preserve">   </t>
    </r>
    <r>
      <rPr>
        <sz val="10"/>
        <rFont val="Arial"/>
        <family val="2"/>
        <charset val="186"/>
      </rPr>
      <t>Vamzdyje d50;</t>
    </r>
  </si>
  <si>
    <r>
      <t>b)</t>
    </r>
    <r>
      <rPr>
        <sz val="7"/>
        <rFont val="Times New Roman"/>
        <family val="1"/>
        <charset val="186"/>
      </rPr>
      <t xml:space="preserve">   </t>
    </r>
    <r>
      <rPr>
        <sz val="10"/>
        <rFont val="Arial"/>
        <family val="2"/>
        <charset val="186"/>
      </rPr>
      <t>Spintoje</t>
    </r>
  </si>
  <si>
    <t>1 kV galinės movos kabeliui Al 5x16 gyslomis su XLPE izoliacija montavimas</t>
  </si>
  <si>
    <t>1 kV galinės stulpinės movos kabeliui Al 4x35 gyslomis su XLPE izoliacija montavimas</t>
  </si>
  <si>
    <t>1 kV jungiamosios movos kabeliui Al 5x16 gyslomis su XLPE izoliacija montavimas</t>
  </si>
  <si>
    <t>Kabeliui Al 5x16 sausas galų paruošimas ir pajungimas</t>
  </si>
  <si>
    <t>Esamo KAS perkėlimas į naują vietą</t>
  </si>
  <si>
    <r>
      <t>11.</t>
    </r>
    <r>
      <rPr>
        <sz val="7"/>
        <rFont val="Times New Roman"/>
        <family val="1"/>
        <charset val="186"/>
      </rPr>
      <t xml:space="preserve">  </t>
    </r>
    <r>
      <rPr>
        <sz val="10"/>
        <rFont val="Arial"/>
        <family val="2"/>
        <charset val="186"/>
      </rPr>
      <t> </t>
    </r>
  </si>
  <si>
    <t>0,4 kV viršįtampio ribotuvų montavimas</t>
  </si>
  <si>
    <r>
      <t>12.</t>
    </r>
    <r>
      <rPr>
        <sz val="7"/>
        <rFont val="Times New Roman"/>
        <family val="1"/>
        <charset val="186"/>
      </rPr>
      <t xml:space="preserve">  </t>
    </r>
    <r>
      <rPr>
        <sz val="10"/>
        <rFont val="Arial"/>
        <family val="2"/>
        <charset val="186"/>
      </rPr>
      <t> </t>
    </r>
  </si>
  <si>
    <r>
      <t>14.</t>
    </r>
    <r>
      <rPr>
        <sz val="7"/>
        <rFont val="Times New Roman"/>
        <family val="1"/>
        <charset val="186"/>
      </rPr>
      <t xml:space="preserve">  </t>
    </r>
    <r>
      <rPr>
        <sz val="10"/>
        <rFont val="Arial"/>
        <family val="2"/>
        <charset val="186"/>
      </rPr>
      <t> </t>
    </r>
  </si>
  <si>
    <t>Įžeminimo kontūro įrengimas R≤30Ω</t>
  </si>
  <si>
    <r>
      <t>15.</t>
    </r>
    <r>
      <rPr>
        <sz val="7"/>
        <rFont val="Times New Roman"/>
        <family val="1"/>
        <charset val="186"/>
      </rPr>
      <t xml:space="preserve">  </t>
    </r>
    <r>
      <rPr>
        <sz val="10"/>
        <rFont val="Arial"/>
        <family val="2"/>
        <charset val="186"/>
      </rPr>
      <t> </t>
    </r>
  </si>
  <si>
    <t xml:space="preserve">Juostos 30x4 tvirtinimas ant atramos </t>
  </si>
  <si>
    <r>
      <t>16.</t>
    </r>
    <r>
      <rPr>
        <sz val="7"/>
        <rFont val="Times New Roman"/>
        <family val="1"/>
        <charset val="186"/>
      </rPr>
      <t xml:space="preserve">  </t>
    </r>
    <r>
      <rPr>
        <sz val="10"/>
        <rFont val="Arial"/>
        <family val="2"/>
        <charset val="186"/>
      </rPr>
      <t> </t>
    </r>
  </si>
  <si>
    <r>
      <t>17.</t>
    </r>
    <r>
      <rPr>
        <sz val="7"/>
        <rFont val="Times New Roman"/>
        <family val="1"/>
        <charset val="186"/>
      </rPr>
      <t xml:space="preserve">  </t>
    </r>
    <r>
      <rPr>
        <sz val="10"/>
        <rFont val="Arial"/>
        <family val="2"/>
        <charset val="186"/>
      </rPr>
      <t> </t>
    </r>
  </si>
  <si>
    <r>
      <t>18.</t>
    </r>
    <r>
      <rPr>
        <sz val="7"/>
        <rFont val="Times New Roman"/>
        <family val="1"/>
        <charset val="186"/>
      </rPr>
      <t xml:space="preserve">  </t>
    </r>
    <r>
      <rPr>
        <sz val="10"/>
        <rFont val="Arial"/>
        <family val="2"/>
        <charset val="186"/>
      </rPr>
      <t> </t>
    </r>
  </si>
  <si>
    <r>
      <t>19.</t>
    </r>
    <r>
      <rPr>
        <sz val="7"/>
        <rFont val="Times New Roman"/>
        <family val="1"/>
        <charset val="186"/>
      </rPr>
      <t xml:space="preserve">  </t>
    </r>
    <r>
      <rPr>
        <sz val="10"/>
        <rFont val="Arial"/>
        <family val="2"/>
        <charset val="186"/>
      </rPr>
      <t> </t>
    </r>
  </si>
  <si>
    <t>Iki 1 kV kabelis plastikine izoliacija:</t>
  </si>
  <si>
    <r>
      <t>-</t>
    </r>
    <r>
      <rPr>
        <sz val="7"/>
        <rFont val="Times New Roman"/>
        <family val="1"/>
        <charset val="186"/>
      </rPr>
      <t xml:space="preserve">  </t>
    </r>
    <r>
      <rPr>
        <sz val="10"/>
        <rFont val="Arial"/>
        <family val="2"/>
        <charset val="186"/>
      </rPr>
      <t>Laidininkų skaičius – 4;</t>
    </r>
  </si>
  <si>
    <r>
      <t>-</t>
    </r>
    <r>
      <rPr>
        <sz val="7"/>
        <rFont val="Times New Roman"/>
        <family val="1"/>
        <charset val="186"/>
      </rPr>
      <t xml:space="preserve">  </t>
    </r>
    <r>
      <rPr>
        <sz val="10"/>
        <rFont val="Arial"/>
        <family val="2"/>
        <charset val="186"/>
      </rPr>
      <t>Laidininkas – Atkaitintas aliuminis;</t>
    </r>
  </si>
  <si>
    <r>
      <t>-</t>
    </r>
    <r>
      <rPr>
        <sz val="7"/>
        <rFont val="Times New Roman"/>
        <family val="1"/>
        <charset val="186"/>
      </rPr>
      <t xml:space="preserve">  </t>
    </r>
    <r>
      <rPr>
        <sz val="10"/>
        <rFont val="Arial"/>
        <family val="2"/>
        <charset val="186"/>
      </rPr>
      <t>Apsauginis sluoksnis tarp gyslų izoliacijos ir išorinio apvalkalo – užpildas;</t>
    </r>
  </si>
  <si>
    <r>
      <t>-</t>
    </r>
    <r>
      <rPr>
        <sz val="7"/>
        <rFont val="Times New Roman"/>
        <family val="1"/>
        <charset val="186"/>
      </rPr>
      <t xml:space="preserve">  </t>
    </r>
    <r>
      <rPr>
        <sz val="10"/>
        <rFont val="Arial"/>
        <family val="2"/>
        <charset val="186"/>
      </rPr>
      <t>Kabelio konstrukcija ir techniniai parametrai:</t>
    </r>
  </si>
  <si>
    <r>
      <t>Laidininko skerspjūvio plotas, mm</t>
    </r>
    <r>
      <rPr>
        <vertAlign val="superscript"/>
        <sz val="10"/>
        <rFont val="Arial"/>
        <family val="2"/>
        <charset val="186"/>
      </rPr>
      <t xml:space="preserve">2  </t>
    </r>
    <r>
      <rPr>
        <sz val="10"/>
        <rFont val="Arial"/>
        <family val="2"/>
        <charset val="186"/>
      </rPr>
      <t>– 4x35;</t>
    </r>
  </si>
  <si>
    <t>Laidininko konstrukcija – SM;</t>
  </si>
  <si>
    <t>Aktyvioji varža esant 20 °C, Ω/km – 0,868;</t>
  </si>
  <si>
    <t>Ilgalaikė gyslos (+70°C) darbinė srovė grunte, A** – 125;</t>
  </si>
  <si>
    <t>Ilgalaikė gyslos (+90°C) darbinė srovė ore, A** – 125.</t>
  </si>
  <si>
    <r>
      <t>Laidininko skerspjūvio plotas, mm</t>
    </r>
    <r>
      <rPr>
        <vertAlign val="superscript"/>
        <sz val="10"/>
        <rFont val="Arial"/>
        <family val="2"/>
        <charset val="186"/>
      </rPr>
      <t xml:space="preserve">2  </t>
    </r>
    <r>
      <rPr>
        <sz val="10"/>
        <rFont val="Arial"/>
        <family val="2"/>
        <charset val="186"/>
      </rPr>
      <t>– 5x16;</t>
    </r>
  </si>
  <si>
    <t>Laidininko konstrukcija – RE, RM;</t>
  </si>
  <si>
    <t>Aktyvioji varža esant 20 °C, Ω/km – 1,91;</t>
  </si>
  <si>
    <t>Ilgalaikė gyslos (+70°C) darbinė srovė grunte, A** – 78;</t>
  </si>
  <si>
    <t>Ilgalaikė gyslos (+90°C) darbinė srovė ore, A** – 80.</t>
  </si>
  <si>
    <t>Iki 1 kV kabelių plastikine izoliacija galinė stulpinė mova:</t>
  </si>
  <si>
    <t>- Eksploatavimo sąlygos – atvirame ore;</t>
  </si>
  <si>
    <r>
      <t>-</t>
    </r>
    <r>
      <rPr>
        <sz val="7"/>
        <rFont val="Times New Roman"/>
        <family val="1"/>
        <charset val="186"/>
      </rPr>
      <t xml:space="preserve">  </t>
    </r>
    <r>
      <rPr>
        <sz val="10"/>
        <rFont val="Arial"/>
        <family val="2"/>
        <charset val="186"/>
      </rPr>
      <t>Kabelio gyslų skaičius – 4.</t>
    </r>
  </si>
  <si>
    <t>Iki 1 kV kabelių plastikine izoliacija galinė mova:</t>
  </si>
  <si>
    <t>- Eksploatavimo sąlygos – patalpose;</t>
  </si>
  <si>
    <t>Kabelio gyslų skaičius – 4.</t>
  </si>
  <si>
    <t>Iki 1 kV kabelių plastikine izoliacija jungiamoji mova:</t>
  </si>
  <si>
    <t>- Eksploatavimo sąlygos – žemėje;</t>
  </si>
  <si>
    <t>- Kabelio gyslų skaičius – 5;</t>
  </si>
  <si>
    <r>
      <t>- Jungiamų kabelių gyslų skerspjūvis –16mm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</si>
  <si>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Vamzdžių išorinis skersmuo – 50 mm.</t>
    </r>
  </si>
  <si>
    <t>Lauke (atvirame ore) klojami kabelių apsaugos vamzdžiai:</t>
  </si>
  <si>
    <t>9.6</t>
  </si>
  <si>
    <r>
      <t>-</t>
    </r>
    <r>
      <rPr>
        <sz val="7"/>
        <rFont val="Times New Roman"/>
        <family val="1"/>
        <charset val="186"/>
      </rPr>
      <t xml:space="preserve">  </t>
    </r>
    <r>
      <rPr>
        <sz val="10"/>
        <rFont val="Arial"/>
        <family val="2"/>
        <charset val="186"/>
      </rPr>
      <t>Vamzdžių išorinis skersmuo – 75 mm.</t>
    </r>
  </si>
  <si>
    <t>Metalinis cinkuotas gaubtas kabeliui (L-2500) su apkabomis</t>
  </si>
  <si>
    <t>Kabelio laikiklis su dirželiu</t>
  </si>
  <si>
    <t>0,4 kV lauko tipo viršįtampio ribotuvai:</t>
  </si>
  <si>
    <r>
      <t>-</t>
    </r>
    <r>
      <rPr>
        <sz val="7"/>
        <rFont val="Times New Roman"/>
        <family val="1"/>
        <charset val="186"/>
      </rPr>
      <t xml:space="preserve">  </t>
    </r>
    <r>
      <rPr>
        <sz val="10"/>
        <rFont val="Arial"/>
        <family val="2"/>
        <charset val="186"/>
      </rPr>
      <t>Viršįtampių ribotuvai prijungiami – prie izoliuotų oro linijų laidų.</t>
    </r>
  </si>
  <si>
    <t>0,4 kV elektros oro kabelinių linijų hermetiški izoliaciją prakertantys gnybtai</t>
  </si>
  <si>
    <t>Cinkuota įžeminimo juosta 30x4</t>
  </si>
  <si>
    <t>0,4 kV OL L-800 iš MT-312 rekonstravimas</t>
  </si>
  <si>
    <t>Atramos su dviem ramsčiais montavimas</t>
  </si>
  <si>
    <t>Traversos montavimas ant atramos</t>
  </si>
  <si>
    <r>
      <t>Oro kabelio didesnio kaip 50 mm</t>
    </r>
    <r>
      <rPr>
        <vertAlign val="superscript"/>
        <sz val="10"/>
        <rFont val="Arial"/>
        <family val="2"/>
        <charset val="186"/>
      </rPr>
      <t>2</t>
    </r>
    <r>
      <rPr>
        <sz val="10"/>
        <rFont val="Arial"/>
        <family val="2"/>
        <charset val="186"/>
      </rPr>
      <t xml:space="preserve"> skerspjūvio montavimas, dirbant nuo autobokštelių</t>
    </r>
  </si>
  <si>
    <t>Atramos numeravimas</t>
  </si>
  <si>
    <t>G/b atramos su dviem ramsčiais demontavimas</t>
  </si>
  <si>
    <r>
      <t>2.</t>
    </r>
    <r>
      <rPr>
        <sz val="7"/>
        <rFont val="Times New Roman"/>
        <family val="1"/>
        <charset val="186"/>
      </rPr>
      <t xml:space="preserve">             </t>
    </r>
    <r>
      <rPr>
        <sz val="10"/>
        <rFont val="Arial"/>
        <family val="2"/>
        <charset val="186"/>
      </rPr>
      <t> </t>
    </r>
  </si>
  <si>
    <t xml:space="preserve">Oro kabelio demontavimas </t>
  </si>
  <si>
    <r>
      <t>3.</t>
    </r>
    <r>
      <rPr>
        <sz val="7"/>
        <rFont val="Times New Roman"/>
        <family val="1"/>
        <charset val="186"/>
      </rPr>
      <t xml:space="preserve">             </t>
    </r>
    <r>
      <rPr>
        <sz val="10"/>
        <rFont val="Arial"/>
        <family val="2"/>
        <charset val="186"/>
      </rPr>
      <t> </t>
    </r>
  </si>
  <si>
    <t>Demontuotų atramų išvežimas iki 10 km atstumu</t>
  </si>
  <si>
    <t>0,4 kV oro kabelis:</t>
  </si>
  <si>
    <r>
      <t>-</t>
    </r>
    <r>
      <rPr>
        <sz val="7"/>
        <rFont val="Times New Roman"/>
        <family val="1"/>
        <charset val="186"/>
      </rPr>
      <t xml:space="preserve">   </t>
    </r>
    <r>
      <rPr>
        <sz val="10"/>
        <rFont val="Arial"/>
        <family val="2"/>
        <charset val="186"/>
      </rPr>
      <t>Skerspjūvio plotas (mm</t>
    </r>
    <r>
      <rPr>
        <vertAlign val="superscript"/>
        <sz val="10"/>
        <rFont val="Arial"/>
        <family val="2"/>
        <charset val="186"/>
      </rPr>
      <t>2</t>
    </r>
    <r>
      <rPr>
        <sz val="10"/>
        <rFont val="Arial"/>
        <family val="2"/>
        <charset val="186"/>
      </rPr>
      <t>) – 3×70+95;</t>
    </r>
  </si>
  <si>
    <r>
      <t>-</t>
    </r>
    <r>
      <rPr>
        <sz val="7"/>
        <rFont val="Times New Roman"/>
        <family val="1"/>
        <charset val="186"/>
      </rPr>
      <t xml:space="preserve">   </t>
    </r>
    <r>
      <rPr>
        <sz val="10"/>
        <rFont val="Arial"/>
        <family val="2"/>
        <charset val="186"/>
      </rPr>
      <t>Laido varža esant +20</t>
    </r>
    <r>
      <rPr>
        <vertAlign val="superscript"/>
        <sz val="10"/>
        <rFont val="Arial"/>
        <family val="2"/>
        <charset val="186"/>
      </rPr>
      <t>0</t>
    </r>
    <r>
      <rPr>
        <sz val="10"/>
        <rFont val="Arial"/>
        <family val="2"/>
        <charset val="186"/>
      </rPr>
      <t xml:space="preserve"> C temperatūrai – </t>
    </r>
    <r>
      <rPr>
        <sz val="10"/>
        <rFont val="Symbol"/>
        <family val="1"/>
        <charset val="2"/>
      </rPr>
      <t>£</t>
    </r>
    <r>
      <rPr>
        <sz val="10"/>
        <rFont val="Arial"/>
        <family val="2"/>
        <charset val="186"/>
      </rPr>
      <t xml:space="preserve"> 0,44 Ω/km;</t>
    </r>
  </si>
  <si>
    <r>
      <t>-</t>
    </r>
    <r>
      <rPr>
        <sz val="7"/>
        <rFont val="Times New Roman"/>
        <family val="1"/>
        <charset val="186"/>
      </rPr>
      <t xml:space="preserve">   </t>
    </r>
    <r>
      <rPr>
        <sz val="10"/>
        <rFont val="Arial"/>
        <family val="2"/>
        <charset val="186"/>
      </rPr>
      <t>Maksimali leistinoji fazinio laido trumpojo jungimo srovė (1 s) – ≥ 4,5 kA;</t>
    </r>
  </si>
  <si>
    <r>
      <t>-</t>
    </r>
    <r>
      <rPr>
        <sz val="7"/>
        <rFont val="Times New Roman"/>
        <family val="1"/>
        <charset val="186"/>
      </rPr>
      <t xml:space="preserve">   </t>
    </r>
    <r>
      <rPr>
        <sz val="10"/>
        <rFont val="Arial"/>
        <family val="2"/>
        <charset val="186"/>
      </rPr>
      <t>Nulinį laidą suardanti mechaninė apkrova – ≥ 27,9 kN;</t>
    </r>
  </si>
  <si>
    <r>
      <t>-</t>
    </r>
    <r>
      <rPr>
        <sz val="7"/>
        <rFont val="Times New Roman"/>
        <family val="1"/>
        <charset val="186"/>
      </rPr>
      <t xml:space="preserve">   </t>
    </r>
    <r>
      <rPr>
        <sz val="10"/>
        <rFont val="Arial"/>
        <family val="2"/>
        <charset val="186"/>
      </rPr>
      <t>Išorinis kabelio skersmuo – 36 mm;</t>
    </r>
  </si>
  <si>
    <r>
      <t>-</t>
    </r>
    <r>
      <rPr>
        <sz val="7"/>
        <rFont val="Times New Roman"/>
        <family val="1"/>
        <charset val="186"/>
      </rPr>
      <t xml:space="preserve">   </t>
    </r>
    <r>
      <rPr>
        <sz val="11"/>
        <rFont val="Arial"/>
        <family val="2"/>
        <charset val="186"/>
      </rPr>
      <t xml:space="preserve">Kabelio masė </t>
    </r>
    <r>
      <rPr>
        <sz val="10"/>
        <rFont val="Arial"/>
        <family val="2"/>
        <charset val="186"/>
      </rPr>
      <t xml:space="preserve">– </t>
    </r>
    <r>
      <rPr>
        <sz val="11"/>
        <rFont val="Symbol"/>
        <family val="1"/>
        <charset val="2"/>
      </rPr>
      <t>£</t>
    </r>
    <r>
      <rPr>
        <sz val="11"/>
        <rFont val="Arial"/>
        <family val="2"/>
        <charset val="186"/>
      </rPr>
      <t xml:space="preserve"> 1000 kg/km;</t>
    </r>
  </si>
  <si>
    <r>
      <t>-</t>
    </r>
    <r>
      <rPr>
        <sz val="7"/>
        <rFont val="Times New Roman"/>
        <family val="1"/>
        <charset val="186"/>
      </rPr>
      <t xml:space="preserve">   </t>
    </r>
    <r>
      <rPr>
        <sz val="11"/>
        <rFont val="Arial"/>
        <family val="2"/>
        <charset val="186"/>
      </rPr>
      <t xml:space="preserve">Oro kabelio ilgis būgne </t>
    </r>
    <r>
      <rPr>
        <sz val="10"/>
        <rFont val="Arial"/>
        <family val="2"/>
        <charset val="186"/>
      </rPr>
      <t xml:space="preserve">– </t>
    </r>
    <r>
      <rPr>
        <sz val="11"/>
        <rFont val="Arial"/>
        <family val="2"/>
        <charset val="186"/>
      </rPr>
      <t>500 m.</t>
    </r>
  </si>
  <si>
    <t>Gelžbetoniniai stiebai 0,4 kV oro kabelinėms linijoms:</t>
  </si>
  <si>
    <r>
      <t>-</t>
    </r>
    <r>
      <rPr>
        <sz val="7"/>
        <rFont val="Times New Roman"/>
        <family val="1"/>
        <charset val="186"/>
      </rPr>
      <t xml:space="preserve">  </t>
    </r>
    <r>
      <rPr>
        <sz val="10"/>
        <rFont val="Arial"/>
        <family val="2"/>
        <charset val="186"/>
      </rPr>
      <t>Stiebo ilgis – 11 m;</t>
    </r>
  </si>
  <si>
    <r>
      <t>-</t>
    </r>
    <r>
      <rPr>
        <sz val="7"/>
        <rFont val="Times New Roman"/>
        <family val="1"/>
        <charset val="186"/>
      </rPr>
      <t xml:space="preserve">  </t>
    </r>
    <r>
      <rPr>
        <sz val="10"/>
        <rFont val="Arial"/>
        <family val="2"/>
        <charset val="186"/>
      </rPr>
      <t xml:space="preserve">Skaičiuojamasis lenkimo momentas – 11 m ilgio stiebui  </t>
    </r>
    <r>
      <rPr>
        <sz val="10"/>
        <rFont val="Symbol"/>
        <family val="1"/>
        <charset val="2"/>
      </rPr>
      <t>³</t>
    </r>
    <r>
      <rPr>
        <sz val="10"/>
        <rFont val="Arial"/>
        <family val="2"/>
        <charset val="186"/>
      </rPr>
      <t xml:space="preserve"> 34,3 kNm;</t>
    </r>
  </si>
  <si>
    <r>
      <t>-</t>
    </r>
    <r>
      <rPr>
        <sz val="7"/>
        <rFont val="Times New Roman"/>
        <family val="1"/>
        <charset val="186"/>
      </rPr>
      <t xml:space="preserve">  </t>
    </r>
    <r>
      <rPr>
        <sz val="10"/>
        <rFont val="Arial"/>
        <family val="2"/>
        <charset val="186"/>
      </rPr>
      <t xml:space="preserve">Įtempiamosios armatūros skersmuo – </t>
    </r>
    <r>
      <rPr>
        <sz val="10"/>
        <rFont val="Symbol"/>
        <family val="1"/>
        <charset val="2"/>
      </rPr>
      <t>³</t>
    </r>
    <r>
      <rPr>
        <sz val="10"/>
        <rFont val="Arial"/>
        <family val="2"/>
        <charset val="186"/>
      </rPr>
      <t xml:space="preserve"> 14 mm;</t>
    </r>
  </si>
  <si>
    <r>
      <t>-</t>
    </r>
    <r>
      <rPr>
        <sz val="7"/>
        <rFont val="Times New Roman"/>
        <family val="1"/>
        <charset val="186"/>
      </rPr>
      <t xml:space="preserve">  </t>
    </r>
    <r>
      <rPr>
        <sz val="11"/>
        <rFont val="Arial"/>
        <family val="2"/>
        <charset val="186"/>
      </rPr>
      <t xml:space="preserve">Oro kabelių linijų montavimui naudojami </t>
    </r>
    <r>
      <rPr>
        <sz val="10"/>
        <rFont val="Arial"/>
        <family val="2"/>
        <charset val="186"/>
      </rPr>
      <t xml:space="preserve">plongalyje įbetonuoti du arba keturi </t>
    </r>
    <r>
      <rPr>
        <sz val="10"/>
        <rFont val="Symbol"/>
        <family val="1"/>
        <charset val="2"/>
      </rPr>
      <t>Æ</t>
    </r>
    <r>
      <rPr>
        <sz val="10"/>
        <rFont val="Arial"/>
        <family val="2"/>
        <charset val="186"/>
      </rPr>
      <t>20 mm vidinio skersmens vamzdeliai – 115 mm ir 415 mm atstumu nuo stiebo plongalio viename bei 140 mm ir 440 mm atstumu nuo stiebo plongalio kitame šone;</t>
    </r>
  </si>
  <si>
    <r>
      <t>-</t>
    </r>
    <r>
      <rPr>
        <sz val="7"/>
        <rFont val="Times New Roman"/>
        <family val="1"/>
        <charset val="186"/>
      </rPr>
      <t xml:space="preserve">  </t>
    </r>
    <r>
      <rPr>
        <sz val="10"/>
        <rFont val="Arial"/>
        <family val="2"/>
        <charset val="186"/>
      </rPr>
      <t>Plokštelė (cinkuota) įžeminimo įrenginio prijungimui atstumu nuo stiebo storgalio –   11 m ilgio stiebui 2,3 m;</t>
    </r>
  </si>
  <si>
    <r>
      <t>-</t>
    </r>
    <r>
      <rPr>
        <sz val="7"/>
        <rFont val="Times New Roman"/>
        <family val="1"/>
        <charset val="186"/>
      </rPr>
      <t xml:space="preserve">  </t>
    </r>
    <r>
      <rPr>
        <sz val="10"/>
        <rFont val="Arial"/>
        <family val="2"/>
        <charset val="186"/>
      </rPr>
      <t>Priešingų nelygiagrečių šonų ilgis storgalyje – 11 m ilgio stiebui 280 mm;</t>
    </r>
  </si>
  <si>
    <r>
      <t>-</t>
    </r>
    <r>
      <rPr>
        <sz val="7"/>
        <rFont val="Times New Roman"/>
        <family val="1"/>
        <charset val="186"/>
      </rPr>
      <t xml:space="preserve">  </t>
    </r>
    <r>
      <rPr>
        <sz val="10"/>
        <rFont val="Arial"/>
        <family val="2"/>
        <charset val="186"/>
      </rPr>
      <t>Priešingų nelygiagrečių šonų ilgis plongalyje – 11 m ilgio stiebui 165 mm;</t>
    </r>
  </si>
  <si>
    <r>
      <t>-</t>
    </r>
    <r>
      <rPr>
        <sz val="7"/>
        <rFont val="Times New Roman"/>
        <family val="1"/>
        <charset val="186"/>
      </rPr>
      <t xml:space="preserve">  </t>
    </r>
    <r>
      <rPr>
        <sz val="10"/>
        <rFont val="Arial"/>
        <family val="2"/>
        <charset val="186"/>
      </rPr>
      <t>Plataus šono ilgis plongalyje ir storgalyje – 11 m ilgio stiebui 185 mm;</t>
    </r>
  </si>
  <si>
    <r>
      <t>-</t>
    </r>
    <r>
      <rPr>
        <sz val="7"/>
        <rFont val="Times New Roman"/>
        <family val="1"/>
        <charset val="186"/>
      </rPr>
      <t xml:space="preserve">  </t>
    </r>
    <r>
      <rPr>
        <sz val="10"/>
        <rFont val="Arial"/>
        <family val="2"/>
        <charset val="186"/>
      </rPr>
      <t xml:space="preserve">Masė – 11 m ilgio stiebui </t>
    </r>
    <r>
      <rPr>
        <sz val="10"/>
        <rFont val="Symbol"/>
        <family val="1"/>
        <charset val="2"/>
      </rPr>
      <t>£</t>
    </r>
    <r>
      <rPr>
        <sz val="10"/>
        <rFont val="Arial"/>
        <family val="2"/>
        <charset val="186"/>
      </rPr>
      <t xml:space="preserve"> 1,13 t.</t>
    </r>
  </si>
  <si>
    <t>Atramos žymenys:</t>
  </si>
  <si>
    <r>
      <t>-</t>
    </r>
    <r>
      <rPr>
        <sz val="7"/>
        <rFont val="Times New Roman"/>
        <family val="1"/>
        <charset val="186"/>
      </rPr>
      <t xml:space="preserve">  </t>
    </r>
    <r>
      <rPr>
        <sz val="10"/>
        <rFont val="Arial"/>
        <family val="2"/>
        <charset val="186"/>
      </rPr>
      <t xml:space="preserve">Plokštelės medžiaga - Kietas, standus plastikas ne plonesnis kaip 1,5 mm. </t>
    </r>
  </si>
  <si>
    <t xml:space="preserve">Spalva balta; </t>
  </si>
  <si>
    <r>
      <t xml:space="preserve">Temperatūra:  -35 …+35 </t>
    </r>
    <r>
      <rPr>
        <sz val="10"/>
        <rFont val="Symbol"/>
        <family val="1"/>
        <charset val="2"/>
      </rPr>
      <t>°</t>
    </r>
    <r>
      <rPr>
        <sz val="10"/>
        <rFont val="Arial"/>
        <family val="2"/>
        <charset val="186"/>
      </rPr>
      <t>C;</t>
    </r>
  </si>
  <si>
    <t>Santykinė drėgmė:  ≥ 95 %;</t>
  </si>
  <si>
    <t>Atspari ultravioletiniams spinduliams, atmosferiniam ir mechaniniam poveikiui.</t>
  </si>
  <si>
    <r>
      <t>-</t>
    </r>
    <r>
      <rPr>
        <sz val="7"/>
        <rFont val="Times New Roman"/>
        <family val="1"/>
        <charset val="186"/>
      </rPr>
      <t xml:space="preserve">  </t>
    </r>
    <r>
      <rPr>
        <sz val="10"/>
        <rFont val="Arial"/>
        <family val="2"/>
        <charset val="186"/>
      </rPr>
      <t>Teksto įrašymo ant plokštelės būdas – graviravimas;</t>
    </r>
  </si>
  <si>
    <r>
      <t>-</t>
    </r>
    <r>
      <rPr>
        <sz val="7"/>
        <rFont val="Times New Roman"/>
        <family val="1"/>
        <charset val="186"/>
      </rPr>
      <t xml:space="preserve">  </t>
    </r>
    <r>
      <rPr>
        <sz val="10"/>
        <rFont val="Arial"/>
        <family val="2"/>
        <charset val="186"/>
      </rPr>
      <t>Plokštelė pateikiama - Be skylių.</t>
    </r>
  </si>
  <si>
    <t>Traversa su kabliu ir apkabomis</t>
  </si>
  <si>
    <t>Paramsčio tvirtinimo mazgas su apkabomis</t>
  </si>
  <si>
    <t>Tempiamasis gnybtas</t>
  </si>
  <si>
    <t>Sujungimo gnybtai neizoliuotams laidams gnybtai</t>
  </si>
  <si>
    <t>Hermetiški izoliacija prakertantys gnybtai</t>
  </si>
  <si>
    <t xml:space="preserve">Įžeminimo laidininkas </t>
  </si>
  <si>
    <t>Įžeminimo laidininkas</t>
  </si>
  <si>
    <t>Jungiamasi įžeminimo gnybtas</t>
  </si>
  <si>
    <t>Užtraukiamas nailoninis dirželis</t>
  </si>
  <si>
    <t>Žiniaraštis             10 KV SKIRSTOMŲJŲ KL REKONSTRAVIMO DARBŲ ŽINIARAŠTIS. I ETAPAS.
Esamų 10 kV KL apsaugojimas ir perkėlimas tarp Žvėrynas TP- SP200 ir SP77-TR1447</t>
  </si>
  <si>
    <t>Žiniaraštis             10 KV SKIRSTOMŲJŲ KL REKONSTRAVIMO MEDŽIAGŲ ŽINIARAŠTIS. I ETAPAS.
Esamų 10 kV KL apsaugojimas ir perkėlimas tarp Žvėrynas TP- SP200 ir SP77-TR1447</t>
  </si>
  <si>
    <t>Žiniaraštis             10 KV SKIRSTOMŲJŲ KL REKONSTRAVIMO DARBŲ ŽINIARAŠTIS. II ETAPAS.
10 kV KL iškėlimas Žvėrynas TP- SP200 ir Šeškinė TP- SP200</t>
  </si>
  <si>
    <t>Žiniaraštis             10 KV SKIRSTOMŲJŲ KL REKONSTRAVIMO MEDŽIAGŲ ŽINIARAŠTIS. II ETAPAS.
10 kV KL iškėlimas Žvėrynas TP- SP200 ir Šeškinė TP- SP200</t>
  </si>
  <si>
    <t xml:space="preserve">Žiniaraštis             10 KV SKIRSTOMŲJŲ KL REKONSTRAVIMO DARBŲ ŽINIARAŠTIS. IV ETAPAS.
Esamų 10 kV, 0.4 kV KL apsaugojimas </t>
  </si>
  <si>
    <t>Žiniaraštis         10 KV SKIRSTOMŲJŲ KL REKONSTRAVIMO MEDŽIAGŲ ŽINIARAŠTIS. IV ETAPAS.</t>
  </si>
  <si>
    <r>
      <t xml:space="preserve">Žiniaraštis </t>
    </r>
    <r>
      <rPr>
        <b/>
        <sz val="9"/>
        <rFont val="Times New Roman"/>
        <family val="1"/>
        <charset val="186"/>
      </rPr>
      <t xml:space="preserve">   </t>
    </r>
    <r>
      <rPr>
        <b/>
        <sz val="9"/>
        <rFont val="Arial"/>
        <family val="2"/>
        <charset val="186"/>
      </rPr>
      <t xml:space="preserve"> 10 KV SKIRSTOMŲJŲ KL REKONSTRAVIMO DARBŲ ŽINIARAŠTIS.  IV ETAPAS.</t>
    </r>
  </si>
  <si>
    <t>Žiniaraštis      10 KV SKIRSTOMŲJŲ KL REKONSTRAVIMO MEDŽIAGŲ ŽINIARAŠTIS.  IV ETAPAS.</t>
  </si>
  <si>
    <t>Žiniaraštis   0,4 KV SKIRSTOMŲJŲ KL REKONSTRAVIMO DARBŲ ŽINIARAŠTIS.  IV ETAPAS.</t>
  </si>
  <si>
    <r>
      <t>Žiniaraštis</t>
    </r>
    <r>
      <rPr>
        <b/>
        <sz val="9"/>
        <rFont val="Times New Roman"/>
        <family val="1"/>
        <charset val="186"/>
      </rPr>
      <t xml:space="preserve">      </t>
    </r>
    <r>
      <rPr>
        <b/>
        <sz val="9"/>
        <rFont val="Arial"/>
        <family val="2"/>
        <charset val="186"/>
      </rPr>
      <t>0,4 KV SKIRSTOMŲJŲ KL REKONSTRAVIMO MEDŽIAGŲ ŽINIARAŠTIS.  IV ETAPAS.</t>
    </r>
  </si>
  <si>
    <r>
      <t>Žiniaraštis</t>
    </r>
    <r>
      <rPr>
        <b/>
        <sz val="9"/>
        <rFont val="Times New Roman"/>
        <family val="1"/>
        <charset val="186"/>
      </rPr>
      <t xml:space="preserve">    </t>
    </r>
    <r>
      <rPr>
        <b/>
        <sz val="9"/>
        <rFont val="Arial"/>
        <family val="2"/>
        <charset val="186"/>
      </rPr>
      <t xml:space="preserve"> 0,4 KV SKIRSTOMŲJŲ KL REKONSTRAVIMO DARBŲ ŽINIARAŠTIS.  IV ETAPAS.</t>
    </r>
  </si>
  <si>
    <r>
      <t>9.8.</t>
    </r>
    <r>
      <rPr>
        <b/>
        <sz val="9"/>
        <rFont val="Times New Roman"/>
        <family val="1"/>
        <charset val="186"/>
      </rPr>
      <t xml:space="preserve">    </t>
    </r>
    <r>
      <rPr>
        <b/>
        <sz val="9"/>
        <rFont val="Arial"/>
        <family val="2"/>
        <charset val="186"/>
      </rPr>
      <t xml:space="preserve"> 0,4 KV SKIRSTOMŲJŲ OL REKONSTRAVIMO DARBŲ ŽINIARAŠTIS</t>
    </r>
  </si>
  <si>
    <r>
      <t>9.9.</t>
    </r>
    <r>
      <rPr>
        <b/>
        <sz val="9"/>
        <rFont val="Times New Roman"/>
        <family val="1"/>
        <charset val="186"/>
      </rPr>
      <t xml:space="preserve">    </t>
    </r>
    <r>
      <rPr>
        <b/>
        <sz val="9"/>
        <rFont val="Arial"/>
        <family val="2"/>
        <charset val="186"/>
      </rPr>
      <t xml:space="preserve"> 0,4 KV SKIRSTOMŲJŲ OL REKONSTRAVIMO DARBŲ ŽINIARAŠTIS</t>
    </r>
  </si>
  <si>
    <r>
      <t>9.10.</t>
    </r>
    <r>
      <rPr>
        <b/>
        <sz val="9"/>
        <rFont val="Times New Roman"/>
        <family val="1"/>
        <charset val="186"/>
      </rPr>
      <t xml:space="preserve">     </t>
    </r>
    <r>
      <rPr>
        <b/>
        <sz val="9"/>
        <rFont val="Arial"/>
        <family val="2"/>
        <charset val="186"/>
      </rPr>
      <t>0,4 KV SKIRSTOMŲJŲ OL REKONSTRAVIMO MEDŽIAGŲ ŽINIARAŠTIS</t>
    </r>
  </si>
  <si>
    <t>Statinys                Elektroninių ryšių dalis (ER-2)</t>
  </si>
  <si>
    <t>Statinių grupė 20144-ER2 Elektros kabelių apsaugojimas, iškėlimas Ozo, Ukmergės ir Siesikų g., Vilnius, Vilniaus m. sav. sen.</t>
  </si>
  <si>
    <t>Žiniaraštis             ŠVIESOLAIDINIO KABELIO REKONSTRAVIMO DARBŲ ŽINIARAŠTIS. I ETAPAS.
Šviesolaidinio kabelio perkėlimas ir apsaugojimas  tarp Žvėrynas TP- SP200</t>
  </si>
  <si>
    <t>Tranšėjos kasimas ir užpylimas, naujos (viso):</t>
  </si>
  <si>
    <t>Esamo kabelio atkasimas ir užpylimas, kai tranšėja kasama ir užpilama (viso):</t>
  </si>
  <si>
    <t>a) rankiniu būdu:</t>
  </si>
  <si>
    <t>Esamo kabelio įgilinant iki 1m gylio, kai tranšėja atkasama ir užpylimas (viso):</t>
  </si>
  <si>
    <t>Šviesolaidinio kabelio vamzdyje d32 perkėlimas į naują tranšėją</t>
  </si>
  <si>
    <t>Surenkamo vamzdžio d110 montavimas ant esamo kabelio</t>
  </si>
  <si>
    <t xml:space="preserve">Signalinio laido montavimas </t>
  </si>
  <si>
    <t xml:space="preserve">Signalinės juostos paklojimas tranšėjoje </t>
  </si>
  <si>
    <t>Pakloto kabeliui įrengimas po vamzdžiu ir virš jo</t>
  </si>
  <si>
    <t xml:space="preserve">Signalinio laido izoliacijos varžos matavimas įforminant protokole </t>
  </si>
  <si>
    <t>Žiniaraštis             ŠVIESOLAIDINIO KABELIO REKONSTRAVIMO MEDŽIAGŲ ŽINIARAŠTIS. I ETAPAS.
Šviesolaidinio kabelio perkėlimas ir apsaugojimas  tarp Žvėrynas TP- SP200</t>
  </si>
  <si>
    <t>Signalinis laidas Cu 1x1,5</t>
  </si>
  <si>
    <t>Šviesolaidinio kabelio įspėjamoji juosta</t>
  </si>
  <si>
    <r>
      <t>-</t>
    </r>
    <r>
      <rPr>
        <sz val="7"/>
        <rFont val="Times New Roman"/>
        <family val="1"/>
        <charset val="186"/>
      </rPr>
      <t xml:space="preserve">   </t>
    </r>
    <r>
      <rPr>
        <sz val="10"/>
        <rFont val="Arial"/>
        <family val="2"/>
        <charset val="186"/>
      </rPr>
      <t>Vamzdžių išorinis skersmuo – 110 mm.</t>
    </r>
  </si>
  <si>
    <t>Zondas-markeris</t>
  </si>
  <si>
    <t>Smėlis</t>
  </si>
  <si>
    <t>Montavimo medžiagos (mova) signalinio laido Cu 1x1,5 sujungimui</t>
  </si>
  <si>
    <t>Žiniaraštis           ŠVIESOLAIDINIO KABELIO REKONSTRAVIMO DARBŲ ŽINIARAŠTIS. II ETAPAS.
Šviesolaidinio kabelio iškėlimas tarp Žvėrynas TP- SP200 ir Šeškinės TP- SP200</t>
  </si>
  <si>
    <t xml:space="preserve">Šviesolaidinio kabelio vamzdyje d32 perkėlimas į naują tranšėją </t>
  </si>
  <si>
    <t>Signalinio laido montavimas</t>
  </si>
  <si>
    <t xml:space="preserve">Remontinio sudėtinio vamzdžio montavimas ant šviesolaidinio kabelio </t>
  </si>
  <si>
    <t>Žiniaraštis          ŠVIESOLAIDINIO KABELIO REKONSTRAVIMO MEDŽIAGŲ ŽINIARAŠTIS. II ETAPAS.
Šviesolaidinio kabelio iškėlimas tarp Žvėrynas TP- SP200 ir Šeškinės TP- SP200</t>
  </si>
  <si>
    <t>Vamzdžių išorinis skersmuo – 110 mm.</t>
  </si>
  <si>
    <t>Žiniaraštis          ŠVIESOLAIDINIO KABELIO REKONSTRAVIMO DARBŲ ŽINIARAŠTIS. IV ETAPAS.
Šviesolaidinio kabelio iškėlimas ir apsaugojimas tarp Žvėrynas TP- SP200 ir Šeškinės TP- SP200</t>
  </si>
  <si>
    <t>Remontinio sudėtinio vamzdžio montavimas ant esamo šviesolaidinio kabelio po važiuojamąja dalimi, šaligatviu ir sankirtoje su kitomis komunikacijomis</t>
  </si>
  <si>
    <t>Žiniaraštis         ŠVIESOLAIDINIO KABELIO REKONSTRAVIMO MEDŽIAGŲ ŽINIARAŠTIS. IV ETAPAS.
Šviesolaidinio kabelio iškėlimas ir apsaugojimas tarp Žvėrynas TP- SP200 ir Šeškinės TP- SP200</t>
  </si>
  <si>
    <t>Statinių grupė 20144-E4 ŠVIESLENTĖS NR. 3 OZO G., VILNIUS, VILNIAUS M. SAV., PRIJUNGIMAS PRIE AB „ENERGIJOS SKIRSTYMO OPERATORIUS“ SKIRSTOMŲJŲ TINKLŲ  Ozo, Ukmergės ir Siesikų g., Vilnius, Vilniaus m. sav. sen.</t>
  </si>
  <si>
    <t>Statinys                Elektrotechnikos dalis (E-4)</t>
  </si>
  <si>
    <t>a)  rankiniu būdu;</t>
  </si>
  <si>
    <t>b)  mechanizuotu būdu.</t>
  </si>
  <si>
    <t>Duobių kasimas / užkasimas mechanizuotai uždaro praėjimo įrangai</t>
  </si>
  <si>
    <t>Projektuojamo kabelio Al 4x95 montavimas viso:</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</si>
  <si>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</si>
  <si>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</si>
  <si>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</si>
  <si>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r>
      <t>d)</t>
    </r>
    <r>
      <rPr>
        <sz val="7"/>
        <rFont val="Times New Roman"/>
        <family val="1"/>
        <charset val="186"/>
      </rPr>
      <t xml:space="preserve">   </t>
    </r>
    <r>
      <rPr>
        <sz val="10"/>
        <rFont val="Arial"/>
        <family val="2"/>
        <charset val="186"/>
      </rPr>
      <t>tranšėjoje įrengiant paklotą.</t>
    </r>
  </si>
  <si>
    <t>Projektuojamo kabelio Al 4x150 montavimas viso:</t>
  </si>
  <si>
    <r>
      <t>c)</t>
    </r>
    <r>
      <rPr>
        <sz val="7"/>
        <rFont val="Times New Roman"/>
        <family val="1"/>
        <charset val="186"/>
      </rPr>
      <t xml:space="preserve">    </t>
    </r>
    <r>
      <rPr>
        <sz val="10"/>
        <rFont val="Arial"/>
        <family val="2"/>
        <charset val="186"/>
      </rPr>
      <t>spintoje.</t>
    </r>
  </si>
  <si>
    <t>1 kV galinės movos kabeliui Al 4x95 gyslomis su XLPE izoliacija montavimas</t>
  </si>
  <si>
    <t>1 kV galinės movos kabeliui Al 4x150 gyslomis su XLPE izoliacija montavimas</t>
  </si>
  <si>
    <t>1 kV pereinamosios movos kabeliui Al 4x95 gyslomis su XLPE izoliacija montavimas</t>
  </si>
  <si>
    <t>Duobių kasimas / užkasimas rankiniu būdu spintos pamato įrengimui</t>
  </si>
  <si>
    <t>0,4 kV kabelių spintos KS montavimas</t>
  </si>
  <si>
    <t>0,4 kV kabelių spintos su apskaitos prietaisais KS/KAS montavimas</t>
  </si>
  <si>
    <t xml:space="preserve">0,4 kV saugiklių keitimas </t>
  </si>
  <si>
    <t>Plotų lyginimas rankiniu būdu</t>
  </si>
  <si>
    <t>Vejos atsėjimas</t>
  </si>
  <si>
    <t>Plytelių dangos ardymas, pagrindo įrengimas ir atstatymas</t>
  </si>
  <si>
    <t xml:space="preserve">Žiniaraštis             0,4 KV SKIRSTOMŲJŲ KL MONTAVIMO DARBŲ ŽINIARAŠTIS
</t>
  </si>
  <si>
    <t xml:space="preserve">Žiniaraštis             0,4 KV SKIRSTOMŲJŲ KL MEDŽIAGŲ ŽINIARAŠTIS
</t>
  </si>
  <si>
    <t>1 kV aliuminis kabelis</t>
  </si>
  <si>
    <t>- Kabelio gyslų skaičius – 4.</t>
  </si>
  <si>
    <t>Iki 1 kV kabelių pereinamosios movos:</t>
  </si>
  <si>
    <t>- Alyvinio kabelio gyslų skaičius – 3;</t>
  </si>
  <si>
    <t>- Kabelio gyslų skerspjūvis – 95.</t>
  </si>
  <si>
    <t>0,4 kV kabelių spintos be apskaitos prietaisų:</t>
  </si>
  <si>
    <r>
      <t>-</t>
    </r>
    <r>
      <rPr>
        <sz val="7"/>
        <rFont val="Times New Roman"/>
        <family val="1"/>
        <charset val="186"/>
      </rPr>
      <t xml:space="preserve">   </t>
    </r>
    <r>
      <rPr>
        <sz val="10"/>
        <rFont val="Arial"/>
        <family val="2"/>
        <charset val="186"/>
      </rPr>
      <t>Kabelių spinta sudaryta iš modulių – Tranzitinės dalies ir pagrindo;</t>
    </r>
  </si>
  <si>
    <r>
      <t>-</t>
    </r>
    <r>
      <rPr>
        <sz val="7"/>
        <rFont val="Times New Roman"/>
        <family val="1"/>
        <charset val="186"/>
      </rPr>
      <t xml:space="preserve">   </t>
    </r>
    <r>
      <rPr>
        <sz val="10"/>
        <rFont val="Arial"/>
        <family val="2"/>
        <charset val="186"/>
      </rPr>
      <t xml:space="preserve">Kirtiklių-saugiklių blokų ir rezervinių bei kabelių prijungimo vietų skaičius </t>
    </r>
    <r>
      <rPr>
        <sz val="10"/>
        <rFont val="Times New Roman"/>
        <family val="1"/>
        <charset val="186"/>
      </rPr>
      <t>–</t>
    </r>
    <r>
      <rPr>
        <sz val="10"/>
        <rFont val="Arial"/>
        <family val="2"/>
        <charset val="186"/>
      </rPr>
      <t xml:space="preserve"> 4;</t>
    </r>
  </si>
  <si>
    <r>
      <t>-</t>
    </r>
    <r>
      <rPr>
        <sz val="7"/>
        <rFont val="Times New Roman"/>
        <family val="1"/>
        <charset val="186"/>
      </rPr>
      <t xml:space="preserve">   </t>
    </r>
    <r>
      <rPr>
        <sz val="10"/>
        <rFont val="Arial"/>
        <family val="2"/>
        <charset val="186"/>
      </rPr>
      <t xml:space="preserve">Linijos (kirtiklių-saugiklių blokų) vardinė srovė </t>
    </r>
    <r>
      <rPr>
        <sz val="10"/>
        <rFont val="Times New Roman"/>
        <family val="1"/>
        <charset val="186"/>
      </rPr>
      <t>–</t>
    </r>
    <r>
      <rPr>
        <sz val="10"/>
        <rFont val="Arial"/>
        <family val="2"/>
        <charset val="186"/>
      </rPr>
      <t xml:space="preserve"> Montuojami saugiklių lydieji įdėklai atitinkamai NH-2;</t>
    </r>
  </si>
  <si>
    <r>
      <t>-</t>
    </r>
    <r>
      <rPr>
        <sz val="7"/>
        <rFont val="Times New Roman"/>
        <family val="1"/>
        <charset val="186"/>
      </rPr>
      <t xml:space="preserve">   </t>
    </r>
    <r>
      <rPr>
        <sz val="10"/>
        <rFont val="Arial"/>
        <family val="2"/>
        <charset val="186"/>
      </rPr>
      <t xml:space="preserve">Korpusas iš išorės nudažomas </t>
    </r>
    <r>
      <rPr>
        <sz val="10"/>
        <rFont val="Times New Roman"/>
        <family val="1"/>
        <charset val="186"/>
      </rPr>
      <t>–</t>
    </r>
    <r>
      <rPr>
        <sz val="10"/>
        <rFont val="Arial"/>
        <family val="2"/>
        <charset val="186"/>
      </rPr>
      <t xml:space="preserve"> RAL 7021 (kuomet KS montuojamas ant pagrindo, turi būti nudažytos visos detalės, esančios aukščiau nei 200 mm virš žemės paviršiaus);</t>
    </r>
  </si>
  <si>
    <r>
      <t>-</t>
    </r>
    <r>
      <rPr>
        <sz val="7"/>
        <rFont val="Times New Roman"/>
        <family val="1"/>
        <charset val="186"/>
      </rPr>
      <t xml:space="preserve">   </t>
    </r>
    <r>
      <rPr>
        <sz val="10"/>
        <rFont val="Arial"/>
        <family val="2"/>
        <charset val="186"/>
      </rPr>
      <t>Spintos tvirtinimas – pastatoma ant pagrindo;</t>
    </r>
  </si>
  <si>
    <r>
      <t>-</t>
    </r>
    <r>
      <rPr>
        <sz val="7"/>
        <rFont val="Times New Roman"/>
        <family val="1"/>
        <charset val="186"/>
      </rPr>
      <t xml:space="preserve">   </t>
    </r>
    <r>
      <rPr>
        <sz val="10"/>
        <rFont val="Arial"/>
        <family val="2"/>
        <charset val="186"/>
      </rPr>
      <t>Kabelinės spintos durys – atidaromos į kairę pusę.</t>
    </r>
  </si>
  <si>
    <t>9.1</t>
  </si>
  <si>
    <t>Saugiklių – kirtiklių blokas:</t>
  </si>
  <si>
    <t xml:space="preserve">- Polių išdėstymas – vertikalus; </t>
  </si>
  <si>
    <t xml:space="preserve">- Vardinė srovė – 400 A; </t>
  </si>
  <si>
    <t xml:space="preserve">- Prijungiamo laidininko skerspjūvis (vienoje fazėje) – 1 × 95 mm², 1 × 150 mm²; </t>
  </si>
  <si>
    <t xml:space="preserve">- Saugiklių lydžiųjų įdėklų dydis – 2; </t>
  </si>
  <si>
    <t>- Matavimo transformatorių įrengimo vieta – be matavimo transformatorių įrengimo vietos.</t>
  </si>
  <si>
    <t>0,4 kV saugikliai:</t>
  </si>
  <si>
    <t>- Lydžiojo įdėklo tipas ir dydis – NH-2;</t>
  </si>
  <si>
    <t xml:space="preserve">- Lydžiojo įdėklo vardinė srovė – 125 A; </t>
  </si>
  <si>
    <t>- Lydžiojo įdėklo poveikio signalizavimas - be.</t>
  </si>
  <si>
    <t xml:space="preserve">- Lydžiojo įdėklo vardinė srovė – 80 A; </t>
  </si>
  <si>
    <r>
      <t xml:space="preserve">- Lydžiojo įdėklo poveikio signalizavimas </t>
    </r>
    <r>
      <rPr>
        <sz val="10"/>
        <rFont val="Times New Roman"/>
        <family val="1"/>
        <charset val="186"/>
      </rPr>
      <t xml:space="preserve">– </t>
    </r>
    <r>
      <rPr>
        <sz val="10"/>
        <rFont val="Arial"/>
        <family val="2"/>
        <charset val="186"/>
      </rPr>
      <t>be.</t>
    </r>
  </si>
  <si>
    <t>Trumpikliai:</t>
  </si>
  <si>
    <r>
      <t xml:space="preserve">- Lydžiojo įdėklo dydis ir vardinė srovė </t>
    </r>
    <r>
      <rPr>
        <sz val="10"/>
        <rFont val="Times New Roman"/>
        <family val="1"/>
        <charset val="186"/>
      </rPr>
      <t>–</t>
    </r>
    <r>
      <rPr>
        <sz val="10"/>
        <rFont val="Arial"/>
        <family val="2"/>
        <charset val="186"/>
      </rPr>
      <t xml:space="preserve"> NH-2≥ 400 A.</t>
    </r>
  </si>
  <si>
    <t>Kabelinių spintų, komercinių apskaitos spintų užraktai ir raktai:</t>
  </si>
  <si>
    <r>
      <t>-</t>
    </r>
    <r>
      <rPr>
        <sz val="7"/>
        <rFont val="Times New Roman"/>
        <family val="1"/>
        <charset val="186"/>
      </rPr>
      <t xml:space="preserve">   </t>
    </r>
    <r>
      <rPr>
        <sz val="10"/>
        <rFont val="Arial"/>
        <family val="2"/>
        <charset val="186"/>
      </rPr>
      <t>Pagal brėžinį – Nr.5. 1 vnt.</t>
    </r>
  </si>
  <si>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</si>
  <si>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</si>
  <si>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0,4 kV kabelių spintos su apskaitos prietaisais:</t>
  </si>
  <si>
    <t>Kabelių spintos dalies modulis:</t>
  </si>
  <si>
    <t>- Linijos (kirtiklių-saugiklių blokų) vardinė srovė – NH-2;</t>
  </si>
  <si>
    <t>- Kirtiklių-saugiklių blokų ir rezervinių bei kabelių prijungimo vietų skaičius – 3;</t>
  </si>
  <si>
    <t>Apskaitos dalies modulis:</t>
  </si>
  <si>
    <t>- Elektros apskaitos prietaisų kiekis apskaitos dalies modulyje – 4;</t>
  </si>
  <si>
    <t>- Daugiafunkcinis terminalas, skirtas nuotoliniam duomenų perdavimui per GSM (GPRS, CSD) tinklą – nemontuojamas;</t>
  </si>
  <si>
    <r>
      <t xml:space="preserve">- </t>
    </r>
    <r>
      <rPr>
        <sz val="10"/>
        <rFont val="Arial"/>
        <family val="2"/>
        <charset val="186"/>
      </rPr>
      <t>Reikalavimai apskaitos spintos dalies modulio elementų komplektavimui – apsauginio laidininko (PE) šyną, nulinės šynos (N), automatiniai jungikliai, moduliniai kirtikliai, įvadiniai gnybtynai, kiti standartiniai elektros aparatai;</t>
    </r>
  </si>
  <si>
    <t>- Elektros energijos prietaisų jungimo būdas –tiesioginis;</t>
  </si>
  <si>
    <t>- Apskaitos dalies modulio įvadinių automatinių jungiklių vardinė srovė – 16A, 32A.</t>
  </si>
  <si>
    <t>Bendrieji reikalavimai:</t>
  </si>
  <si>
    <t>- Kabelių įvedimas – iš apačios;</t>
  </si>
  <si>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</si>
  <si>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</si>
  <si>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b), c) ir d) brėžiniai.</t>
  </si>
  <si>
    <t>Visos komplektuojamos dalys tai yra pamatas, kabelių spinta, tvirtinimo detalės privalo būti montuojamos to pačio gamintojo.</t>
  </si>
  <si>
    <t>10.1</t>
  </si>
  <si>
    <t>0,4 kV automatiniai jungikliai:</t>
  </si>
  <si>
    <r>
      <t>-</t>
    </r>
    <r>
      <rPr>
        <sz val="7"/>
        <rFont val="Times New Roman"/>
        <family val="1"/>
        <charset val="186"/>
      </rPr>
      <t xml:space="preserve">  </t>
    </r>
    <r>
      <rPr>
        <sz val="10"/>
        <rFont val="Arial"/>
        <family val="2"/>
        <charset val="186"/>
      </rPr>
      <t>Vardinė srovė – ≥ 16 A;</t>
    </r>
  </si>
  <si>
    <r>
      <t>-</t>
    </r>
    <r>
      <rPr>
        <sz val="7"/>
        <rFont val="Times New Roman"/>
        <family val="1"/>
        <charset val="186"/>
      </rPr>
      <t xml:space="preserve">  </t>
    </r>
    <r>
      <rPr>
        <sz val="10"/>
        <rFont val="Arial"/>
        <family val="2"/>
        <charset val="186"/>
      </rPr>
      <t>Atjungimo charakteristika pagal LST EN 60898-1 standartą – C;</t>
    </r>
  </si>
  <si>
    <r>
      <t>-</t>
    </r>
    <r>
      <rPr>
        <sz val="7"/>
        <rFont val="Times New Roman"/>
        <family val="1"/>
        <charset val="186"/>
      </rPr>
      <t xml:space="preserve">  </t>
    </r>
    <r>
      <rPr>
        <sz val="10"/>
        <rFont val="Arial"/>
        <family val="2"/>
        <charset val="186"/>
      </rPr>
      <t>Prijungiamo laidininko skerspjūvis (vienoje fazėje)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</si>
  <si>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Laidininko prijungimas – varžtiniais apkabiniais gnybtais;</t>
    </r>
  </si>
  <si>
    <r>
      <t>-</t>
    </r>
    <r>
      <rPr>
        <sz val="7"/>
        <rFont val="Times New Roman"/>
        <family val="1"/>
        <charset val="186"/>
      </rPr>
      <t xml:space="preserve">  </t>
    </r>
    <r>
      <rPr>
        <sz val="10"/>
        <rFont val="Arial"/>
        <family val="2"/>
        <charset val="186"/>
      </rPr>
      <t>Polių skaičius – 1.</t>
    </r>
  </si>
  <si>
    <t>10.2</t>
  </si>
  <si>
    <r>
      <t>-</t>
    </r>
    <r>
      <rPr>
        <sz val="7"/>
        <rFont val="Times New Roman"/>
        <family val="1"/>
        <charset val="186"/>
      </rPr>
      <t xml:space="preserve">  </t>
    </r>
    <r>
      <rPr>
        <sz val="10"/>
        <rFont val="Arial"/>
        <family val="2"/>
        <charset val="186"/>
      </rPr>
      <t>Vardinė srovė – ≥ 32 A;</t>
    </r>
  </si>
  <si>
    <r>
      <t>-</t>
    </r>
    <r>
      <rPr>
        <sz val="7"/>
        <rFont val="Times New Roman"/>
        <family val="1"/>
        <charset val="186"/>
      </rPr>
      <t xml:space="preserve">  </t>
    </r>
    <r>
      <rPr>
        <sz val="10"/>
        <rFont val="Arial"/>
        <family val="2"/>
        <charset val="186"/>
      </rPr>
      <t>Polių skaičius – 3.</t>
    </r>
  </si>
  <si>
    <t>10.3</t>
  </si>
  <si>
    <t>0,4 kV įtampos srovės moduliniai kirtikliai:</t>
  </si>
  <si>
    <r>
      <t>-</t>
    </r>
    <r>
      <rPr>
        <sz val="7"/>
        <rFont val="Times New Roman"/>
        <family val="1"/>
        <charset val="186"/>
      </rPr>
      <t xml:space="preserve">  </t>
    </r>
    <r>
      <rPr>
        <sz val="10"/>
        <rFont val="Arial"/>
        <family val="2"/>
        <charset val="186"/>
      </rPr>
      <t>Vardinė srovė – 63A;</t>
    </r>
  </si>
  <si>
    <t>10.4</t>
  </si>
  <si>
    <t>0,4 kV vidaus tipo saugiklių – kirtiklių blokas:</t>
  </si>
  <si>
    <t xml:space="preserve">- Polių išdėstymas - vertikalus; </t>
  </si>
  <si>
    <t xml:space="preserve">- Vardinė srovė -  400 A; </t>
  </si>
  <si>
    <t xml:space="preserve">- Prijungiamo laidininko skerspjūvis (vienoje fazėje): 1×150 mm²; </t>
  </si>
  <si>
    <t xml:space="preserve">- Saugiklių lydžiųjų įdėklų dydis - 2; </t>
  </si>
  <si>
    <t xml:space="preserve">- Matavimo transformatorių įrengimo vieta - be matavimo transformatorių įrengimo vietos. </t>
  </si>
  <si>
    <t>10.5</t>
  </si>
  <si>
    <t>- Lydžiojo įdėklo dydis ir vardinė srovė - NH-2≥ 400 A.</t>
  </si>
  <si>
    <t>10.6</t>
  </si>
  <si>
    <t>- Pagal brėžinį – Nr.3    1 vnt.</t>
  </si>
  <si>
    <t>- Pagal brėžinį – Nr.5.   4 vnt.</t>
  </si>
  <si>
    <t>10.7</t>
  </si>
  <si>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</si>
  <si>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</si>
  <si>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 xml:space="preserve">- Lydžiojo įdėklo vardinė srovė – 200 A; </t>
  </si>
  <si>
    <t>- Lydžiojo įdėklo poveikio signalizavimas – be.</t>
  </si>
  <si>
    <t>Statinių grupė 20144-E6 ŠVIESLENTĖS NR. 5 UKMERGĖS G., VILNIUS, VILNIAUS M. SAV., PRIJUNGIMAS PRIE AB „ESO“ SKIRSTOMŲJŲ TINKLŲ  Ozo, Ukmergės ir Siesikų g., Vilnius, Vilniaus m. sav. sen.</t>
  </si>
  <si>
    <t>Statinys                Elektrotechnikos dalis (E-6)</t>
  </si>
  <si>
    <t>Projektuojamų kabelių Al 4x95 montavimas viso:</t>
  </si>
  <si>
    <r>
      <t>a)</t>
    </r>
    <r>
      <rPr>
        <sz val="7"/>
        <rFont val="Times New Roman"/>
        <family val="1"/>
        <charset val="186"/>
      </rPr>
      <t xml:space="preserve">   </t>
    </r>
    <r>
      <rPr>
        <sz val="10"/>
        <rFont val="Arial"/>
        <family val="2"/>
        <charset val="186"/>
      </rPr>
      <t>Vamzdyje d110;</t>
    </r>
  </si>
  <si>
    <r>
      <t>b)</t>
    </r>
    <r>
      <rPr>
        <sz val="7"/>
        <rFont val="Times New Roman"/>
        <family val="1"/>
        <charset val="186"/>
      </rPr>
      <t xml:space="preserve">   </t>
    </r>
    <r>
      <rPr>
        <sz val="10"/>
        <rFont val="Arial"/>
        <family val="2"/>
        <charset val="186"/>
      </rPr>
      <t>G/b atramoje apkabomis;</t>
    </r>
  </si>
  <si>
    <r>
      <t>c)</t>
    </r>
    <r>
      <rPr>
        <sz val="7"/>
        <rFont val="Times New Roman"/>
        <family val="1"/>
        <charset val="186"/>
      </rPr>
      <t xml:space="preserve">    </t>
    </r>
    <r>
      <rPr>
        <sz val="10"/>
        <rFont val="Arial"/>
        <family val="2"/>
        <charset val="186"/>
      </rPr>
      <t>Kabelių gaubte (vamzdyje);</t>
    </r>
  </si>
  <si>
    <t>1 kV galinės stulpinės movos kabeliui Al 4x95 gyslomis su XLPE izoliacija montavimas</t>
  </si>
  <si>
    <t>Duobės kasimas/užkasimas KAS pamatui</t>
  </si>
  <si>
    <t>Dviejų vietų KAS su pamatu montavimas</t>
  </si>
  <si>
    <t>Lauke atviru būdu klojamas apsauginis vamzdis:</t>
  </si>
  <si>
    <r>
      <t>-</t>
    </r>
    <r>
      <rPr>
        <sz val="7"/>
        <rFont val="Times New Roman"/>
        <family val="1"/>
        <charset val="186"/>
      </rPr>
      <t xml:space="preserve">  </t>
    </r>
    <r>
      <rPr>
        <sz val="10"/>
        <rFont val="Arial"/>
        <family val="2"/>
        <charset val="186"/>
      </rPr>
      <t>Išorinis vamzdžio diametras – 110mm.</t>
    </r>
  </si>
  <si>
    <t>0,4 kV  komercinė apskaitos spinta:</t>
  </si>
  <si>
    <t>- Skaitiklių kiekis spintoje – 2;</t>
  </si>
  <si>
    <r>
      <t xml:space="preserve">-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</si>
  <si>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Reikalavimai apskaitos skydo element komplektavimui – apsauginio laidininko (PE) šyną, nulinės šynos (N), automatiniai jungikliai, moduliniai kirtikliai, įvadiniai gnybtynai, kiti standartiniai elektros aparatai;</t>
    </r>
  </si>
  <si>
    <r>
      <t>-</t>
    </r>
    <r>
      <rPr>
        <sz val="7"/>
        <rFont val="Times New Roman"/>
        <family val="1"/>
        <charset val="186"/>
      </rPr>
      <t xml:space="preserve">   </t>
    </r>
    <r>
      <rPr>
        <sz val="10"/>
        <rFont val="Arial"/>
        <family val="2"/>
        <charset val="186"/>
      </rPr>
      <t>Vienfazių elektros energijos prietaisų jungimo būdas – tiesioginis;</t>
    </r>
  </si>
  <si>
    <r>
      <t>-</t>
    </r>
    <r>
      <rPr>
        <sz val="7"/>
        <rFont val="Times New Roman"/>
        <family val="1"/>
        <charset val="186"/>
      </rPr>
      <t xml:space="preserve">   </t>
    </r>
    <r>
      <rPr>
        <sz val="10"/>
        <rFont val="Arial"/>
        <family val="2"/>
        <charset val="186"/>
      </rPr>
      <t>Spintos įvadinio (-ų) automatinio (-ų) jungiklio (-ų) vardinė srovė – 16A;</t>
    </r>
  </si>
  <si>
    <r>
      <t>-</t>
    </r>
    <r>
      <rPr>
        <sz val="7"/>
        <rFont val="Times New Roman"/>
        <family val="1"/>
        <charset val="186"/>
      </rPr>
      <t xml:space="preserve">   </t>
    </r>
    <r>
      <rPr>
        <sz val="10"/>
        <rFont val="Arial"/>
        <family val="2"/>
        <charset val="186"/>
      </rPr>
      <t>Kabelių įvedimas –</t>
    </r>
    <r>
      <rPr>
        <sz val="10"/>
        <color rgb="FF000000"/>
        <rFont val="Arial"/>
        <family val="2"/>
        <charset val="186"/>
      </rPr>
      <t xml:space="preserve"> </t>
    </r>
    <r>
      <rPr>
        <sz val="10"/>
        <rFont val="Arial"/>
        <family val="2"/>
        <charset val="186"/>
      </rPr>
      <t>Iš apačios;</t>
    </r>
  </si>
  <si>
    <r>
      <t>-</t>
    </r>
    <r>
      <rPr>
        <sz val="7"/>
        <rFont val="Times New Roman"/>
        <family val="1"/>
        <charset val="186"/>
      </rPr>
      <t xml:space="preserve">   </t>
    </r>
    <r>
      <rPr>
        <sz val="10"/>
        <rFont val="Arial"/>
        <family val="2"/>
        <charset val="186"/>
      </rPr>
      <t>Įeinančių ir išeinančių kabelių skerspjūviai – 4 mm</t>
    </r>
    <r>
      <rPr>
        <vertAlign val="superscript"/>
        <sz val="10"/>
        <rFont val="Arial"/>
        <family val="2"/>
        <charset val="186"/>
      </rPr>
      <t>2</t>
    </r>
    <r>
      <rPr>
        <sz val="10"/>
        <rFont val="Arial"/>
        <family val="2"/>
        <charset val="186"/>
      </rPr>
      <t>.</t>
    </r>
  </si>
  <si>
    <t>7.1</t>
  </si>
  <si>
    <r>
      <t>-</t>
    </r>
    <r>
      <rPr>
        <sz val="7"/>
        <rFont val="Times New Roman"/>
        <family val="1"/>
        <charset val="186"/>
      </rPr>
      <t xml:space="preserve">  </t>
    </r>
    <r>
      <rPr>
        <sz val="10"/>
        <color rgb="FF000000"/>
        <rFont val="Arial"/>
        <family val="2"/>
        <charset val="186"/>
      </rPr>
      <t xml:space="preserve">Vardinė srovė </t>
    </r>
    <r>
      <rPr>
        <sz val="10"/>
        <rFont val="Arial"/>
        <family val="2"/>
        <charset val="186"/>
      </rPr>
      <t>–</t>
    </r>
    <r>
      <rPr>
        <sz val="10"/>
        <color rgb="FF000000"/>
        <rFont val="Arial"/>
        <family val="2"/>
        <charset val="186"/>
      </rPr>
      <t xml:space="preserve"> ≥</t>
    </r>
    <r>
      <rPr>
        <sz val="10"/>
        <rFont val="Arial"/>
        <family val="2"/>
        <charset val="186"/>
      </rPr>
      <t xml:space="preserve"> 16 A;</t>
    </r>
  </si>
  <si>
    <r>
      <t>-</t>
    </r>
    <r>
      <rPr>
        <sz val="7"/>
        <rFont val="Times New Roman"/>
        <family val="1"/>
        <charset val="186"/>
      </rPr>
      <t xml:space="preserve">  </t>
    </r>
    <r>
      <rPr>
        <sz val="10"/>
        <color rgb="FF000000"/>
        <rFont val="Arial"/>
        <family val="2"/>
        <charset val="186"/>
      </rPr>
      <t xml:space="preserve">Atjungimo charakteristika pagal LST EN 60898-1 standartą </t>
    </r>
    <r>
      <rPr>
        <sz val="10"/>
        <rFont val="Arial"/>
        <family val="2"/>
        <charset val="186"/>
      </rPr>
      <t>–</t>
    </r>
    <r>
      <rPr>
        <sz val="10"/>
        <color rgb="FF000000"/>
        <rFont val="Arial"/>
        <family val="2"/>
        <charset val="186"/>
      </rPr>
      <t xml:space="preserve"> C;</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</si>
  <si>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</si>
  <si>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Laidininko prijungimas </t>
    </r>
    <r>
      <rPr>
        <sz val="10"/>
        <rFont val="Arial"/>
        <family val="2"/>
        <charset val="186"/>
      </rPr>
      <t>–</t>
    </r>
    <r>
      <rPr>
        <sz val="10"/>
        <color rgb="FF000000"/>
        <rFont val="Arial"/>
        <family val="2"/>
        <charset val="186"/>
      </rPr>
      <t xml:space="preserve"> varžtiniais apkabiniais gnybtais;</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</si>
  <si>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1.</t>
    </r>
  </si>
  <si>
    <t>7.2.</t>
  </si>
  <si>
    <r>
      <t>-</t>
    </r>
    <r>
      <rPr>
        <sz val="7"/>
        <color rgb="FF000000"/>
        <rFont val="Times New Roman"/>
        <family val="1"/>
        <charset val="186"/>
      </rPr>
      <t xml:space="preserve">  </t>
    </r>
    <r>
      <rPr>
        <sz val="10"/>
        <color rgb="FF000000"/>
        <rFont val="Arial"/>
        <family val="2"/>
        <charset val="186"/>
      </rPr>
      <t>Vardinė srovė – 63A;</t>
    </r>
  </si>
  <si>
    <r>
      <t>-</t>
    </r>
    <r>
      <rPr>
        <sz val="7"/>
        <color rgb="FF000000"/>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</si>
  <si>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color rgb="FF000000"/>
        <rFont val="Times New Roman"/>
        <family val="1"/>
        <charset val="186"/>
      </rPr>
      <t xml:space="preserve">  </t>
    </r>
    <r>
      <rPr>
        <sz val="10"/>
        <color rgb="FF000000"/>
        <rFont val="Arial"/>
        <family val="2"/>
        <charset val="186"/>
      </rPr>
      <t>Polių skaičius – 1.</t>
    </r>
  </si>
  <si>
    <t>7.3.</t>
  </si>
  <si>
    <r>
      <t>-</t>
    </r>
    <r>
      <rPr>
        <sz val="7"/>
        <color rgb="FF000000"/>
        <rFont val="Times New Roman"/>
        <family val="1"/>
        <charset val="186"/>
      </rPr>
      <t xml:space="preserve">  </t>
    </r>
    <r>
      <rPr>
        <sz val="10"/>
        <color rgb="FF000000"/>
        <rFont val="Arial"/>
        <family val="2"/>
        <charset val="186"/>
      </rPr>
      <t>Pagal brėžinį – Nr.1</t>
    </r>
  </si>
  <si>
    <r>
      <t>-</t>
    </r>
    <r>
      <rPr>
        <sz val="7"/>
        <color rgb="FF000000"/>
        <rFont val="Times New Roman"/>
        <family val="1"/>
        <charset val="186"/>
      </rPr>
      <t xml:space="preserve">  </t>
    </r>
    <r>
      <rPr>
        <sz val="10"/>
        <color rgb="FF000000"/>
        <rFont val="Arial"/>
        <family val="2"/>
        <charset val="186"/>
      </rPr>
      <t xml:space="preserve">Raktų skaičius - </t>
    </r>
    <r>
      <rPr>
        <sz val="10"/>
        <rFont val="Arial"/>
        <family val="2"/>
        <charset val="186"/>
      </rPr>
      <t>pagal brėžinį Nr.3  2 vnt.</t>
    </r>
  </si>
  <si>
    <t>7.4.</t>
  </si>
  <si>
    <r>
      <t>-</t>
    </r>
    <r>
      <rPr>
        <sz val="7"/>
        <color rgb="FF000000"/>
        <rFont val="Times New Roman"/>
        <family val="1"/>
        <charset val="186"/>
      </rPr>
      <t xml:space="preserve">  </t>
    </r>
    <r>
      <rPr>
        <sz val="10"/>
        <rFont val="Arial"/>
        <family val="2"/>
        <charset val="186"/>
      </rPr>
      <t>Plokštelės medžiaga ir spalva - Kietas, standus plastikas baltas.</t>
    </r>
  </si>
  <si>
    <t>Kabelio laikiklis</t>
  </si>
  <si>
    <t>Plieninė juosta 30x4 (cinkuota)</t>
  </si>
  <si>
    <t>Statinių grupė 20144-E9 TRANSPORTO SRAUTŲ VAIZDO STEBĖJIMO KAMEROS UKMERGĖS G. 198A, VILNIUS, VILNIAUS M. SAV., PRIJUNGIMAS PRIE AB „ESO“ SKIRSTOMŲJŲ TINKLŲ  Ozo, Ukmergės ir Siesikų g., Vilnius, Vilniaus m. sav. sen.</t>
  </si>
  <si>
    <t>Statinys                Elektrotechnikos dalis (E-9)</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</si>
  <si>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</si>
  <si>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</si>
  <si>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</si>
  <si>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t>1 kV jungiamosios movos kabeliui Al 4x95 ÷ 4x150 gyslomis su XLPE izoliacija montavimas</t>
  </si>
  <si>
    <t xml:space="preserve">Vamzdžių d110 montavimas tranšėjoje </t>
  </si>
  <si>
    <t>0,4 kV kabelių spintos su apskaitomis montavimas</t>
  </si>
  <si>
    <t>Tranšėjos lyginimas</t>
  </si>
  <si>
    <t>Iki 1 kV kabelių jungiamosios movos:</t>
  </si>
  <si>
    <r>
      <t>-</t>
    </r>
    <r>
      <rPr>
        <sz val="7"/>
        <rFont val="Times New Roman"/>
        <family val="1"/>
        <charset val="186"/>
      </rPr>
      <t xml:space="preserve">  </t>
    </r>
    <r>
      <rPr>
        <sz val="10"/>
        <rFont val="Arial"/>
        <family val="2"/>
        <charset val="186"/>
      </rPr>
      <t>Juostos plotis – dviems kabelių linijoms 310 mm.</t>
    </r>
  </si>
  <si>
    <t xml:space="preserve"> Kabelių dalies modulis:</t>
  </si>
  <si>
    <r>
      <t>-</t>
    </r>
    <r>
      <rPr>
        <sz val="7"/>
        <rFont val="Times New Roman"/>
        <family val="1"/>
        <charset val="186"/>
      </rPr>
      <t xml:space="preserve">   </t>
    </r>
    <r>
      <rPr>
        <sz val="10"/>
        <rFont val="Arial"/>
        <family val="2"/>
        <charset val="186"/>
      </rPr>
      <t>Kirtiklių-saugiklių blokų ir rezervinių bei kabelių prijungimo vietų skaičius – kabelis ir 2 kirtiklių-saugiklių blokai;</t>
    </r>
  </si>
  <si>
    <t xml:space="preserve"> Apskaitos dalies modulis:</t>
  </si>
  <si>
    <t>- Elektros apskaitos prietaisų kiekis apskaitos dalies modulyje – 2;</t>
  </si>
  <si>
    <t>- Elektros energijos prietaisų jungimo būdas -tiesioginis;</t>
  </si>
  <si>
    <t>- Apskaitos dalies modulio įvadinių automatinių jungiklių vardinė srovė –16A, 25A.</t>
  </si>
  <si>
    <t>Spintos pagrindas:</t>
  </si>
  <si>
    <t>- Kabelių įvedimas - iš apačios;</t>
  </si>
  <si>
    <r>
      <t>- Įeinančių ir išeinančių kabelių skerspjūviai – 95mm</t>
    </r>
    <r>
      <rPr>
        <vertAlign val="superscript"/>
        <sz val="10"/>
        <rFont val="Arial"/>
        <family val="2"/>
        <charset val="186"/>
      </rPr>
      <t>2</t>
    </r>
    <r>
      <rPr>
        <sz val="10"/>
        <rFont val="Arial"/>
        <family val="2"/>
        <charset val="186"/>
      </rPr>
      <t>.</t>
    </r>
  </si>
  <si>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</si>
  <si>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</si>
  <si>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 h brėžiniai;</t>
  </si>
  <si>
    <r>
      <t xml:space="preserve">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</si>
  <si>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Prijungiamo laidininko skerspjūvis (vienoje fazėje) – 25 mm</t>
    </r>
    <r>
      <rPr>
        <vertAlign val="superscript"/>
        <sz val="10"/>
        <rFont val="Arial"/>
        <family val="2"/>
        <charset val="186"/>
      </rPr>
      <t>2</t>
    </r>
    <r>
      <rPr>
        <sz val="10"/>
        <rFont val="Arial"/>
        <family val="2"/>
        <charset val="186"/>
      </rPr>
      <t>;</t>
    </r>
  </si>
  <si>
    <t>6.2</t>
  </si>
  <si>
    <r>
      <t>-</t>
    </r>
    <r>
      <rPr>
        <sz val="7"/>
        <rFont val="Times New Roman"/>
        <family val="1"/>
        <charset val="186"/>
      </rPr>
      <t xml:space="preserve">  </t>
    </r>
    <r>
      <rPr>
        <sz val="10"/>
        <rFont val="Arial"/>
        <family val="2"/>
        <charset val="186"/>
      </rPr>
      <t>Vardinė srovė – ≥ 20 A;</t>
    </r>
  </si>
  <si>
    <t>6.3</t>
  </si>
  <si>
    <r>
      <t>-</t>
    </r>
    <r>
      <rPr>
        <sz val="7"/>
        <rFont val="Times New Roman"/>
        <family val="1"/>
        <charset val="186"/>
      </rPr>
      <t xml:space="preserve">  </t>
    </r>
    <r>
      <rPr>
        <sz val="10"/>
        <rFont val="Arial"/>
        <family val="2"/>
        <charset val="186"/>
      </rPr>
      <t>Prijungiamo laidininko skerspjūvis (vienoje fazėje) – 16 mm</t>
    </r>
    <r>
      <rPr>
        <vertAlign val="superscript"/>
        <sz val="10"/>
        <rFont val="Arial"/>
        <family val="2"/>
        <charset val="186"/>
      </rPr>
      <t>2</t>
    </r>
    <r>
      <rPr>
        <sz val="10"/>
        <rFont val="Arial"/>
        <family val="2"/>
        <charset val="186"/>
      </rPr>
      <t>;</t>
    </r>
  </si>
  <si>
    <t>6.4</t>
  </si>
  <si>
    <t>0,4 kV vidaus tipo saugiklių-kirtiklių blokai:</t>
  </si>
  <si>
    <r>
      <t>-</t>
    </r>
    <r>
      <rPr>
        <sz val="7"/>
        <rFont val="Times New Roman"/>
        <family val="1"/>
        <charset val="186"/>
      </rPr>
      <t xml:space="preserve">  </t>
    </r>
    <r>
      <rPr>
        <sz val="10"/>
        <rFont val="Arial"/>
        <family val="2"/>
        <charset val="186"/>
      </rPr>
      <t>Polių išdėstymas – horizontalus;</t>
    </r>
  </si>
  <si>
    <r>
      <t>-</t>
    </r>
    <r>
      <rPr>
        <sz val="7"/>
        <rFont val="Times New Roman"/>
        <family val="1"/>
        <charset val="186"/>
      </rPr>
      <t xml:space="preserve">  </t>
    </r>
    <r>
      <rPr>
        <sz val="10"/>
        <rFont val="Arial"/>
        <family val="2"/>
        <charset val="186"/>
      </rPr>
      <t>Vardinė srovė – 400A;</t>
    </r>
  </si>
  <si>
    <r>
      <t>-</t>
    </r>
    <r>
      <rPr>
        <sz val="7"/>
        <rFont val="Times New Roman"/>
        <family val="1"/>
        <charset val="186"/>
      </rPr>
      <t xml:space="preserve">  </t>
    </r>
    <r>
      <rPr>
        <sz val="10"/>
        <rFont val="Arial"/>
        <family val="2"/>
        <charset val="186"/>
      </rPr>
      <t>Prijungiamo laidininko skerspjūvis (vienoje fazėje) – 150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</si>
  <si>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Saugiklių lydžiųjų įdėklų dydis – 2;</t>
    </r>
  </si>
  <si>
    <r>
      <t>-</t>
    </r>
    <r>
      <rPr>
        <sz val="7"/>
        <rFont val="Times New Roman"/>
        <family val="1"/>
        <charset val="186"/>
      </rPr>
      <t xml:space="preserve">  </t>
    </r>
    <r>
      <rPr>
        <sz val="10"/>
        <rFont val="Arial"/>
        <family val="2"/>
        <charset val="186"/>
      </rPr>
      <t>Matavimo transformatorių įrengimo vieta – be matavimo transformatoriaus įrengimo vietos.</t>
    </r>
  </si>
  <si>
    <t>6.5</t>
  </si>
  <si>
    <t>0,4 kV NH tipo trumpiklis:</t>
  </si>
  <si>
    <t>- Lydžiojo įdėklo dydis ir vardinė srovė – NH2- ≥400 A;</t>
  </si>
  <si>
    <t>6.6</t>
  </si>
  <si>
    <t>- Pagal brėžinį – Nr.5.   2 vnt.</t>
  </si>
  <si>
    <t>6.7</t>
  </si>
  <si>
    <r>
      <t>-</t>
    </r>
    <r>
      <rPr>
        <sz val="7"/>
        <rFont val="Times New Roman"/>
        <family val="1"/>
        <charset val="186"/>
      </rPr>
      <t xml:space="preserve">  </t>
    </r>
    <r>
      <rPr>
        <sz val="10"/>
        <rFont val="Arial"/>
        <family val="2"/>
        <charset val="186"/>
      </rPr>
      <t>Antikorozinė juosta;</t>
    </r>
  </si>
  <si>
    <t>Statinių grupė 20144-E10 ŠVIESLENTĖS NR.1 OZO G., VILNIUS, VILNIAUS M. SAV., PRIJUNGIMAS PRIE AB „ENERGIJOS SKIRSTYMO OPERATORIUS“ SKIRSTOMŲJŲ TINKLŲ  Ozo, Ukmergės ir Siesikų g., Vilnius, Vilniaus m. sav. sen.</t>
  </si>
  <si>
    <t>Statinys                Elektrotechnikos dalis (E-10)</t>
  </si>
  <si>
    <t>Duobių kasimas / užkasimas rankiniu būdu KAS spintos pamato įrengimui</t>
  </si>
  <si>
    <t>Keturių vietų apskaitos spintų montavimas su pamatu</t>
  </si>
  <si>
    <t>Kabelio tiesimas konstrukcijomis</t>
  </si>
  <si>
    <t>0,4 kV el. kabelio galų pajungimas</t>
  </si>
  <si>
    <t>Elektros skaitiklio perkėlimas</t>
  </si>
  <si>
    <t>0,4 kV saugiklių keitimas</t>
  </si>
  <si>
    <t>Įžeminimo kontūro R≤10Ω įrengimas ir pajungimas prie KAS</t>
  </si>
  <si>
    <r>
      <t>1.</t>
    </r>
    <r>
      <rPr>
        <sz val="7"/>
        <rFont val="Times New Roman"/>
        <family val="1"/>
        <charset val="186"/>
      </rPr>
      <t xml:space="preserve">       </t>
    </r>
    <r>
      <rPr>
        <sz val="10"/>
        <rFont val="Arial"/>
        <family val="2"/>
        <charset val="186"/>
      </rPr>
      <t> </t>
    </r>
  </si>
  <si>
    <t>KAS demontavimas</t>
  </si>
  <si>
    <r>
      <t>2.</t>
    </r>
    <r>
      <rPr>
        <sz val="7"/>
        <rFont val="Times New Roman"/>
        <family val="1"/>
        <charset val="186"/>
      </rPr>
      <t xml:space="preserve">       </t>
    </r>
    <r>
      <rPr>
        <sz val="10"/>
        <rFont val="Arial"/>
        <family val="2"/>
        <charset val="186"/>
      </rPr>
      <t> </t>
    </r>
  </si>
  <si>
    <t>Demontuotų įrenginių išvežimas iki 10 km atstumu</t>
  </si>
  <si>
    <r>
      <t>-</t>
    </r>
    <r>
      <rPr>
        <sz val="7"/>
        <rFont val="Times New Roman"/>
        <family val="1"/>
        <charset val="186"/>
      </rPr>
      <t xml:space="preserve">   </t>
    </r>
    <r>
      <rPr>
        <sz val="10"/>
        <rFont val="Arial"/>
        <family val="2"/>
        <charset val="186"/>
      </rPr>
      <t>Spintos įvadinio (-ų) automatinio (-ų) jungiklio (-ų) vardinė srovė – 16A, 20A;</t>
    </r>
  </si>
  <si>
    <r>
      <t>-</t>
    </r>
    <r>
      <rPr>
        <sz val="7"/>
        <rFont val="Times New Roman"/>
        <family val="1"/>
        <charset val="186"/>
      </rPr>
      <t xml:space="preserve">   </t>
    </r>
    <r>
      <rPr>
        <sz val="10"/>
        <rFont val="Arial"/>
        <family val="2"/>
        <charset val="186"/>
      </rPr>
      <t>Įeinančių ir išeinančių kabelių skerspjūviai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</si>
  <si>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6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</si>
  <si>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3.</t>
    </r>
  </si>
  <si>
    <r>
      <t>-</t>
    </r>
    <r>
      <rPr>
        <sz val="7"/>
        <color rgb="FF000000"/>
        <rFont val="Times New Roman"/>
        <family val="1"/>
        <charset val="186"/>
      </rPr>
      <t xml:space="preserve">  </t>
    </r>
    <r>
      <rPr>
        <sz val="10"/>
        <color rgb="FF000000"/>
        <rFont val="Arial"/>
        <family val="2"/>
        <charset val="186"/>
      </rPr>
      <t>Polių skaičius – 3.</t>
    </r>
  </si>
  <si>
    <r>
      <t>-</t>
    </r>
    <r>
      <rPr>
        <sz val="7"/>
        <rFont val="Times New Roman"/>
        <family val="1"/>
        <charset val="186"/>
      </rPr>
      <t xml:space="preserve">  </t>
    </r>
    <r>
      <rPr>
        <sz val="10"/>
        <rFont val="Arial"/>
        <family val="2"/>
        <charset val="186"/>
      </rPr>
      <t>Pagal brėžinį – Nr.1;</t>
    </r>
  </si>
  <si>
    <r>
      <t>-</t>
    </r>
    <r>
      <rPr>
        <sz val="7"/>
        <rFont val="Times New Roman"/>
        <family val="1"/>
        <charset val="186"/>
      </rPr>
      <t xml:space="preserve">  </t>
    </r>
    <r>
      <rPr>
        <sz val="10"/>
        <rFont val="Arial"/>
        <family val="2"/>
        <charset val="186"/>
      </rPr>
      <t>Raktų skaičius –</t>
    </r>
    <r>
      <rPr>
        <sz val="10"/>
        <color rgb="FF000000"/>
        <rFont val="Arial"/>
        <family val="2"/>
        <charset val="186"/>
      </rPr>
      <t xml:space="preserve"> </t>
    </r>
    <r>
      <rPr>
        <sz val="10"/>
        <rFont val="Arial"/>
        <family val="2"/>
        <charset val="186"/>
      </rPr>
      <t>pagal brėžinį Nr.3  2 vnt.</t>
    </r>
  </si>
  <si>
    <r>
      <t>-</t>
    </r>
    <r>
      <rPr>
        <sz val="7"/>
        <color rgb="FF000000"/>
        <rFont val="Times New Roman"/>
        <family val="1"/>
        <charset val="186"/>
      </rPr>
      <t xml:space="preserve">  </t>
    </r>
    <r>
      <rPr>
        <sz val="10"/>
        <rFont val="Arial"/>
        <family val="2"/>
        <charset val="186"/>
      </rPr>
      <t>Plokštelės medžiaga ir spalva –</t>
    </r>
    <r>
      <rPr>
        <sz val="10"/>
        <color rgb="FF000000"/>
        <rFont val="Arial"/>
        <family val="2"/>
        <charset val="186"/>
      </rPr>
      <t xml:space="preserve"> </t>
    </r>
    <r>
      <rPr>
        <sz val="10"/>
        <rFont val="Arial"/>
        <family val="2"/>
        <charset val="186"/>
      </rPr>
      <t>Kietas, standus plastikas baltas.</t>
    </r>
  </si>
  <si>
    <t>- Lydžiojo įdėklo tipas ir dydis – NH-1;</t>
  </si>
  <si>
    <t xml:space="preserve">- Lydžiojo įdėklo vardinė srovė – 63 A; </t>
  </si>
  <si>
    <r>
      <t xml:space="preserve">- Lydžiojo įdėklo poveikio signalizavimas </t>
    </r>
    <r>
      <rPr>
        <sz val="10"/>
        <color rgb="FF000000"/>
        <rFont val="Arial"/>
        <family val="2"/>
        <charset val="186"/>
      </rPr>
      <t>–</t>
    </r>
    <r>
      <rPr>
        <sz val="10"/>
        <rFont val="Arial"/>
        <family val="2"/>
        <charset val="186"/>
      </rPr>
      <t xml:space="preserve"> be.</t>
    </r>
  </si>
  <si>
    <t>Plieninė juosta 30x4 mm (cinkuota).</t>
  </si>
  <si>
    <t>Šviesoforo valdymo spinta su valdikliu, pamatu ir visa kita reikiama įranga</t>
  </si>
  <si>
    <t>Ištrintas besidubliuojantis kiekis su SK-03 dalimi.</t>
  </si>
  <si>
    <t>131.487,60</t>
  </si>
  <si>
    <t>23.540,50</t>
  </si>
  <si>
    <t>21.756,20</t>
  </si>
  <si>
    <t>3.042,97</t>
  </si>
  <si>
    <t>4.457,85</t>
  </si>
  <si>
    <t>1.474,38</t>
  </si>
  <si>
    <t>52.</t>
  </si>
  <si>
    <t>ESO-dalys_Visi_etapai (bendra suma)</t>
  </si>
  <si>
    <t>185.759,50</t>
  </si>
  <si>
    <t>Sudėtinis kabelių apsaugos vamzdis 110/100</t>
  </si>
  <si>
    <t>Grindinio įrengimas iš granito trinkelių rankiniu būdu, užpildant surištuoju siūlių užpildu  k9=1.15</t>
  </si>
  <si>
    <t>Statinys                1 SA-02 Statinio architektūrinė dalis (požeminė perėja)</t>
  </si>
  <si>
    <t>Žiniaraštis             1 Požeminės perėjos apdailos darbai</t>
  </si>
  <si>
    <t>Apdailos darbai</t>
  </si>
  <si>
    <t>Rūdintas kirstas temptas tinklas ir pakabinamų lauko lubų sistema. Medžiagos ir įrengimas.
(Tipas K33, akutės dydis 50x25 mm pakabinamas lubų perimetru rūdintas profilis).</t>
  </si>
  <si>
    <t>Metalinė briauna MB-1 medžiagos ir įrengimas
(Pakabinamų lubų uždengimas, rūdintos lygios skardos 0,5 mm U profilis 100x20 mm)</t>
  </si>
  <si>
    <t>Anti-graffiti danga dažomi vertikalūs paviršiai). Danga nuo švarių grindų iki 2,5 m aukščio, spalva RAL7023).</t>
  </si>
  <si>
    <t xml:space="preserve">Skaidri bespalvė anti-graffiti danga </t>
  </si>
  <si>
    <t>Paviršinio vandens surinkimo šulinėlių įrengimas</t>
  </si>
  <si>
    <t>28.1.</t>
  </si>
  <si>
    <t>Smėlio-žvyro pagrindo įrengimas</t>
  </si>
  <si>
    <t>14.1</t>
  </si>
  <si>
    <t>Granitinių bortų 150x300x1000 įrengimas ant betono pagrindo  k9=1.15</t>
  </si>
  <si>
    <t>Granitinių bortų 150x220x1000 įrengimas ant betono pagrindo  k9=1.15</t>
  </si>
  <si>
    <t>Granitinių bordiūrų 150X300X1000 įrengimas ant betono pagrindo  k9=1.15</t>
  </si>
  <si>
    <t>Granitinių bordiūrų 150x300x1000 įrengimas ant betono pagrindo  k9=1.15</t>
  </si>
  <si>
    <t>Granitinių bordiūrų įrengimas ant betono pagrindo , kai bordiūrai 150x220x1000 mm  k9=1.15</t>
  </si>
  <si>
    <t>12.1</t>
  </si>
  <si>
    <t>Granitinių bordiūrų įrengimas ant betono pagrindo , kai bordiūrai 150x300x1000 mm  k9=1.15</t>
  </si>
  <si>
    <t>Granitinių bordiūrų įrengimas ant betono pagrindo , kai bordiūrai 150X300x1000 mm  k9=1.15</t>
  </si>
  <si>
    <t>granitinių bordiūrų įrengimas ant betono pagrindo , kai bordiūrai 150x220x1000 mm  k9=1.15</t>
  </si>
  <si>
    <t>granitinių bordiūrų įrengimas ant betono pagrindo , kai bordiūrai 150x300x1000 mm  k9=1.15</t>
  </si>
  <si>
    <t>16.1</t>
  </si>
  <si>
    <t>Granitinių bordiūrų 150x220x1000 įrengimas ant betono pagrindo  k9=1.15</t>
  </si>
  <si>
    <t>13.1</t>
  </si>
  <si>
    <t>Granito bordiūrų įrengimas ant betono pagrindo , kai bordiūrai 150x300x1000 mm  k9=1.15</t>
  </si>
  <si>
    <t>Granito bordiūrų įrengimas ant betono pagrindo, kai bordiūrai 150x300x1000 mm  k9=1.15</t>
  </si>
  <si>
    <t>Granito bordiūrų įrengimas ant betono pagrindo , kai bordiūrai 150x22x1000 mm  k9=1.15</t>
  </si>
  <si>
    <t>Triukšmo matavimai</t>
  </si>
  <si>
    <t>Deformacinių siūlių įrengimas grindinio dangai</t>
  </si>
  <si>
    <r>
      <t xml:space="preserve">Kelio ženklų skydų </t>
    </r>
    <r>
      <rPr>
        <sz val="9"/>
        <color rgb="FFFF0000"/>
        <rFont val="Arial Baltic"/>
        <charset val="186"/>
      </rPr>
      <t>(kvadratinių)</t>
    </r>
    <r>
      <rPr>
        <sz val="9"/>
        <color theme="1"/>
        <rFont val="Arial Baltic"/>
        <charset val="186"/>
      </rPr>
      <t xml:space="preserve"> montavimas prie vienstiebių atramų rankiniu budu </t>
    </r>
    <r>
      <rPr>
        <sz val="9"/>
        <color rgb="FFFF0000"/>
        <rFont val="Arial Baltic"/>
        <charset val="186"/>
      </rPr>
      <t>(2 grupė)</t>
    </r>
  </si>
  <si>
    <r>
      <t>Kelio ženklų skydų</t>
    </r>
    <r>
      <rPr>
        <sz val="9"/>
        <color rgb="FFFF0000"/>
        <rFont val="Arial Baltic"/>
        <charset val="186"/>
      </rPr>
      <t xml:space="preserve"> (stačiakampių)</t>
    </r>
    <r>
      <rPr>
        <sz val="9"/>
        <color theme="1"/>
        <rFont val="Arial Baltic"/>
        <charset val="186"/>
      </rPr>
      <t xml:space="preserve"> montavimas prie dvistiebių atramų rankiniu budu  </t>
    </r>
    <r>
      <rPr>
        <sz val="9"/>
        <color rgb="FFFF0000"/>
        <rFont val="Arial Baltic"/>
        <charset val="186"/>
      </rPr>
      <t>(2 grupė)</t>
    </r>
  </si>
  <si>
    <r>
      <t xml:space="preserve">Kelio ženklų skydų  </t>
    </r>
    <r>
      <rPr>
        <sz val="9"/>
        <color rgb="FFFF0000"/>
        <rFont val="Arial Baltic"/>
        <charset val="186"/>
      </rPr>
      <t xml:space="preserve">(apvalių) </t>
    </r>
    <r>
      <rPr>
        <sz val="9"/>
        <color theme="1"/>
        <rFont val="Arial Baltic"/>
        <charset val="186"/>
      </rPr>
      <t xml:space="preserve">montavimas prie vienstiebių atramų rankiniu budu </t>
    </r>
    <r>
      <rPr>
        <sz val="9"/>
        <color rgb="FFFF0000"/>
        <rFont val="Arial Baltic"/>
        <charset val="186"/>
      </rPr>
      <t>(2 grupė)</t>
    </r>
  </si>
  <si>
    <r>
      <t xml:space="preserve">Kelio ženklų skydų </t>
    </r>
    <r>
      <rPr>
        <sz val="9"/>
        <color rgb="FFFF0000"/>
        <rFont val="Arial Baltic"/>
        <charset val="186"/>
      </rPr>
      <t>(stačiakampių)</t>
    </r>
    <r>
      <rPr>
        <sz val="9"/>
        <color theme="1"/>
        <rFont val="Arial Baltic"/>
        <charset val="186"/>
      </rPr>
      <t xml:space="preserve"> montavimas prie vienstiebių atramų rankiniu budu </t>
    </r>
    <r>
      <rPr>
        <sz val="9"/>
        <color rgb="FFFF0000"/>
        <rFont val="Arial Baltic"/>
        <charset val="186"/>
      </rPr>
      <t>(2 grupė)</t>
    </r>
  </si>
  <si>
    <t>Kelio ženklų skydų  (stačiakampių) montavimas prie šviesoforų gembių atramų mechanizuotai (2 grupė)</t>
  </si>
  <si>
    <r>
      <t>Kelio ženklų skydų</t>
    </r>
    <r>
      <rPr>
        <sz val="9"/>
        <color rgb="FFFF0000"/>
        <rFont val="Arial Baltic"/>
        <charset val="186"/>
      </rPr>
      <t xml:space="preserve"> (apvalių, 0 grupės)</t>
    </r>
    <r>
      <rPr>
        <sz val="9"/>
        <color theme="1"/>
        <rFont val="Arial Baltic"/>
        <charset val="186"/>
      </rPr>
      <t xml:space="preserve"> montavimas prie vienstiebių atramų rankiniu budu</t>
    </r>
  </si>
  <si>
    <r>
      <t xml:space="preserve">Kelio ženklų skydų </t>
    </r>
    <r>
      <rPr>
        <sz val="9"/>
        <color rgb="FFFF0000"/>
        <rFont val="Arial Baltic"/>
        <charset val="186"/>
      </rPr>
      <t>(kvadratinių, I grupės)</t>
    </r>
    <r>
      <rPr>
        <sz val="9"/>
        <color theme="1"/>
        <rFont val="Arial Baltic"/>
        <charset val="186"/>
      </rPr>
      <t xml:space="preserve"> montavimas prie vienstiebių atramų rankiniu budu</t>
    </r>
  </si>
  <si>
    <r>
      <t xml:space="preserve">Kelio ženklų skydų </t>
    </r>
    <r>
      <rPr>
        <sz val="9"/>
        <color rgb="FFFF0000"/>
        <rFont val="Arial Baltic"/>
        <charset val="186"/>
      </rPr>
      <t>(stačiakampių, I grupės)</t>
    </r>
    <r>
      <rPr>
        <sz val="9"/>
        <color theme="1"/>
        <rFont val="Arial Baltic"/>
        <charset val="186"/>
      </rPr>
      <t xml:space="preserve"> montavimas prie vienstiebių atramų rankiniu budu</t>
    </r>
  </si>
  <si>
    <t>Kelio ženklų skydų (stačiakampių, II grupės) montavimas prie vienstiebių atramų rankiniu budu</t>
  </si>
  <si>
    <r>
      <t xml:space="preserve">Kelio ženklų skydų </t>
    </r>
    <r>
      <rPr>
        <sz val="9"/>
        <color rgb="FFFF0000"/>
        <rFont val="Arial Baltic"/>
        <charset val="186"/>
      </rPr>
      <t>(stačiakampių, II grupės)</t>
    </r>
    <r>
      <rPr>
        <sz val="9"/>
        <color theme="1"/>
        <rFont val="Arial Baltic"/>
        <charset val="186"/>
      </rPr>
      <t>montavimas prie dvistiebių atramų rankiniu budu</t>
    </r>
  </si>
  <si>
    <r>
      <t xml:space="preserve">Kelio ženklų skydų </t>
    </r>
    <r>
      <rPr>
        <sz val="9"/>
        <color rgb="FFFF0000"/>
        <rFont val="Arial Baltic"/>
        <charset val="186"/>
      </rPr>
      <t>(trikampių, II grupės)</t>
    </r>
    <r>
      <rPr>
        <sz val="9"/>
        <color theme="1"/>
        <rFont val="Arial Baltic"/>
        <charset val="186"/>
      </rPr>
      <t xml:space="preserve"> montavimas prie vienstiebių atramų rankiniu budu</t>
    </r>
  </si>
  <si>
    <r>
      <t xml:space="preserve">Kelio ženklų skydų </t>
    </r>
    <r>
      <rPr>
        <sz val="9"/>
        <color rgb="FFFF0000"/>
        <rFont val="Arial Baltic"/>
        <charset val="186"/>
      </rPr>
      <t>(apvalių, II grupės)</t>
    </r>
    <r>
      <rPr>
        <sz val="9"/>
        <color theme="1"/>
        <rFont val="Arial Baltic"/>
        <charset val="186"/>
      </rPr>
      <t xml:space="preserve"> montavimas prie vienstiebių atramų rankiniu budu</t>
    </r>
  </si>
  <si>
    <r>
      <t xml:space="preserve">Kelio ženklų skydų </t>
    </r>
    <r>
      <rPr>
        <sz val="9"/>
        <color rgb="FFFF0000"/>
        <rFont val="Arial Baltic"/>
        <charset val="186"/>
      </rPr>
      <t>(apvalių, 0 grupė)</t>
    </r>
    <r>
      <rPr>
        <sz val="9"/>
        <color theme="1"/>
        <rFont val="Arial Baltic"/>
        <charset val="186"/>
      </rPr>
      <t xml:space="preserve"> montavimas prie vienstiebių atramų rankiniu budu</t>
    </r>
  </si>
  <si>
    <r>
      <t xml:space="preserve">Kelio ženklų skydų </t>
    </r>
    <r>
      <rPr>
        <sz val="9"/>
        <color rgb="FFFF0000"/>
        <rFont val="Arial Baltic"/>
        <charset val="186"/>
      </rPr>
      <t>(kvadratinių, I grupė)</t>
    </r>
    <r>
      <rPr>
        <sz val="9"/>
        <color theme="1"/>
        <rFont val="Arial Baltic"/>
        <charset val="186"/>
      </rPr>
      <t xml:space="preserve"> montavimas prie vienstiebių atramų rankiniu budu</t>
    </r>
  </si>
  <si>
    <r>
      <t xml:space="preserve">Kelio ženklų skydų </t>
    </r>
    <r>
      <rPr>
        <sz val="9"/>
        <color rgb="FFFF0000"/>
        <rFont val="Arial Baltic"/>
        <charset val="186"/>
      </rPr>
      <t>(stačiakampių, I grupė)</t>
    </r>
    <r>
      <rPr>
        <sz val="9"/>
        <color theme="1"/>
        <rFont val="Arial Baltic"/>
        <charset val="186"/>
      </rPr>
      <t xml:space="preserve"> montavimas prie vienstiebių atramų rankiniu budu</t>
    </r>
  </si>
  <si>
    <r>
      <t xml:space="preserve">Kelio ženklų skydų </t>
    </r>
    <r>
      <rPr>
        <sz val="9"/>
        <color rgb="FFFF0000"/>
        <rFont val="Arial Baltic"/>
        <charset val="186"/>
      </rPr>
      <t>(trikampių, I grupė)</t>
    </r>
    <r>
      <rPr>
        <sz val="9"/>
        <color theme="1"/>
        <rFont val="Arial Baltic"/>
        <charset val="186"/>
      </rPr>
      <t xml:space="preserve"> montavimas prie vienstiebių atramų rankiniu budu</t>
    </r>
  </si>
  <si>
    <r>
      <t xml:space="preserve">Kelio ženklų skydų </t>
    </r>
    <r>
      <rPr>
        <sz val="9"/>
        <color rgb="FFFF0000"/>
        <rFont val="Arial Baltic"/>
        <charset val="186"/>
      </rPr>
      <t xml:space="preserve">(apvalių, I grupė) </t>
    </r>
    <r>
      <rPr>
        <sz val="9"/>
        <color theme="1"/>
        <rFont val="Arial Baltic"/>
        <charset val="186"/>
      </rPr>
      <t>montavimas prie vienstiebių atramų rankiniu budu</t>
    </r>
  </si>
  <si>
    <t>Kelio ženklų skydų (apvalių, I grupė) montavimas prie vienstiebių atramų rankiniu budu</t>
  </si>
  <si>
    <r>
      <t>Kelio ženklų skydų</t>
    </r>
    <r>
      <rPr>
        <sz val="9"/>
        <color rgb="FFFF0000"/>
        <rFont val="Arial Baltic"/>
        <charset val="186"/>
      </rPr>
      <t xml:space="preserve"> (trikampių, I grupė)</t>
    </r>
    <r>
      <rPr>
        <sz val="9"/>
        <color theme="1"/>
        <rFont val="Arial Baltic"/>
        <charset val="186"/>
      </rPr>
      <t xml:space="preserve"> montavimas prie vienstiebių atramų rankiniu budu</t>
    </r>
  </si>
  <si>
    <r>
      <t xml:space="preserve">Kelio ženklų skydų </t>
    </r>
    <r>
      <rPr>
        <sz val="9"/>
        <color rgb="FFFF0000"/>
        <rFont val="Arial Baltic"/>
        <charset val="186"/>
      </rPr>
      <t>(apvalių, I grupė)</t>
    </r>
    <r>
      <rPr>
        <sz val="9"/>
        <color theme="1"/>
        <rFont val="Arial Baltic"/>
        <charset val="186"/>
      </rPr>
      <t xml:space="preserve"> montavimas prie vienstiebių atramų rankiniu budu</t>
    </r>
  </si>
  <si>
    <r>
      <t xml:space="preserve">Kelio ženklų vienstiebių metalinių atramų (d=76mm) </t>
    </r>
    <r>
      <rPr>
        <sz val="9"/>
        <color rgb="FFFF0000"/>
        <rFont val="Arial Baltic"/>
        <charset val="186"/>
      </rPr>
      <t xml:space="preserve">su gembe įrengimas </t>
    </r>
    <r>
      <rPr>
        <sz val="9"/>
        <color theme="1"/>
        <rFont val="Arial Baltic"/>
        <charset val="186"/>
      </rPr>
      <t>ant monolitinių betoninių pamatų pastatymas  k9=1.15</t>
    </r>
  </si>
  <si>
    <r>
      <t>Kelio ženklų skydų</t>
    </r>
    <r>
      <rPr>
        <sz val="9"/>
        <color rgb="FFFF0000"/>
        <rFont val="Arial Baltic"/>
        <charset val="186"/>
      </rPr>
      <t xml:space="preserve"> (apvalių, I grupė) </t>
    </r>
    <r>
      <rPr>
        <sz val="9"/>
        <color theme="1"/>
        <rFont val="Arial Baltic"/>
        <charset val="186"/>
      </rPr>
      <t>montavimas prie vienstiebių atramų rankiniu budu</t>
    </r>
  </si>
  <si>
    <t>Kelio ženklų vienstiebių metalinių atramų (d=76mm) su gembe įrengimas ant monolitinių betoninių pamatų pastatymas  k9=1.15</t>
  </si>
  <si>
    <r>
      <t xml:space="preserve">Kelio ženklų skydų </t>
    </r>
    <r>
      <rPr>
        <sz val="9"/>
        <color rgb="FFFF0000"/>
        <rFont val="Arial Baltic"/>
        <charset val="186"/>
      </rPr>
      <t xml:space="preserve">(kvadratinių, I grupė) </t>
    </r>
    <r>
      <rPr>
        <sz val="9"/>
        <color theme="1"/>
        <rFont val="Arial Baltic"/>
        <charset val="186"/>
      </rPr>
      <t>montavimas prie vienstiebių atramų rankiniu budu</t>
    </r>
  </si>
  <si>
    <r>
      <t xml:space="preserve">Kelio ženklų skydų </t>
    </r>
    <r>
      <rPr>
        <sz val="9"/>
        <color rgb="FFFF0000"/>
        <rFont val="Arial Baltic"/>
        <charset val="186"/>
      </rPr>
      <t xml:space="preserve">(stačiakampių, II grupė) </t>
    </r>
    <r>
      <rPr>
        <sz val="9"/>
        <color theme="1"/>
        <rFont val="Arial Baltic"/>
        <charset val="186"/>
      </rPr>
      <t>montavimas prie vienstiebių atramų rankiniu budu</t>
    </r>
  </si>
  <si>
    <r>
      <t xml:space="preserve">Kelio ženklų skydų </t>
    </r>
    <r>
      <rPr>
        <sz val="9"/>
        <color rgb="FFFF0000"/>
        <rFont val="Arial Baltic"/>
        <charset val="186"/>
      </rPr>
      <t xml:space="preserve">(apvalių, II grupė) </t>
    </r>
    <r>
      <rPr>
        <sz val="9"/>
        <color theme="1"/>
        <rFont val="Arial Baltic"/>
        <charset val="186"/>
      </rPr>
      <t>montavimas prie vienstiebių atramų rankiniu budu</t>
    </r>
  </si>
  <si>
    <r>
      <t xml:space="preserve">Kelio ženklų vienstiebių metalinių atramų (d=76mm) </t>
    </r>
    <r>
      <rPr>
        <sz val="9"/>
        <color rgb="FFFF0000"/>
        <rFont val="Arial Baltic"/>
        <charset val="186"/>
      </rPr>
      <t>su gembe įrengimas</t>
    </r>
    <r>
      <rPr>
        <sz val="9"/>
        <color theme="1"/>
        <rFont val="Arial Baltic"/>
        <charset val="186"/>
      </rPr>
      <t xml:space="preserve"> ant monolitinių betoninių pamatų pastatymas  k9=1.15</t>
    </r>
  </si>
  <si>
    <r>
      <t xml:space="preserve">Kelio ženklų skydų </t>
    </r>
    <r>
      <rPr>
        <sz val="9"/>
        <color rgb="FFFF0000"/>
        <rFont val="Arial Baltic"/>
        <charset val="186"/>
      </rPr>
      <t>(stačiakampių, II grupė)</t>
    </r>
    <r>
      <rPr>
        <sz val="9"/>
        <color theme="1"/>
        <rFont val="Arial Baltic"/>
        <charset val="186"/>
      </rPr>
      <t xml:space="preserve"> montavimas prie vienstiebių atramų rankiniu budu</t>
    </r>
  </si>
  <si>
    <r>
      <t xml:space="preserve">Kelio ženklų skydų </t>
    </r>
    <r>
      <rPr>
        <sz val="9"/>
        <color rgb="FFFF0000"/>
        <rFont val="Arial Baltic"/>
        <charset val="186"/>
      </rPr>
      <t xml:space="preserve">(trikampių, I grupė) </t>
    </r>
    <r>
      <rPr>
        <sz val="9"/>
        <color theme="1"/>
        <rFont val="Arial Baltic"/>
        <charset val="186"/>
      </rPr>
      <t>montavimas prie vienstiebių atramų rankiniu budu</t>
    </r>
  </si>
  <si>
    <r>
      <t xml:space="preserve">Kelio ženklų skydų </t>
    </r>
    <r>
      <rPr>
        <sz val="9"/>
        <color rgb="FFFF0000"/>
        <rFont val="Arial Baltic"/>
        <charset val="186"/>
      </rPr>
      <t>(apvalių,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</si>
  <si>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(apvalių, 0 grupė)</t>
    </r>
    <r>
      <rPr>
        <sz val="9"/>
        <color theme="1"/>
        <rFont val="Arial Baltic"/>
        <charset val="186"/>
      </rPr>
      <t xml:space="preserve"> montavimas prie vienstiebių atramų rankiniu budu</t>
    </r>
  </si>
  <si>
    <r>
      <t xml:space="preserve">Kelio ženklų skydų </t>
    </r>
    <r>
      <rPr>
        <sz val="9"/>
        <color rgb="FFFF0000"/>
        <rFont val="Arial Baltic"/>
        <charset val="186"/>
      </rPr>
      <t xml:space="preserve">(apvalių, 0 grupė) </t>
    </r>
    <r>
      <rPr>
        <sz val="9"/>
        <color theme="1"/>
        <rFont val="Arial Baltic"/>
        <charset val="186"/>
      </rPr>
      <t>montavimas prie vienstiebių atramų rankiniu budu</t>
    </r>
  </si>
  <si>
    <r>
      <t xml:space="preserve">Kelio ženklų skydų </t>
    </r>
    <r>
      <rPr>
        <sz val="9"/>
        <color rgb="FFFF0000"/>
        <rFont val="Arial Baltic"/>
        <charset val="186"/>
      </rPr>
      <t>(trikampių,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</si>
  <si>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(stačiakampių,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</si>
  <si>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(stačiakampių, II grupė) </t>
    </r>
    <r>
      <rPr>
        <sz val="9"/>
        <color theme="1"/>
        <rFont val="Arial Baltic"/>
        <charset val="186"/>
      </rPr>
      <t>montavimas prie dvistiebių atramų rankiniu budu</t>
    </r>
  </si>
  <si>
    <t>Kelio ženklų skydų (trikampių, I grupė) montavimas prie vienstiebių atramų rankiniu budu</t>
  </si>
  <si>
    <t>Kelio dangos ženklinimas termoplastu ARBA REAKTYVIOSIOMIS MEDŽIAGOMIS k8=1.09,k9=1.15</t>
  </si>
  <si>
    <r>
      <t xml:space="preserve">Kelio ženklų skydų </t>
    </r>
    <r>
      <rPr>
        <sz val="9"/>
        <color rgb="FFFF0000"/>
        <rFont val="Arial Baltic"/>
        <charset val="186"/>
      </rPr>
      <t xml:space="preserve">(stačiakampių, II grupė) </t>
    </r>
    <r>
      <rPr>
        <sz val="9"/>
        <color theme="1"/>
        <rFont val="Arial Baltic"/>
        <charset val="186"/>
      </rPr>
      <t>montavimas prie dvistiebių atramų rankiniu budu</t>
    </r>
  </si>
  <si>
    <t>Kelio ženklų skydų (trikampių, 0 grupė) montavimas prie dvistiebių atramų rankiniu budu</t>
  </si>
  <si>
    <r>
      <t xml:space="preserve">Kelio ženklų skydų </t>
    </r>
    <r>
      <rPr>
        <sz val="9"/>
        <color rgb="FFFF0000"/>
        <rFont val="Arial Baltic"/>
        <charset val="186"/>
      </rPr>
      <t xml:space="preserve">(apvalių, II grupė) </t>
    </r>
    <r>
      <rPr>
        <sz val="9"/>
        <color theme="1"/>
        <rFont val="Arial Baltic"/>
        <charset val="186"/>
      </rPr>
      <t xml:space="preserve"> montavimas prie vienstiebių atramų rankiniu budu</t>
    </r>
  </si>
  <si>
    <r>
      <t xml:space="preserve">Kelio ženklų skydų </t>
    </r>
    <r>
      <rPr>
        <sz val="9"/>
        <color rgb="FFFF0000"/>
        <rFont val="Arial Baltic"/>
        <charset val="186"/>
      </rPr>
      <t xml:space="preserve">(stačiakampių, I grupė) </t>
    </r>
    <r>
      <rPr>
        <sz val="9"/>
        <color theme="1"/>
        <rFont val="Arial Baltic"/>
        <charset val="186"/>
      </rPr>
      <t>montavimas prie vienstiebių atramų rankiniu budu</t>
    </r>
  </si>
  <si>
    <r>
      <t>Kelio ženklų skydų</t>
    </r>
    <r>
      <rPr>
        <sz val="9"/>
        <color rgb="FFFF0000"/>
        <rFont val="Arial Baltic"/>
        <charset val="186"/>
      </rPr>
      <t xml:space="preserve"> (apvalių, II grupė) </t>
    </r>
    <r>
      <rPr>
        <sz val="9"/>
        <color theme="1"/>
        <rFont val="Arial Baltic"/>
        <charset val="186"/>
      </rPr>
      <t>montavimas prie vienstiebių atramų rankiniu budu</t>
    </r>
  </si>
  <si>
    <r>
      <t xml:space="preserve">Kelio ženklų skydų </t>
    </r>
    <r>
      <rPr>
        <sz val="9"/>
        <color rgb="FFFF0000"/>
        <rFont val="Arial Baltic"/>
        <charset val="186"/>
      </rPr>
      <t xml:space="preserve">(stačiakampių, I grupė) </t>
    </r>
    <r>
      <rPr>
        <sz val="9"/>
        <color theme="1"/>
        <rFont val="Arial Baltic"/>
        <charset val="186"/>
      </rPr>
      <t>montavimas prie dvistiebių atramų rankiniu budu</t>
    </r>
  </si>
  <si>
    <r>
      <t xml:space="preserve">Kelio ženklų skydų </t>
    </r>
    <r>
      <rPr>
        <sz val="9"/>
        <color rgb="FFFF0000"/>
        <rFont val="Arial Baltic"/>
        <charset val="186"/>
      </rPr>
      <t xml:space="preserve">(kvadratinių, II grupė) </t>
    </r>
    <r>
      <rPr>
        <sz val="9"/>
        <color theme="1"/>
        <rFont val="Arial Baltic"/>
        <charset val="186"/>
      </rPr>
      <t>montavimas prie vienstiebių atramų rankiniu budu</t>
    </r>
  </si>
  <si>
    <r>
      <t xml:space="preserve">Kelio ženklų skydų </t>
    </r>
    <r>
      <rPr>
        <sz val="9"/>
        <color rgb="FFFF0000"/>
        <rFont val="Arial Baltic"/>
        <charset val="186"/>
      </rPr>
      <t xml:space="preserve">(stačiakampių, I grupė) </t>
    </r>
    <r>
      <rPr>
        <sz val="9"/>
        <color theme="1"/>
        <rFont val="Arial Baltic"/>
        <charset val="186"/>
      </rPr>
      <t xml:space="preserve"> montavimas prie vienstiebių atramų rankiniu budu</t>
    </r>
  </si>
  <si>
    <r>
      <t xml:space="preserve">Kelio ženklų skydų </t>
    </r>
    <r>
      <rPr>
        <sz val="9"/>
        <color rgb="FFFF0000"/>
        <rFont val="Arial Baltic"/>
        <charset val="186"/>
      </rPr>
      <t>(stačiakampių, II grupė)</t>
    </r>
    <r>
      <rPr>
        <sz val="9"/>
        <color theme="1"/>
        <rFont val="Arial Baltic"/>
        <charset val="186"/>
      </rPr>
      <t xml:space="preserve"> montavimas prie dvistiebių atramų rankiniu budu</t>
    </r>
  </si>
  <si>
    <r>
      <t>Kelio ženklų vienstiebių metalinių atramų (d=76mm)</t>
    </r>
    <r>
      <rPr>
        <sz val="9"/>
        <color rgb="FFFF0000"/>
        <rFont val="Arial Baltic"/>
        <charset val="186"/>
      </rPr>
      <t xml:space="preserve"> su gembe įrengimas</t>
    </r>
    <r>
      <rPr>
        <sz val="9"/>
        <color theme="1"/>
        <rFont val="Arial Baltic"/>
        <charset val="186"/>
      </rPr>
      <t xml:space="preserve"> ant monolitinių betoninių pamatų pastatymas  k9=1.15</t>
    </r>
  </si>
  <si>
    <t>Kelio ženklų skydų (kvadratinių, II grupė) montavimas prie vienstiebių atramų rankiniu budu</t>
  </si>
  <si>
    <r>
      <t>Kelio ženklų skydų</t>
    </r>
    <r>
      <rPr>
        <sz val="9"/>
        <color rgb="FFFF0000"/>
        <rFont val="Arial Baltic"/>
        <charset val="186"/>
      </rPr>
      <t xml:space="preserve"> (stačiakampių, II grupė) </t>
    </r>
    <r>
      <rPr>
        <sz val="9"/>
        <color theme="1"/>
        <rFont val="Arial Baltic"/>
        <charset val="186"/>
      </rPr>
      <t>montavimas prie vienstiebių atramų rankiniu budu</t>
    </r>
  </si>
  <si>
    <r>
      <t>Kelio ženklų skydų</t>
    </r>
    <r>
      <rPr>
        <sz val="9"/>
        <color rgb="FFFF0000"/>
        <rFont val="Arial Baltic"/>
        <charset val="186"/>
      </rPr>
      <t xml:space="preserve"> (trikampių,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</si>
  <si>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(INDIVIDUALIŲ) </t>
    </r>
    <r>
      <rPr>
        <sz val="9"/>
        <color theme="1"/>
        <rFont val="Arial Baltic"/>
        <charset val="186"/>
      </rPr>
      <t>montavimas prie vienstiebių atramų rankiniu budu</t>
    </r>
  </si>
  <si>
    <r>
      <t>Kelio ženklų skydų</t>
    </r>
    <r>
      <rPr>
        <sz val="9"/>
        <color rgb="FFFF0000"/>
        <rFont val="Arial Baltic"/>
        <charset val="186"/>
      </rPr>
      <t xml:space="preserve"> (apvalių,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</si>
  <si>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(trikampių, II grupė) </t>
    </r>
    <r>
      <rPr>
        <sz val="9"/>
        <color theme="1"/>
        <rFont val="Arial Baltic"/>
        <charset val="186"/>
      </rPr>
      <t>montavimas prie vienstiebių atramų rankiniu budu</t>
    </r>
  </si>
  <si>
    <r>
      <t xml:space="preserve">Kelio ženklų skydų </t>
    </r>
    <r>
      <rPr>
        <sz val="9"/>
        <color rgb="FFFF0000"/>
        <rFont val="Arial Baltic"/>
        <charset val="186"/>
      </rPr>
      <t>(kvadratinių, II grupė)</t>
    </r>
    <r>
      <rPr>
        <sz val="9"/>
        <color theme="1"/>
        <rFont val="Arial Baltic"/>
        <charset val="186"/>
      </rPr>
      <t xml:space="preserve"> montavimas prie šviesoforų gembių mechanizuotai</t>
    </r>
  </si>
  <si>
    <r>
      <t xml:space="preserve">Kelio ženklų skydų </t>
    </r>
    <r>
      <rPr>
        <sz val="9"/>
        <color rgb="FFFF0000"/>
        <rFont val="Arial Baltic"/>
        <charset val="186"/>
      </rPr>
      <t xml:space="preserve">(PAPILD. LENTELIŲ) </t>
    </r>
    <r>
      <rPr>
        <sz val="9"/>
        <color theme="1"/>
        <rFont val="Arial Baltic"/>
        <charset val="186"/>
      </rPr>
      <t>montavimas prie šviesoforų gembių mechanizuotai</t>
    </r>
  </si>
  <si>
    <r>
      <t xml:space="preserve">Kelio ženklų skydų </t>
    </r>
    <r>
      <rPr>
        <sz val="9"/>
        <color rgb="FFFF0000"/>
        <rFont val="Arial Baltic"/>
        <charset val="186"/>
      </rPr>
      <t>(perkeliamų)</t>
    </r>
    <r>
      <rPr>
        <sz val="9"/>
        <color theme="1"/>
        <rFont val="Arial Baltic"/>
        <charset val="186"/>
      </rPr>
      <t xml:space="preserve"> montavimas prie šviesoforų gembių mechanizuotai</t>
    </r>
  </si>
  <si>
    <r>
      <t xml:space="preserve">Reklaminių stendų demontavimas nuo perdangos (išsaugant)  k4=0.500,k9=1.15 </t>
    </r>
    <r>
      <rPr>
        <sz val="9"/>
        <color rgb="FFFF0000"/>
        <rFont val="Arial Baltic"/>
        <charset val="186"/>
      </rPr>
      <t>(ardomų skydų svoris – 0,6 t, plotas – 70 m2)</t>
    </r>
  </si>
  <si>
    <r>
      <t xml:space="preserve">Metalinių laiptų turėklų ardymas  k4=0.500,k8=1.04 </t>
    </r>
    <r>
      <rPr>
        <sz val="9"/>
        <color rgb="FFFF0000"/>
        <rFont val="Arial Baltic"/>
        <charset val="186"/>
      </rPr>
      <t>(ardomų turėklų svoris – 2,6 t)</t>
    </r>
  </si>
  <si>
    <r>
      <rPr>
        <b/>
        <sz val="12"/>
        <color rgb="FFFF0000"/>
        <rFont val="MonospaceLT"/>
        <charset val="186"/>
      </rPr>
      <t>Šie darbai su pirkimo objektu NEPERKAMI.</t>
    </r>
    <r>
      <rPr>
        <sz val="11"/>
        <color rgb="FFFF0000"/>
        <rFont val="MonospaceLT"/>
        <charset val="186"/>
      </rPr>
      <t xml:space="preserve">           </t>
    </r>
    <r>
      <rPr>
        <sz val="9"/>
        <color rgb="FFFF0000"/>
        <rFont val="MonospaceLT"/>
      </rPr>
      <t>Šių pozicijų tiekėjams vertinti nereikia. Šilumos tinklų rekonstravimo darbus pagal projekto dalį "Šilumos tiekimo tinklai" (ŠT) vykdys akcinė bendrovė "Miesto gijos" (buvusi AB Vilniaus šilumos tinklai).</t>
    </r>
  </si>
  <si>
    <r>
      <rPr>
        <b/>
        <sz val="12"/>
        <color rgb="FFFF0000"/>
        <rFont val="MonospaceLT"/>
        <charset val="186"/>
      </rPr>
      <t xml:space="preserve">Šie darbai su pirkimo objektu NEPERKAMI.          </t>
    </r>
    <r>
      <rPr>
        <sz val="9"/>
        <color rgb="FFFF0000"/>
        <rFont val="MonospaceLT"/>
      </rPr>
      <t xml:space="preserve"> Šių pozicijų tiekėjams vertinti nereikia. Šilumos tinklų rekonstravimo darbus pagal projekto dalį "Šilumos tiekimo tinklai" (ŠT) vykdys akcinė bendrovė "Miesto gijos" (buvusi AB Vilniaus šilumos tinklai).</t>
    </r>
  </si>
  <si>
    <r>
      <rPr>
        <b/>
        <sz val="12"/>
        <color rgb="FFFF0000"/>
        <rFont val="MonospaceLT"/>
        <charset val="186"/>
      </rPr>
      <t xml:space="preserve">Šie darbai su pirkimo objektu NEPERKAMI.          </t>
    </r>
    <r>
      <rPr>
        <sz val="9"/>
        <color rgb="FFFF0000"/>
        <rFont val="MonospaceLT"/>
      </rPr>
      <t>Šių pozicijų tiekėjams vertinti nereikia. Šilumos tinklų rekonstravimo darbus pagal projekto dalį "Šilumos tiekimo tinklai" (ŠT) vykdys akcinė bendrovė "Miesto gijos" (buvusi AB Vilniaus šilumos tinklai).</t>
    </r>
  </si>
  <si>
    <r>
      <rPr>
        <b/>
        <sz val="12"/>
        <color rgb="FFFF0000"/>
        <rFont val="Arial"/>
        <family val="2"/>
        <charset val="186"/>
        <scheme val="minor"/>
      </rPr>
      <t>Šie darbai su pirkimo objektu NEPERKAMI.</t>
    </r>
    <r>
      <rPr>
        <sz val="12"/>
        <color rgb="FFFF0000"/>
        <rFont val="Arial"/>
        <family val="2"/>
        <charset val="186"/>
        <scheme val="minor"/>
      </rPr>
      <t xml:space="preserve">       </t>
    </r>
    <r>
      <rPr>
        <sz val="10"/>
        <color rgb="FFFF0000"/>
        <rFont val="Arial"/>
        <family val="2"/>
        <charset val="186"/>
        <scheme val="minor"/>
      </rPr>
      <t>Šių pozicijų tiekėjams vertinti nereikia. Šie darbai bus atlikti kartu su Šilumos tinklų rekonstravimo darbais. 
 Darbus vykdys akcinė bendrovė "Miesto gijos" (buvusi AB Vilniaus šilumos tinklai)</t>
    </r>
  </si>
  <si>
    <t>panaikinta pozicija</t>
  </si>
  <si>
    <t>Cinkuoto srieginio plieninio inkarinio strypo įrengimas su sandarinimo gaubtu M20 8.8 kl. L=300 mm</t>
  </si>
  <si>
    <r>
      <t xml:space="preserve">Paviršinio vandens surinkimo kanalų paklojimas </t>
    </r>
    <r>
      <rPr>
        <sz val="9"/>
        <color rgb="FFFF0000"/>
        <rFont val="Arial Baltic"/>
        <charset val="186"/>
      </rPr>
      <t>latakų montavimui</t>
    </r>
    <r>
      <rPr>
        <sz val="9"/>
        <color theme="1"/>
        <rFont val="Arial Baltic"/>
        <charset val="186"/>
      </rPr>
      <t xml:space="preserve"> ant įrengto pagrindo  (mažų apkrovų ir parkinių kanalų pagrindas  betono)  k9=1.15</t>
    </r>
  </si>
  <si>
    <r>
      <t xml:space="preserve">Plastikinių lauko nuotakyno šulinių montavimas , kai šulinių skersmuo daugiau 400 mm iki 500 mm </t>
    </r>
    <r>
      <rPr>
        <sz val="9"/>
        <color rgb="FFFF0000"/>
        <rFont val="Arial Baltic"/>
        <charset val="186"/>
      </rPr>
      <t xml:space="preserve">(su kupolinėmis grotelėmis) </t>
    </r>
    <r>
      <rPr>
        <sz val="9"/>
        <color theme="1"/>
        <rFont val="Arial Baltic"/>
        <charset val="186"/>
      </rPr>
      <t xml:space="preserve">  k9=1.15</t>
    </r>
  </si>
  <si>
    <r>
      <t xml:space="preserve">Plastikinių lauko nuotakyno šulinių montavimas , kai šulinių skersmuo daugiau 400 mm iki 500 mm </t>
    </r>
    <r>
      <rPr>
        <sz val="9"/>
        <color rgb="FFFF0000"/>
        <rFont val="Arial Baltic"/>
        <charset val="186"/>
      </rPr>
      <t xml:space="preserve">(su kupolinėmis grotelėmis) </t>
    </r>
    <r>
      <rPr>
        <sz val="9"/>
        <color theme="1"/>
        <rFont val="Arial Baltic"/>
        <charset val="186"/>
      </rPr>
      <t xml:space="preserve"> k9=1.15</t>
    </r>
  </si>
  <si>
    <r>
      <t xml:space="preserve">Monolitinis paviršinių nuotekų 100 mm pločio surinkimo latakas (klasė B125)  su ištekėjimo dėže. Ilgis 2,7 m, </t>
    </r>
    <r>
      <rPr>
        <sz val="9"/>
        <color rgb="FFFF0000"/>
        <rFont val="Arial Baltic"/>
        <charset val="186"/>
      </rPr>
      <t>Įtekėjimo dėžė (komplekte)</t>
    </r>
  </si>
  <si>
    <r>
      <t xml:space="preserve">Monolitinis paviršinių nuotekų 100 mm pločio surinkimo latakas (klasė B125)  su ištekėjimo dėže. Ilgis 1,8 m, </t>
    </r>
    <r>
      <rPr>
        <sz val="9"/>
        <color rgb="FFFF0000"/>
        <rFont val="Arial Baltic"/>
        <charset val="186"/>
      </rPr>
      <t>Įtekėjimo dėžė (komplekte)</t>
    </r>
  </si>
  <si>
    <r>
      <rPr>
        <sz val="9"/>
        <color rgb="FFFF0000"/>
        <rFont val="Arial Baltic"/>
        <charset val="186"/>
      </rPr>
      <t>Tvoros</t>
    </r>
    <r>
      <rPr>
        <sz val="9"/>
        <color theme="1"/>
        <rFont val="Arial Baltic"/>
        <charset val="186"/>
      </rPr>
      <t xml:space="preserve"> demontavimas  k4=0.500</t>
    </r>
  </si>
  <si>
    <r>
      <rPr>
        <sz val="9"/>
        <color rgb="FFFF0000"/>
        <rFont val="Arial Baltic"/>
        <charset val="186"/>
      </rPr>
      <t xml:space="preserve">Humusingo dirvožemio </t>
    </r>
    <r>
      <rPr>
        <sz val="9"/>
        <color theme="1"/>
        <rFont val="Arial Baltic"/>
        <charset val="186"/>
      </rPr>
      <t>kasimas 79 kW (108 AG) galios buldozeriais, perstumiant gruntą (atstumas 20 m , gruntas I grupės)  k9=1.15</t>
    </r>
  </si>
  <si>
    <t>Iškasto grunto transportavimas 8,5 t autosavivarčiais, pakraunant 0,4 m3 kaušo talpos ekskavatoriumi (gruntas I grupės, transportavimo atstumas  1 km)</t>
  </si>
  <si>
    <t>Pogriovinio drenažo iš plastikinių perforuotų gofruotų vamzdžių su filtru įrengimas, užpilant filtracinį sluoksnį rankiniu būdu , kai vamzdžių skersmuo 145/160 mm  k8=1.04,k9=1.15</t>
  </si>
  <si>
    <t>Pogriovinio drenažo iš plastikinių neperforuotų gofruotų vamzdžių su filtru įrengimas, užpilant filtracinį sluoksnį rankiniu būdu , kai vamzdžių skersmuo 145/160 mm  k8=1.04,k9=1.15</t>
  </si>
  <si>
    <r>
      <rPr>
        <sz val="9"/>
        <color rgb="FFFF0000"/>
        <rFont val="Arial Baltic"/>
        <charset val="186"/>
      </rPr>
      <t>Esamų</t>
    </r>
    <r>
      <rPr>
        <sz val="9"/>
        <color theme="1"/>
        <rFont val="Arial Baltic"/>
        <charset val="186"/>
      </rPr>
      <t xml:space="preserve"> autobusų - troleibusų stotelių paviljonų montavimas , kai stulpai tvirtinami duobėse apibetonuojant</t>
    </r>
  </si>
  <si>
    <r>
      <rPr>
        <sz val="9"/>
        <color rgb="FFFF0000"/>
        <rFont val="Arial Baltic"/>
        <charset val="186"/>
      </rPr>
      <t xml:space="preserve">Esamų </t>
    </r>
    <r>
      <rPr>
        <sz val="9"/>
        <color theme="1"/>
        <rFont val="Arial Baltic"/>
        <charset val="186"/>
      </rPr>
      <t xml:space="preserve">suolų </t>
    </r>
    <r>
      <rPr>
        <sz val="9"/>
        <color rgb="FFFF0000"/>
        <rFont val="Arial Baltic"/>
        <charset val="186"/>
      </rPr>
      <t xml:space="preserve">perstatymas </t>
    </r>
    <r>
      <rPr>
        <sz val="9"/>
        <color theme="1"/>
        <rFont val="Arial Baltic"/>
        <charset val="186"/>
      </rPr>
      <t>stotelėse</t>
    </r>
  </si>
  <si>
    <r>
      <rPr>
        <sz val="9"/>
        <color rgb="FFFF0000"/>
        <rFont val="Arial Baltic"/>
        <charset val="186"/>
      </rPr>
      <t xml:space="preserve">Esamų </t>
    </r>
    <r>
      <rPr>
        <sz val="9"/>
        <color theme="1"/>
        <rFont val="Arial Baltic"/>
        <charset val="186"/>
      </rPr>
      <t xml:space="preserve">Šiukšliadėžių </t>
    </r>
    <r>
      <rPr>
        <sz val="9"/>
        <color rgb="FFFF0000"/>
        <rFont val="Arial Baltic"/>
        <charset val="186"/>
      </rPr>
      <t>perstatymas</t>
    </r>
    <r>
      <rPr>
        <sz val="9"/>
        <color theme="1"/>
        <rFont val="Arial Baltic"/>
        <charset val="186"/>
      </rPr>
      <t xml:space="preserve"> (įkainis pritaikytas)</t>
    </r>
  </si>
  <si>
    <r>
      <rPr>
        <sz val="9"/>
        <color rgb="FFFF0000"/>
        <rFont val="Arial Baltic"/>
        <charset val="186"/>
      </rPr>
      <t xml:space="preserve">Esamų </t>
    </r>
    <r>
      <rPr>
        <sz val="9"/>
        <color theme="1"/>
        <rFont val="Arial Baltic"/>
        <charset val="186"/>
      </rPr>
      <t>Autobusų - troleibusų stotelių paviljonų montavimas , kai stulpai tvirtinami duobėse apibetonuojant</t>
    </r>
  </si>
  <si>
    <r>
      <rPr>
        <sz val="9"/>
        <color rgb="FFFF0000"/>
        <rFont val="Arial Baltic"/>
        <charset val="186"/>
      </rPr>
      <t>Esamų</t>
    </r>
    <r>
      <rPr>
        <sz val="9"/>
        <color theme="1"/>
        <rFont val="Arial Baltic"/>
        <charset val="186"/>
      </rPr>
      <t xml:space="preserve"> Autobusų - troleibusų stotelių paviljonų montavimas , kai stulpai tvirtinami duobėse apibetonuojant (dvigubas paviljonas)</t>
    </r>
  </si>
  <si>
    <r>
      <rPr>
        <sz val="9"/>
        <color rgb="FFFF0000"/>
        <rFont val="Arial Baltic"/>
        <charset val="186"/>
      </rPr>
      <t>Esamų</t>
    </r>
    <r>
      <rPr>
        <sz val="9"/>
        <color theme="1"/>
        <rFont val="Arial Baltic"/>
        <charset val="186"/>
      </rPr>
      <t xml:space="preserve"> Suolų </t>
    </r>
    <r>
      <rPr>
        <sz val="9"/>
        <color rgb="FFFF0000"/>
        <rFont val="Arial Baltic"/>
        <charset val="186"/>
      </rPr>
      <t>perstatymas</t>
    </r>
    <r>
      <rPr>
        <sz val="9"/>
        <color theme="1"/>
        <rFont val="Arial Baltic"/>
        <charset val="186"/>
      </rPr>
      <t xml:space="preserve"> stotelėse</t>
    </r>
  </si>
  <si>
    <r>
      <rPr>
        <sz val="9"/>
        <color rgb="FFFF0000"/>
        <rFont val="Arial Baltic"/>
        <charset val="186"/>
      </rPr>
      <t>Esamų</t>
    </r>
    <r>
      <rPr>
        <sz val="9"/>
        <color theme="1"/>
        <rFont val="Arial Baltic"/>
        <charset val="186"/>
      </rPr>
      <t xml:space="preserve"> Šiukšliadėžių </t>
    </r>
    <r>
      <rPr>
        <sz val="9"/>
        <color rgb="FFFF0000"/>
        <rFont val="Arial Baltic"/>
        <charset val="186"/>
      </rPr>
      <t>perstatymas</t>
    </r>
    <r>
      <rPr>
        <sz val="9"/>
        <color theme="1"/>
        <rFont val="Arial Baltic"/>
        <charset val="186"/>
      </rPr>
      <t xml:space="preserve"> (įkainis pritaikytas)</t>
    </r>
  </si>
  <si>
    <r>
      <rPr>
        <sz val="9"/>
        <color rgb="FFFF0000"/>
        <rFont val="Arial Baltic"/>
        <charset val="186"/>
      </rPr>
      <t>Esamų</t>
    </r>
    <r>
      <rPr>
        <sz val="9"/>
        <color theme="1"/>
        <rFont val="Arial Baltic"/>
        <charset val="186"/>
      </rPr>
      <t xml:space="preserve"> Autobusų - troleibusų stotelių paviljonų montavimas , kai stulpai tvirtinami duobėse apibetonuojant</t>
    </r>
  </si>
  <si>
    <r>
      <rPr>
        <sz val="9"/>
        <color rgb="FFFF0000"/>
        <rFont val="Arial Baltic"/>
        <charset val="186"/>
      </rPr>
      <t xml:space="preserve">Esamų </t>
    </r>
    <r>
      <rPr>
        <sz val="9"/>
        <color theme="1"/>
        <rFont val="Arial Baltic"/>
        <charset val="186"/>
      </rPr>
      <t xml:space="preserve">Suolų </t>
    </r>
    <r>
      <rPr>
        <sz val="9"/>
        <color rgb="FFFF0000"/>
        <rFont val="Arial Baltic"/>
        <charset val="186"/>
      </rPr>
      <t xml:space="preserve">perstatymas </t>
    </r>
    <r>
      <rPr>
        <sz val="9"/>
        <color theme="1"/>
        <rFont val="Arial Baltic"/>
        <charset val="186"/>
      </rPr>
      <t>stotelėse</t>
    </r>
  </si>
  <si>
    <r>
      <rPr>
        <sz val="9"/>
        <color rgb="FFFF0000"/>
        <rFont val="Arial Baltic"/>
        <charset val="186"/>
      </rPr>
      <t>Esamų</t>
    </r>
    <r>
      <rPr>
        <sz val="9"/>
        <color theme="1"/>
        <rFont val="Arial Baltic"/>
        <charset val="186"/>
      </rPr>
      <t xml:space="preserve">  Šiukšliadėžių </t>
    </r>
    <r>
      <rPr>
        <sz val="9"/>
        <color rgb="FFFF0000"/>
        <rFont val="Arial Baltic"/>
        <charset val="186"/>
      </rPr>
      <t>perstatymas</t>
    </r>
    <r>
      <rPr>
        <sz val="9"/>
        <color theme="1"/>
        <rFont val="Arial Baltic"/>
        <charset val="186"/>
      </rPr>
      <t xml:space="preserve"> (įkainis pritaikytas)</t>
    </r>
  </si>
  <si>
    <r>
      <rPr>
        <sz val="9"/>
        <color rgb="FFFF0000"/>
        <rFont val="Arial Baltic"/>
        <charset val="186"/>
      </rPr>
      <t xml:space="preserve">Esamu </t>
    </r>
    <r>
      <rPr>
        <sz val="9"/>
        <color theme="1"/>
        <rFont val="Arial Baltic"/>
        <charset val="186"/>
      </rPr>
      <t>Autobusų - troleibusų stotelių paviljonų montavimas , kai stulpai tvirtinami duobėse apibetonuojant</t>
    </r>
  </si>
  <si>
    <r>
      <rPr>
        <sz val="9"/>
        <color rgb="FFFF0000"/>
        <rFont val="Arial Baltic"/>
        <charset val="186"/>
      </rPr>
      <t>Esamų</t>
    </r>
    <r>
      <rPr>
        <sz val="9"/>
        <color theme="1"/>
        <rFont val="Arial Baltic"/>
        <charset val="186"/>
      </rPr>
      <t xml:space="preserve"> Šiukšliadėžių </t>
    </r>
    <r>
      <rPr>
        <sz val="9"/>
        <color rgb="FFFF0000"/>
        <rFont val="Arial Baltic"/>
        <charset val="186"/>
      </rPr>
      <t>permontavimas</t>
    </r>
    <r>
      <rPr>
        <sz val="9"/>
        <color theme="1"/>
        <rFont val="Arial Baltic"/>
        <charset val="186"/>
      </rPr>
      <t xml:space="preserve"> (įkainis pritaikytas)</t>
    </r>
  </si>
  <si>
    <r>
      <t xml:space="preserve">Suolų įrengimas stotelėse </t>
    </r>
    <r>
      <rPr>
        <sz val="9"/>
        <color rgb="FFFF0000"/>
        <rFont val="Arial Baltic"/>
        <charset val="186"/>
      </rPr>
      <t>(1 perstatomas)</t>
    </r>
  </si>
  <si>
    <r>
      <t xml:space="preserve">Šiukšliadėžių montavimas (įkainis pritaikytas) </t>
    </r>
    <r>
      <rPr>
        <sz val="9"/>
        <color rgb="FFFF0000"/>
        <rFont val="Arial Baltic"/>
        <charset val="186"/>
      </rPr>
      <t>(1 perstatoma)</t>
    </r>
  </si>
  <si>
    <t>Metalinių vienpusių kelio atitvarų ant metalinių statramsčių įrengimas, tvirtinant ankeriniais varžtais ( atstumas tarp statramsčių 4,0 m)  k9=1.15</t>
  </si>
  <si>
    <t>28.2</t>
  </si>
  <si>
    <t>5.1</t>
  </si>
  <si>
    <r>
      <t xml:space="preserve">Deformacinių siūlių pavirščių padengimas bitumo mastika ir ekstrūdiniu polisteroliu, darbus atliekant rankiniu būdu  k9=1.15 </t>
    </r>
    <r>
      <rPr>
        <sz val="9"/>
        <color rgb="FFFF0000"/>
        <rFont val="Arial Baltic"/>
        <charset val="186"/>
      </rPr>
      <t>(ilgis - 16,9m)</t>
    </r>
  </si>
  <si>
    <r>
      <t xml:space="preserve">Deformacinių siūlių pavirščių padengimas bitumo mastika ir ekstrūdiniu polisteroliu, darbus atliekant rankiniu būdu  k9=1.15 </t>
    </r>
    <r>
      <rPr>
        <sz val="9"/>
        <color rgb="FFFF0000"/>
        <rFont val="Arial Baltic"/>
        <charset val="186"/>
      </rPr>
      <t>(ilgis - 15,8m)</t>
    </r>
  </si>
  <si>
    <r>
      <t>Deformacinių siūlių pavirščių padengimas bitumo mastika ir ekstrūdiniu polisteroliu, darbus atliekant rankiniu būdu  k9=1.15</t>
    </r>
    <r>
      <rPr>
        <sz val="9"/>
        <color rgb="FFFF0000"/>
        <rFont val="Arial Baltic"/>
        <charset val="186"/>
      </rPr>
      <t xml:space="preserve"> (ilgis - 30,1 m)</t>
    </r>
  </si>
  <si>
    <t>Metaliniai turėklai T1(Apsauginiai atitvarai, be porankių, cinkuota, dažyta, H-1,2 m, spalva RAL9005)</t>
  </si>
  <si>
    <t>Metaliniai turėklai T2 (cinkuota ir dažyta, H-1,2 m, dvigubas plieninis porankis d35 mm, 0,9m ir 0,6m aukštyje vienoje pusėje, spalva RAL9005)</t>
  </si>
  <si>
    <t>Metaliniai turėklai T3 (cinkuota ir dažyta, dvigubas plieninis porankis d35 mm, 0,9m ir 0,6m aukštyje ant atraminės sienos, spalva RAL9005)</t>
  </si>
  <si>
    <t>Metaliniai turėklai T4 (cinkuota ir dažyta, H-1,2 m, dvigubas plieninis porankis d35 mm, 0,9m ir 0,6m aukštyje abiejose pusėse, spalva RAL9005)</t>
  </si>
  <si>
    <t>Iškasto grunto transportavimas pakraunant į autosavivarčius (gruntas II grupės, transportavimo atstumas 15.00 km)</t>
  </si>
  <si>
    <r>
      <t>Uždaro perėjimo iki 50 m ilgio įrengimas kryptinio gręžimo įrenginiu, įtraukiant plastikinį vamzdį, kai vamzdžių skersmuo  110</t>
    </r>
    <r>
      <rPr>
        <sz val="9"/>
        <color rgb="FFFF0000"/>
        <rFont val="Arial Baltic"/>
        <charset val="186"/>
      </rPr>
      <t>-200 mm</t>
    </r>
    <r>
      <rPr>
        <sz val="9"/>
        <color theme="1"/>
        <rFont val="Arial Baltic"/>
        <charset val="186"/>
      </rPr>
      <t xml:space="preserve">  (trasos ilgis)  k9=1.15</t>
    </r>
  </si>
  <si>
    <t xml:space="preserve">Tempimui atsparių adapterių montavimas PE ir ketaus vamzdžiams </t>
  </si>
  <si>
    <t xml:space="preserve">Aklės išmontavimas  k4=0.500 (DN 315 mm) </t>
  </si>
  <si>
    <t xml:space="preserve">Aklės išmontavimas  k4=0.500  (DN 200 mm) </t>
  </si>
  <si>
    <r>
      <t xml:space="preserve">Apvalių surenkamų gelžbetoninių nuotakyno šulinių įrengimas šlapiuose gruntuose , kai šulinių skersmuo 1,5 m (surenkamos g/b konstrukcijos) </t>
    </r>
    <r>
      <rPr>
        <sz val="9"/>
        <color rgb="FFFF0000"/>
        <rFont val="Arial Baltic"/>
        <charset val="186"/>
      </rPr>
      <t>(E11)</t>
    </r>
    <r>
      <rPr>
        <sz val="9"/>
        <color theme="1"/>
        <rFont val="Arial Baltic"/>
        <charset val="186"/>
      </rPr>
      <t xml:space="preserve">  k8=1.04,k9=1.15</t>
    </r>
  </si>
  <si>
    <r>
      <t xml:space="preserve">Apvalių surenkamų gelžbetoninių nuotakyno šulinių įrengimas šlapiuose gruntuose , kai šulinių skersmuo 1,5 m (surenkamos g/b konstrukcijos) </t>
    </r>
    <r>
      <rPr>
        <sz val="9"/>
        <color rgb="FFFF0000"/>
        <rFont val="Arial Baltic"/>
        <charset val="186"/>
      </rPr>
      <t>(E72)</t>
    </r>
    <r>
      <rPr>
        <sz val="9"/>
        <color theme="1"/>
        <rFont val="Arial Baltic"/>
        <charset val="186"/>
      </rPr>
      <t xml:space="preserve">  k8=1.04,k9=1.15</t>
    </r>
  </si>
  <si>
    <r>
      <t xml:space="preserve">Apvalių surenkamų gelžbetoninių nuotakyno šulinių įrengimas šlapiuose gruntuose , kai šulinių skersmuo 1,5 m (surenkamos g/b konstrukcijos) </t>
    </r>
    <r>
      <rPr>
        <sz val="9"/>
        <color rgb="FFFF0000"/>
        <rFont val="Arial Baltic"/>
        <charset val="186"/>
      </rPr>
      <t xml:space="preserve">(E212)  </t>
    </r>
    <r>
      <rPr>
        <sz val="9"/>
        <color theme="1"/>
        <rFont val="Arial Baltic"/>
        <charset val="186"/>
      </rPr>
      <t>k8=1.04,k9=1.15</t>
    </r>
  </si>
  <si>
    <t xml:space="preserve">19. </t>
  </si>
  <si>
    <t>SA-02_dalis_III_etapas</t>
  </si>
  <si>
    <t>53.</t>
  </si>
  <si>
    <r>
      <t xml:space="preserve">ST_dalis_III_etapas                                                                  </t>
    </r>
    <r>
      <rPr>
        <b/>
        <sz val="8"/>
        <color rgb="FFFF0000"/>
        <rFont val="Arial"/>
        <family val="2"/>
        <charset val="186"/>
        <scheme val="minor"/>
      </rPr>
      <t>(šioje pozicijoje kainos NEPILDYTI)</t>
    </r>
  </si>
  <si>
    <r>
      <t xml:space="preserve">Bendra </t>
    </r>
    <r>
      <rPr>
        <b/>
        <sz val="8"/>
        <color rgb="FFFF0000"/>
        <rFont val="Arial"/>
        <family val="2"/>
        <charset val="186"/>
        <scheme val="major"/>
      </rPr>
      <t xml:space="preserve">(1 - 53 pozicijų suma) </t>
    </r>
    <r>
      <rPr>
        <b/>
        <sz val="8"/>
        <rFont val="Arial"/>
        <family val="2"/>
        <charset val="186"/>
        <scheme val="major"/>
      </rPr>
      <t>pasiūlymo kaina (Eur be PVM):</t>
    </r>
  </si>
  <si>
    <r>
      <t xml:space="preserve">Dvisluoksnės kelio dangos apatinio sluoksnio įrengimas iš apatinio dangos sluoksnio asfaltbetonio (sluoksnis </t>
    </r>
    <r>
      <rPr>
        <sz val="9"/>
        <color rgb="FFFF0000"/>
        <rFont val="Arial Baltic"/>
        <charset val="186"/>
      </rPr>
      <t>10.00 cm</t>
    </r>
    <r>
      <rPr>
        <sz val="9"/>
        <color theme="1"/>
        <rFont val="Arial Baltic"/>
        <charset val="186"/>
      </rPr>
      <t xml:space="preserve"> storio , klotuvas iki 500 t/h)  k8=1.17,k9=1.15</t>
    </r>
  </si>
  <si>
    <r>
      <t>Dvisluoksnės</t>
    </r>
    <r>
      <rPr>
        <sz val="9"/>
        <color rgb="FFFF0000"/>
        <rFont val="Arial Baltic"/>
        <charset val="186"/>
      </rPr>
      <t xml:space="preserve"> raudonos spalvos</t>
    </r>
    <r>
      <rPr>
        <sz val="9"/>
        <color theme="1"/>
        <rFont val="Arial Baltic"/>
        <charset val="186"/>
      </rPr>
      <t xml:space="preserve"> kelio dangos viršutinio sluoksnio įrengimas iš viršutinio dangos sluoksnio asfaltbetonio (sluoksnis 4.00 cm storio , klotuvas iki 500 t/h)  k8=1.17,k9=1.15</t>
    </r>
  </si>
  <si>
    <t>3,9</t>
  </si>
  <si>
    <r>
      <t xml:space="preserve">Skaldos pagrindo įrengimas (dolomito skalda 0/45, sluoksnio storis  </t>
    </r>
    <r>
      <rPr>
        <sz val="9"/>
        <color rgb="FFFF0000"/>
        <rFont val="Arial Baltic"/>
        <charset val="186"/>
      </rPr>
      <t xml:space="preserve">20 </t>
    </r>
    <r>
      <rPr>
        <sz val="9"/>
        <color theme="1"/>
        <rFont val="Arial Baltic"/>
        <charset val="186"/>
      </rPr>
      <t>cm)  k8=1.06,k9=1.15</t>
    </r>
  </si>
  <si>
    <r>
      <t xml:space="preserve">Viensluoksnės dangos įrengimas iš pagrindo - dangos sluoksnio asfaltbetonio (sluoksnis </t>
    </r>
    <r>
      <rPr>
        <sz val="9"/>
        <color rgb="FFFF0000"/>
        <rFont val="Arial Baltic"/>
        <charset val="186"/>
      </rPr>
      <t>8.0</t>
    </r>
    <r>
      <rPr>
        <sz val="9"/>
        <color theme="1"/>
        <rFont val="Arial Baltic"/>
        <charset val="186"/>
      </rPr>
      <t xml:space="preserve"> cm storio , klotuvas iki 500 t/h)  k8=1.17,k9=1.15</t>
    </r>
  </si>
  <si>
    <r>
      <rPr>
        <sz val="9"/>
        <color rgb="FFFF0000"/>
        <rFont val="Arial Baltic"/>
        <charset val="186"/>
      </rPr>
      <t>Gelžbetoninių</t>
    </r>
    <r>
      <rPr>
        <sz val="9"/>
        <color theme="1"/>
        <rFont val="Arial Baltic"/>
        <charset val="186"/>
      </rPr>
      <t xml:space="preserve">  vienpusių kelio atitvarų ardymas  k4=0.500,k9=1.15</t>
    </r>
  </si>
  <si>
    <t>o</t>
  </si>
  <si>
    <t>Statinys                1 SA-03 Statinio architektūrinė dalis (Triukšmą slopinanti sienelė)</t>
  </si>
  <si>
    <t>Žiniaraštis             1 Triukšmą slopintačios sienelės gaminiai ir susiję darbai</t>
  </si>
  <si>
    <t>Gaminiai (Montavimo darbai pateikti SK-04 dalyje)</t>
  </si>
  <si>
    <t>Akustinis elementas su medine apdaila, h-2,5-3m, 3 m ilgio</t>
  </si>
  <si>
    <t>Akustinis elementas su speci tinklu augalams, h-2,5-3m, 3 m ilgio</t>
  </si>
  <si>
    <t>Akustinis elementas su speci tinklu augalams, h-2,5-3m, 4 m ilgio</t>
  </si>
  <si>
    <t xml:space="preserve">Betoninių paviršių padengimas anti-grafiti danga </t>
  </si>
  <si>
    <t>Šlaitų tvirtinimo atraminių blokų AT-1 įrengimas</t>
  </si>
  <si>
    <t>Gelžbetoninis žiedas</t>
  </si>
  <si>
    <t>Ryšių kanalizacijos demontavimas</t>
  </si>
  <si>
    <t>Gelžbetoninis telekomunikacijų šulinys RKŠ-2-6 pusinis, 1290x1140x700 su kiaurymėmis inkariniams varžtams</t>
  </si>
  <si>
    <r>
      <t xml:space="preserve">Šviesolaidinis kabelis </t>
    </r>
    <r>
      <rPr>
        <sz val="9"/>
        <color rgb="FFFF0000"/>
        <rFont val="Arial Baltic"/>
        <charset val="186"/>
      </rPr>
      <t>72</t>
    </r>
    <r>
      <rPr>
        <sz val="9"/>
        <color theme="1"/>
        <rFont val="Arial Baltic"/>
        <charset val="186"/>
      </rPr>
      <t xml:space="preserve"> sk.</t>
    </r>
  </si>
  <si>
    <r>
      <t xml:space="preserve">Mova šviesolaidiniam kabeliui </t>
    </r>
    <r>
      <rPr>
        <sz val="9"/>
        <color rgb="FFFF0000"/>
        <rFont val="Arial Baltic"/>
        <charset val="186"/>
      </rPr>
      <t>72</t>
    </r>
    <r>
      <rPr>
        <sz val="9"/>
        <color theme="1"/>
        <rFont val="Arial Baltic"/>
        <charset val="186"/>
      </rPr>
      <t xml:space="preserve"> sk.</t>
    </r>
  </si>
  <si>
    <t>Plytelių dangos ardymas k9=1.15</t>
  </si>
  <si>
    <t>Plytelių  dangos atstatymas k9=1.15</t>
  </si>
  <si>
    <t>15.1</t>
  </si>
  <si>
    <t>Esamo šviesolaidinio kabelio jungiamosios movos perkėlimas</t>
  </si>
  <si>
    <t>31.1</t>
  </si>
  <si>
    <t>Vamzdis PEHD d50mm su UV apsauga, komplekte su apkabomis</t>
  </si>
  <si>
    <r>
      <t xml:space="preserve">Šviestuvas 16W, </t>
    </r>
    <r>
      <rPr>
        <sz val="9"/>
        <color rgb="FFFF0000"/>
        <rFont val="Arial Baltic"/>
        <charset val="186"/>
      </rPr>
      <t>2700K</t>
    </r>
  </si>
  <si>
    <r>
      <t xml:space="preserve">Šviestuvas 48W, </t>
    </r>
    <r>
      <rPr>
        <sz val="9"/>
        <color rgb="FFFF0000"/>
        <rFont val="Arial Baltic"/>
        <charset val="186"/>
      </rPr>
      <t>2700K</t>
    </r>
  </si>
  <si>
    <r>
      <t xml:space="preserve">Šviestuvas 29W, </t>
    </r>
    <r>
      <rPr>
        <sz val="9"/>
        <color rgb="FFFF0000"/>
        <rFont val="Arial Baltic"/>
        <charset val="186"/>
      </rPr>
      <t>2700K</t>
    </r>
  </si>
  <si>
    <r>
      <t xml:space="preserve">Šviestuvas 27W, </t>
    </r>
    <r>
      <rPr>
        <sz val="9"/>
        <color rgb="FFFF0000"/>
        <rFont val="Arial Baltic"/>
        <charset val="186"/>
      </rPr>
      <t>2700K</t>
    </r>
  </si>
  <si>
    <t>Vamzdžio HDPEØ50mm montavimas apkabomis ant konstrukcijų</t>
  </si>
  <si>
    <t>31.2</t>
  </si>
  <si>
    <t>31.3</t>
  </si>
  <si>
    <t>31.4</t>
  </si>
  <si>
    <t>36.1</t>
  </si>
  <si>
    <t xml:space="preserve">Vienguba gembė „P“ h0,5 xL1,5 m. </t>
  </si>
  <si>
    <t xml:space="preserve">Vienguba gembė „P“ h0,5 xL1,0 m. </t>
  </si>
  <si>
    <t>Dviguba gembė „V“ h0,5 x L1,5 m</t>
  </si>
  <si>
    <t>Apšvietimo metalinė atrama h=10,0 (10,6) m su guma</t>
  </si>
  <si>
    <t>1kV variniai kabeliai 4x16</t>
  </si>
  <si>
    <t>1 kV jungiamosios movos 4-ių gyslų kabeliams 4x16 mm2 AL</t>
  </si>
  <si>
    <t>Apšvietimo metalinė atrama h=10m su guma</t>
  </si>
  <si>
    <t>Gnybtų komplektas komplekte su 6A saugikliais. Kabeliams iki 35mm2</t>
  </si>
  <si>
    <t>Šviestuvas 10,2W, 3000K (požeminės perėjos apšvietimui)</t>
  </si>
  <si>
    <t>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</si>
</sst>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0.0?;\-?????0.0?;?"/>
    <numFmt numFmtId="165" formatCode="?????0.0?;\-????0.0?;?"/>
    <numFmt numFmtId="166" formatCode="???????0.0?;\-??????0.0?;?"/>
    <numFmt numFmtId="167" formatCode="???0?;\-??0;?"/>
    <numFmt numFmtId="168" formatCode="???0;\-??0;?"/>
    <numFmt numFmtId="169" formatCode="??????0.0??;\-?????0.0??;?"/>
    <numFmt numFmtId="170" formatCode="?????????0.0?;\-????????0.0?;?"/>
    <numFmt numFmtId="171" formatCode="??????0.0?????;\-?????0.0?????;?"/>
    <numFmt numFmtId="172" formatCode="??0.0?????;\-?0.0?????;?"/>
    <numFmt numFmtId="173" formatCode="??????0.0???;\-?????0.0???;?"/>
    <numFmt numFmtId="174" formatCode="????????0.0?;\-???????0.0?;?"/>
    <numFmt numFmtId="175" formatCode="?????0.0??;\-????0.0??;?"/>
    <numFmt numFmtId="176" formatCode="?????0.0????;\-????0.0????;?"/>
    <numFmt numFmtId="177" formatCode="????0.0?????;\-???0.0?????;?"/>
    <numFmt numFmtId="178" formatCode="?????????0;\-????????0;?"/>
    <numFmt numFmtId="179" formatCode="??????????0;\-?????????0;?"/>
    <numFmt numFmtId="180" formatCode="?????0.0????;\-????0.0?????;?"/>
    <numFmt numFmtId="181" formatCode="0.0"/>
  </numFmts>
  <fonts count="103">
    <font>
      <sz val="10"/>
      <name val="Arial"/>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b/>
      <sz val="11"/>
      <color theme="1"/>
      <name val="Arial"/>
      <family val="2"/>
      <charset val="186"/>
      <scheme val="minor"/>
    </font>
    <font>
      <sz val="8"/>
      <name val="Arial"/>
      <family val="2"/>
    </font>
    <font>
      <sz val="10"/>
      <name val="Arial"/>
      <family val="2"/>
      <charset val="186"/>
    </font>
    <font>
      <b/>
      <sz val="11"/>
      <name val="Arial Baltic"/>
      <charset val="186"/>
    </font>
    <font>
      <sz val="8"/>
      <name val="Arial Baltic"/>
      <charset val="186"/>
    </font>
    <font>
      <b/>
      <sz val="11"/>
      <color indexed="8"/>
      <name val="Arial"/>
      <family val="2"/>
    </font>
    <font>
      <b/>
      <sz val="9"/>
      <name val="Arial Baltic"/>
      <charset val="186"/>
    </font>
    <font>
      <b/>
      <sz val="8"/>
      <name val="Arial Baltic"/>
      <charset val="186"/>
    </font>
    <font>
      <sz val="8"/>
      <name val="Courier New Baltic"/>
      <family val="3"/>
      <charset val="186"/>
    </font>
    <font>
      <b/>
      <sz val="10"/>
      <name val="Arial"/>
      <family val="2"/>
      <charset val="186"/>
    </font>
    <font>
      <sz val="9"/>
      <name val="Arial Baltic"/>
      <charset val="186"/>
    </font>
    <font>
      <sz val="8"/>
      <name val="MonospaceLT"/>
    </font>
    <font>
      <b/>
      <sz val="8"/>
      <name val="MonospaceLT"/>
    </font>
    <font>
      <b/>
      <sz val="12"/>
      <color theme="1"/>
      <name val="Arial Baltic"/>
      <charset val="186"/>
    </font>
    <font>
      <sz val="8"/>
      <color theme="1"/>
      <name val="Arial Baltic"/>
      <charset val="186"/>
    </font>
    <font>
      <b/>
      <sz val="9"/>
      <color theme="1"/>
      <name val="Arial Baltic"/>
      <charset val="186"/>
    </font>
    <font>
      <b/>
      <sz val="8"/>
      <color theme="1"/>
      <name val="Arial Baltic"/>
      <charset val="186"/>
    </font>
    <font>
      <sz val="8"/>
      <color theme="1"/>
      <name val="Arial"/>
      <family val="2"/>
      <charset val="186"/>
    </font>
    <font>
      <sz val="9"/>
      <color theme="1"/>
      <name val="Arial Baltic"/>
      <charset val="186"/>
    </font>
    <font>
      <sz val="8"/>
      <color theme="1"/>
      <name val="MonospaceLT"/>
    </font>
    <font>
      <b/>
      <sz val="8"/>
      <color theme="1"/>
      <name val="MonospaceLT"/>
    </font>
    <font>
      <sz val="9"/>
      <color theme="1"/>
      <name val="Arial"/>
      <family val="2"/>
      <charset val="186"/>
      <scheme val="minor"/>
    </font>
    <font>
      <b/>
      <sz val="8"/>
      <color theme="1"/>
      <name val="Arial"/>
      <family val="2"/>
      <charset val="186"/>
    </font>
    <font>
      <sz val="8"/>
      <color theme="1"/>
      <name val="Arial"/>
      <family val="2"/>
      <charset val="186"/>
      <scheme val="minor"/>
    </font>
    <font>
      <b/>
      <sz val="8"/>
      <name val="Arial"/>
      <family val="2"/>
      <charset val="186"/>
    </font>
    <font>
      <b/>
      <sz val="8"/>
      <color theme="1"/>
      <name val="Arial "/>
      <charset val="186"/>
    </font>
    <font>
      <b/>
      <sz val="8"/>
      <color theme="1"/>
      <name val="Arial"/>
      <family val="2"/>
      <charset val="186"/>
      <scheme val="minor"/>
    </font>
    <font>
      <b/>
      <sz val="12"/>
      <color theme="1"/>
      <name val="Arial"/>
      <family val="2"/>
      <charset val="186"/>
    </font>
    <font>
      <b/>
      <sz val="11"/>
      <color rgb="FFFF0000"/>
      <name val="Arial"/>
      <family val="2"/>
      <charset val="186"/>
      <scheme val="minor"/>
    </font>
    <font>
      <sz val="8"/>
      <name val="Arial"/>
      <family val="2"/>
      <charset val="186"/>
    </font>
    <font>
      <b/>
      <sz val="8"/>
      <color rgb="FFFF0000"/>
      <name val="Arial"/>
      <family val="2"/>
      <charset val="186"/>
    </font>
    <font>
      <sz val="12"/>
      <color rgb="FF000000"/>
      <name val="Times New Roman"/>
      <family val="1"/>
      <charset val="186"/>
    </font>
    <font>
      <sz val="11"/>
      <color theme="1"/>
      <name val="Arial"/>
      <family val="2"/>
      <charset val="186"/>
    </font>
    <font>
      <b/>
      <sz val="12"/>
      <color rgb="FFFF0000"/>
      <name val="Arial"/>
      <family val="2"/>
      <charset val="186"/>
      <scheme val="major"/>
    </font>
    <font>
      <b/>
      <sz val="8"/>
      <color rgb="FFFF0000"/>
      <name val="Arial"/>
      <family val="2"/>
      <charset val="186"/>
      <scheme val="major"/>
    </font>
    <font>
      <sz val="8"/>
      <name val="Arial"/>
      <family val="2"/>
      <charset val="186"/>
      <scheme val="major"/>
    </font>
    <font>
      <sz val="8"/>
      <color rgb="FF000000"/>
      <name val="Arial"/>
      <family val="2"/>
      <charset val="186"/>
      <scheme val="major"/>
    </font>
    <font>
      <b/>
      <sz val="8"/>
      <name val="Arial"/>
      <family val="2"/>
      <charset val="186"/>
      <scheme val="major"/>
    </font>
    <font>
      <b/>
      <sz val="8"/>
      <color theme="1"/>
      <name val="Arial"/>
      <family val="2"/>
      <charset val="186"/>
      <scheme val="major"/>
    </font>
    <font>
      <sz val="8"/>
      <color theme="1"/>
      <name val="Arial"/>
      <family val="2"/>
      <charset val="186"/>
      <scheme val="major"/>
    </font>
    <font>
      <sz val="8"/>
      <color rgb="FFFF0000"/>
      <name val="Arial"/>
      <family val="2"/>
      <charset val="186"/>
      <scheme val="major"/>
    </font>
    <font>
      <b/>
      <sz val="9"/>
      <name val="Arial"/>
      <family val="2"/>
      <charset val="186"/>
      <scheme val="major"/>
    </font>
    <font>
      <sz val="8"/>
      <name val="Arial"/>
      <family val="2"/>
      <charset val="186"/>
      <scheme val="minor"/>
    </font>
    <font>
      <sz val="8"/>
      <color rgb="FFFF0000"/>
      <name val="Arial"/>
      <family val="2"/>
      <charset val="186"/>
      <scheme val="minor"/>
    </font>
    <font>
      <b/>
      <sz val="10"/>
      <color rgb="FFFF0000"/>
      <name val="Arial Baltic"/>
      <charset val="186"/>
    </font>
    <font>
      <b/>
      <sz val="10"/>
      <color rgb="FFFF0000"/>
      <name val="Arial"/>
      <family val="2"/>
      <charset val="186"/>
      <scheme val="minor"/>
    </font>
    <font>
      <b/>
      <sz val="10"/>
      <color rgb="FFFF0000"/>
      <name val="MonospaceLT"/>
      <charset val="186"/>
    </font>
    <font>
      <sz val="10"/>
      <color theme="1"/>
      <name val="Arial"/>
      <family val="2"/>
      <charset val="186"/>
    </font>
    <font>
      <sz val="10"/>
      <color rgb="FFFF0000"/>
      <name val="Arial"/>
      <family val="2"/>
      <charset val="186"/>
    </font>
    <font>
      <vertAlign val="superscript"/>
      <sz val="10"/>
      <name val="Arial"/>
      <family val="2"/>
      <charset val="186"/>
    </font>
    <font>
      <sz val="10"/>
      <name val="Calibri"/>
      <family val="2"/>
      <charset val="186"/>
    </font>
    <font>
      <vertAlign val="superscript"/>
      <sz val="10"/>
      <color theme="1"/>
      <name val="Arial"/>
      <family val="2"/>
      <charset val="186"/>
    </font>
    <font>
      <sz val="10"/>
      <color rgb="FF00B050"/>
      <name val="Arial"/>
      <family val="2"/>
      <charset val="186"/>
    </font>
    <font>
      <b/>
      <sz val="10"/>
      <color rgb="FF00B050"/>
      <name val="Arial"/>
      <family val="2"/>
      <charset val="186"/>
    </font>
    <font>
      <sz val="11"/>
      <color rgb="FFFF0000"/>
      <name val="Arial"/>
      <family val="2"/>
      <charset val="186"/>
      <scheme val="minor"/>
    </font>
    <font>
      <b/>
      <sz val="9"/>
      <color rgb="FFFF0000"/>
      <name val="Arial Baltic"/>
      <charset val="186"/>
    </font>
    <font>
      <sz val="9"/>
      <color rgb="FFFF0000"/>
      <name val="MonospaceLT"/>
    </font>
    <font>
      <b/>
      <sz val="10"/>
      <color rgb="FFFF0000"/>
      <name val="Arial"/>
      <family val="2"/>
      <charset val="186"/>
    </font>
    <font>
      <sz val="7"/>
      <name val="Times New Roman"/>
      <family val="1"/>
      <charset val="186"/>
    </font>
    <font>
      <sz val="10"/>
      <color rgb="FF000000"/>
      <name val="Arial"/>
      <family val="2"/>
      <charset val="186"/>
    </font>
    <font>
      <sz val="7"/>
      <color rgb="FF000000"/>
      <name val="Times New Roman"/>
      <family val="1"/>
      <charset val="186"/>
    </font>
    <font>
      <sz val="11"/>
      <name val="Arial"/>
      <family val="2"/>
      <charset val="186"/>
    </font>
    <font>
      <sz val="10"/>
      <color rgb="FFFFFFFF"/>
      <name val="Arial"/>
      <family val="2"/>
      <charset val="186"/>
    </font>
    <font>
      <sz val="10"/>
      <name val="Times New Roman"/>
      <family val="1"/>
      <charset val="186"/>
    </font>
    <font>
      <sz val="10"/>
      <name val="Symbol"/>
      <family val="1"/>
      <charset val="2"/>
    </font>
    <font>
      <sz val="11"/>
      <name val="Symbol"/>
      <family val="1"/>
      <charset val="2"/>
    </font>
    <font>
      <b/>
      <sz val="9"/>
      <name val="Times New Roman"/>
      <family val="1"/>
      <charset val="186"/>
    </font>
    <font>
      <b/>
      <sz val="9"/>
      <name val="Arial"/>
      <family val="2"/>
      <charset val="186"/>
    </font>
    <font>
      <b/>
      <sz val="9"/>
      <name val="Arial"/>
      <family val="2"/>
      <charset val="186"/>
      <scheme val="minor"/>
    </font>
    <font>
      <sz val="9"/>
      <name val="Arial"/>
      <family val="2"/>
      <charset val="186"/>
    </font>
    <font>
      <b/>
      <sz val="9"/>
      <color theme="1"/>
      <name val="Arial"/>
      <family val="2"/>
      <charset val="186"/>
      <scheme val="minor"/>
    </font>
    <font>
      <vertAlign val="superscript"/>
      <sz val="10"/>
      <color rgb="FF000000"/>
      <name val="Arial"/>
      <family val="2"/>
      <charset val="186"/>
    </font>
    <font>
      <sz val="11"/>
      <name val="Times New Roman"/>
      <family val="1"/>
      <charset val="186"/>
    </font>
    <font>
      <sz val="8"/>
      <color rgb="FFFF0000"/>
      <name val="Arial Baltic"/>
      <charset val="186"/>
    </font>
    <font>
      <sz val="8"/>
      <color rgb="FFFF0000"/>
      <name val="MonospaceLT"/>
      <charset val="186"/>
    </font>
    <font>
      <sz val="8"/>
      <color rgb="FFFF0000"/>
      <name val="MonospaceLT"/>
    </font>
    <font>
      <sz val="9"/>
      <color rgb="FFFF0000"/>
      <name val="Arial Baltic"/>
      <charset val="186"/>
    </font>
    <font>
      <b/>
      <sz val="12"/>
      <color rgb="FFFF0000"/>
      <name val="Arial Baltic"/>
      <charset val="186"/>
    </font>
    <font>
      <sz val="8"/>
      <color rgb="FFFF0000"/>
      <name val="Arial"/>
      <family val="2"/>
      <charset val="186"/>
    </font>
    <font>
      <b/>
      <sz val="8"/>
      <color rgb="FFFF0000"/>
      <name val="Arial Baltic"/>
      <charset val="186"/>
    </font>
    <font>
      <strike/>
      <sz val="9"/>
      <color rgb="FFFF0000"/>
      <name val="Arial Baltic"/>
      <charset val="186"/>
    </font>
    <font>
      <strike/>
      <sz val="8"/>
      <color rgb="FFFF0000"/>
      <name val="Arial Baltic"/>
      <charset val="186"/>
    </font>
    <font>
      <strike/>
      <sz val="8"/>
      <color rgb="FFFF0000"/>
      <name val="MonospaceLT"/>
      <charset val="186"/>
    </font>
    <font>
      <sz val="11"/>
      <color rgb="FFFF0000"/>
      <name val="MonospaceLT"/>
      <charset val="186"/>
    </font>
    <font>
      <sz val="9"/>
      <color rgb="FFFF0000"/>
      <name val="MonospaceLT"/>
      <charset val="186"/>
    </font>
    <font>
      <sz val="12"/>
      <color rgb="FFFF0000"/>
      <name val="Arial"/>
      <family val="2"/>
      <charset val="186"/>
      <scheme val="minor"/>
    </font>
    <font>
      <b/>
      <sz val="12"/>
      <color rgb="FFFF0000"/>
      <name val="Arial"/>
      <family val="2"/>
      <charset val="186"/>
      <scheme val="minor"/>
    </font>
    <font>
      <sz val="10"/>
      <color rgb="FFFF0000"/>
      <name val="Arial"/>
      <family val="2"/>
      <charset val="186"/>
      <scheme val="minor"/>
    </font>
    <font>
      <b/>
      <sz val="12"/>
      <color rgb="FFFF0000"/>
      <name val="MonospaceLT"/>
      <charset val="186"/>
    </font>
    <font>
      <strike/>
      <sz val="9"/>
      <color rgb="FFFF0000"/>
      <name val="Arial"/>
      <family val="2"/>
      <charset val="186"/>
    </font>
    <font>
      <strike/>
      <sz val="8"/>
      <color rgb="FFFF0000"/>
      <name val="Arial"/>
      <family val="2"/>
      <charset val="186"/>
    </font>
    <font>
      <sz val="9"/>
      <color rgb="FFFF0000"/>
      <name val="Arial"/>
      <family val="2"/>
      <charset val="186"/>
      <scheme val="major"/>
    </font>
    <font>
      <b/>
      <sz val="8"/>
      <color rgb="FFFF0000"/>
      <name val="Arial"/>
      <family val="2"/>
      <charset val="186"/>
      <scheme val="minor"/>
    </font>
    <font>
      <sz val="8"/>
      <color rgb="FFFF0000"/>
      <name val="Arial Baltic"/>
    </font>
    <font>
      <strike/>
      <sz val="8"/>
      <color rgb="FFFF0000"/>
      <name val="MonospaceLT"/>
    </font>
    <font>
      <strike/>
      <sz val="11"/>
      <color rgb="FFFF0000"/>
      <name val="Arial"/>
      <family val="2"/>
      <charset val="186"/>
      <scheme val="minor"/>
    </font>
  </fonts>
  <fills count="5">
    <fill>
      <patternFill patternType="none"/>
    </fill>
    <fill>
      <patternFill patternType="gray125"/>
    </fill>
    <fill>
      <patternFill patternType="solid">
        <fgColor rgb="FFFFFFFF"/>
        <bgColor indexed="64"/>
      </patternFill>
    </fill>
    <fill>
      <patternFill patternType="solid">
        <fgColor rgb="FFFF0000"/>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0" fontId="9" fillId="0" borderId="0"/>
    <xf numFmtId="0" fontId="6" fillId="0" borderId="0"/>
    <xf numFmtId="0" fontId="5" fillId="0" borderId="0"/>
    <xf numFmtId="0" fontId="3" fillId="0" borderId="0"/>
    <xf numFmtId="0" fontId="3" fillId="0" borderId="0"/>
  </cellStyleXfs>
  <cellXfs count="789">
    <xf numFmtId="0" fontId="0" fillId="0" borderId="0" xfId="0"/>
    <xf numFmtId="0" fontId="9" fillId="0" borderId="0" xfId="1"/>
    <xf numFmtId="0" fontId="8" fillId="0" borderId="2" xfId="1" applyFont="1" applyBorder="1" applyAlignment="1">
      <alignment horizontal="center"/>
    </xf>
    <xf numFmtId="0" fontId="8" fillId="0" borderId="0" xfId="1" applyFont="1" applyAlignment="1">
      <alignment horizontal="center"/>
    </xf>
    <xf numFmtId="0" fontId="8" fillId="0" borderId="3" xfId="1" applyFont="1" applyBorder="1" applyAlignment="1">
      <alignment horizontal="center"/>
    </xf>
    <xf numFmtId="166" fontId="15" fillId="0" borderId="0" xfId="1" applyNumberFormat="1" applyFont="1" applyAlignment="1">
      <alignment horizontal="right" vertical="top"/>
    </xf>
    <xf numFmtId="0" fontId="16" fillId="0" borderId="0" xfId="1" applyFont="1" applyAlignment="1">
      <alignment horizontal="center"/>
    </xf>
    <xf numFmtId="49" fontId="11" fillId="0" borderId="0" xfId="1" applyNumberFormat="1" applyFont="1" applyAlignment="1">
      <alignment horizontal="left" vertical="top" wrapText="1"/>
    </xf>
    <xf numFmtId="164" fontId="18" fillId="0" borderId="0" xfId="1" applyNumberFormat="1" applyFont="1" applyAlignment="1">
      <alignment horizontal="right" vertical="top"/>
    </xf>
    <xf numFmtId="166" fontId="18" fillId="0" borderId="0" xfId="1" applyNumberFormat="1" applyFont="1" applyAlignment="1">
      <alignment horizontal="right" vertical="top"/>
    </xf>
    <xf numFmtId="167" fontId="8" fillId="0" borderId="0" xfId="1" applyNumberFormat="1" applyFont="1" applyAlignment="1">
      <alignment horizontal="right" vertical="top"/>
    </xf>
    <xf numFmtId="49" fontId="14" fillId="0" borderId="0" xfId="1" applyNumberFormat="1" applyFont="1" applyAlignment="1">
      <alignment horizontal="right" vertical="top"/>
    </xf>
    <xf numFmtId="49" fontId="14" fillId="0" borderId="0" xfId="1" applyNumberFormat="1" applyFont="1" applyAlignment="1">
      <alignment horizontal="left" vertical="top" wrapText="1"/>
    </xf>
    <xf numFmtId="49" fontId="8" fillId="0" borderId="0" xfId="1" applyNumberFormat="1" applyFont="1" applyAlignment="1">
      <alignment horizontal="left" vertical="top" wrapText="1"/>
    </xf>
    <xf numFmtId="164" fontId="19" fillId="0" borderId="0" xfId="1" applyNumberFormat="1" applyFont="1" applyAlignment="1">
      <alignment horizontal="right" vertical="top"/>
    </xf>
    <xf numFmtId="170" fontId="19" fillId="0" borderId="0" xfId="1" applyNumberFormat="1" applyFont="1" applyAlignment="1">
      <alignment horizontal="right" vertical="top"/>
    </xf>
    <xf numFmtId="167" fontId="8" fillId="0" borderId="0" xfId="1" applyNumberFormat="1" applyFont="1" applyAlignment="1">
      <alignment horizontal="left" vertical="top"/>
    </xf>
    <xf numFmtId="49" fontId="8" fillId="0" borderId="0" xfId="1" applyNumberFormat="1" applyFont="1" applyAlignment="1">
      <alignment horizontal="right" vertical="top"/>
    </xf>
    <xf numFmtId="165" fontId="15" fillId="0" borderId="0" xfId="1" applyNumberFormat="1" applyFont="1" applyAlignment="1">
      <alignment horizontal="right" vertical="top"/>
    </xf>
    <xf numFmtId="49" fontId="8" fillId="0" borderId="0" xfId="1" applyNumberFormat="1" applyFont="1" applyAlignment="1">
      <alignment horizontal="right" vertical="top" wrapText="1"/>
    </xf>
    <xf numFmtId="0" fontId="6" fillId="0" borderId="0" xfId="2"/>
    <xf numFmtId="0" fontId="6" fillId="0" borderId="1" xfId="2" applyBorder="1"/>
    <xf numFmtId="0" fontId="24" fillId="0" borderId="5" xfId="2" applyFont="1" applyBorder="1" applyAlignment="1">
      <alignment horizontal="center" vertical="center"/>
    </xf>
    <xf numFmtId="0" fontId="24" fillId="0" borderId="2" xfId="2" applyFont="1" applyBorder="1" applyAlignment="1">
      <alignment horizontal="center" vertical="center"/>
    </xf>
    <xf numFmtId="0" fontId="24" fillId="0" borderId="7" xfId="2" applyFont="1" applyBorder="1" applyAlignment="1">
      <alignment horizontal="center" vertical="center"/>
    </xf>
    <xf numFmtId="0" fontId="24" fillId="0" borderId="3" xfId="2" applyFont="1" applyBorder="1" applyAlignment="1">
      <alignment horizontal="center" vertical="center"/>
    </xf>
    <xf numFmtId="174" fontId="26" fillId="0" borderId="0" xfId="2" applyNumberFormat="1" applyFont="1" applyAlignment="1">
      <alignment vertical="top"/>
    </xf>
    <xf numFmtId="0" fontId="6" fillId="0" borderId="0" xfId="2" applyAlignment="1">
      <alignment vertical="top"/>
    </xf>
    <xf numFmtId="0" fontId="26" fillId="0" borderId="0" xfId="2" applyFont="1" applyAlignment="1">
      <alignment vertical="top"/>
    </xf>
    <xf numFmtId="0" fontId="5" fillId="0" borderId="0" xfId="3"/>
    <xf numFmtId="0" fontId="5" fillId="0" borderId="1" xfId="3" applyBorder="1"/>
    <xf numFmtId="0" fontId="24" fillId="0" borderId="5" xfId="3" applyFont="1" applyBorder="1" applyAlignment="1">
      <alignment horizontal="center" vertical="center"/>
    </xf>
    <xf numFmtId="0" fontId="24" fillId="0" borderId="2" xfId="3" applyFont="1" applyBorder="1" applyAlignment="1">
      <alignment horizontal="center" vertical="center"/>
    </xf>
    <xf numFmtId="0" fontId="24" fillId="0" borderId="7" xfId="3" applyFont="1" applyBorder="1" applyAlignment="1">
      <alignment horizontal="center" vertical="center"/>
    </xf>
    <xf numFmtId="0" fontId="24" fillId="0" borderId="3" xfId="3" applyFont="1" applyBorder="1" applyAlignment="1">
      <alignment horizontal="center" vertical="center"/>
    </xf>
    <xf numFmtId="0" fontId="21" fillId="0" borderId="0" xfId="3" applyFont="1" applyAlignment="1">
      <alignment horizontal="left" vertical="top" wrapText="1"/>
    </xf>
    <xf numFmtId="0" fontId="25" fillId="0" borderId="0" xfId="3" applyFont="1" applyAlignment="1">
      <alignment horizontal="left" vertical="top" wrapText="1"/>
    </xf>
    <xf numFmtId="174" fontId="26" fillId="0" borderId="0" xfId="3" applyNumberFormat="1" applyFont="1" applyAlignment="1">
      <alignment vertical="top"/>
    </xf>
    <xf numFmtId="0" fontId="5" fillId="0" borderId="0" xfId="3" applyAlignment="1">
      <alignment vertical="top"/>
    </xf>
    <xf numFmtId="0" fontId="26" fillId="0" borderId="0" xfId="3" applyFont="1" applyAlignment="1">
      <alignment vertical="top"/>
    </xf>
    <xf numFmtId="0" fontId="23" fillId="0" borderId="0" xfId="3" applyFont="1" applyAlignment="1">
      <alignment horizontal="left" vertical="top" wrapText="1"/>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174" fontId="26" fillId="0" borderId="0" xfId="0" applyNumberFormat="1" applyFont="1" applyAlignment="1">
      <alignment vertical="top"/>
    </xf>
    <xf numFmtId="0" fontId="0" fillId="0" borderId="0" xfId="0" applyAlignment="1">
      <alignment vertical="top"/>
    </xf>
    <xf numFmtId="0" fontId="26" fillId="0" borderId="0" xfId="0" applyFont="1" applyAlignment="1">
      <alignment vertical="top"/>
    </xf>
    <xf numFmtId="0" fontId="20" fillId="0" borderId="0" xfId="3" applyFont="1" applyAlignment="1">
      <alignment horizontal="center" vertical="center"/>
    </xf>
    <xf numFmtId="0" fontId="21" fillId="0" borderId="1" xfId="3" applyFont="1" applyBorder="1" applyAlignment="1">
      <alignment horizontal="center" vertical="center" wrapText="1"/>
    </xf>
    <xf numFmtId="164" fontId="26" fillId="0" borderId="0" xfId="3" applyNumberFormat="1" applyFont="1" applyAlignment="1">
      <alignment horizontal="right" vertical="top"/>
    </xf>
    <xf numFmtId="178" fontId="26" fillId="0" borderId="0" xfId="3" applyNumberFormat="1" applyFont="1" applyAlignment="1">
      <alignment horizontal="right" vertical="top" wrapText="1"/>
    </xf>
    <xf numFmtId="179" fontId="26" fillId="0" borderId="0" xfId="3" applyNumberFormat="1" applyFont="1" applyAlignment="1">
      <alignment horizontal="right" vertical="top"/>
    </xf>
    <xf numFmtId="0" fontId="29" fillId="0" borderId="1" xfId="3" applyFont="1" applyBorder="1"/>
    <xf numFmtId="0" fontId="5" fillId="0" borderId="0" xfId="3" applyAlignment="1">
      <alignment wrapText="1"/>
    </xf>
    <xf numFmtId="0" fontId="24" fillId="0" borderId="5" xfId="3" applyFont="1" applyBorder="1" applyAlignment="1">
      <alignment horizontal="center" vertical="center" wrapText="1"/>
    </xf>
    <xf numFmtId="0" fontId="24" fillId="0" borderId="7" xfId="3" applyFont="1" applyBorder="1" applyAlignment="1">
      <alignment horizontal="center" vertical="center" wrapText="1"/>
    </xf>
    <xf numFmtId="0" fontId="21" fillId="0" borderId="0" xfId="3" applyFont="1" applyAlignment="1">
      <alignment horizontal="center" vertical="top" wrapText="1"/>
    </xf>
    <xf numFmtId="0" fontId="25" fillId="0" borderId="0" xfId="3" applyFont="1" applyAlignment="1">
      <alignment wrapText="1"/>
    </xf>
    <xf numFmtId="0" fontId="5" fillId="0" borderId="0" xfId="3" applyAlignment="1">
      <alignment horizontal="center"/>
    </xf>
    <xf numFmtId="0" fontId="0" fillId="0" borderId="0" xfId="0" applyAlignment="1">
      <alignment horizontal="center"/>
    </xf>
    <xf numFmtId="173" fontId="26" fillId="0" borderId="8" xfId="2" applyNumberFormat="1" applyFont="1" applyBorder="1" applyAlignment="1">
      <alignment vertical="top"/>
    </xf>
    <xf numFmtId="174" fontId="26" fillId="0" borderId="8" xfId="2" applyNumberFormat="1" applyFont="1" applyBorder="1" applyAlignment="1">
      <alignment vertical="top"/>
    </xf>
    <xf numFmtId="0" fontId="21" fillId="0" borderId="8" xfId="2" applyFont="1" applyBorder="1" applyAlignment="1">
      <alignment horizontal="left" vertical="top" wrapText="1"/>
    </xf>
    <xf numFmtId="0" fontId="25" fillId="0" borderId="8" xfId="2" applyFont="1" applyBorder="1" applyAlignment="1">
      <alignment horizontal="left" vertical="top" wrapText="1"/>
    </xf>
    <xf numFmtId="0" fontId="29" fillId="0" borderId="8" xfId="2" applyFont="1" applyBorder="1" applyAlignment="1">
      <alignment horizontal="center" vertical="center"/>
    </xf>
    <xf numFmtId="0" fontId="29" fillId="0" borderId="9" xfId="2" applyFont="1" applyBorder="1" applyAlignment="1">
      <alignment horizontal="center" vertical="center"/>
    </xf>
    <xf numFmtId="168" fontId="11" fillId="0" borderId="8" xfId="1" applyNumberFormat="1" applyFont="1" applyBorder="1" applyAlignment="1">
      <alignment horizontal="right" vertical="top"/>
    </xf>
    <xf numFmtId="49" fontId="11" fillId="0" borderId="8" xfId="1" applyNumberFormat="1" applyFont="1" applyBorder="1" applyAlignment="1">
      <alignment horizontal="left" vertical="top" wrapText="1"/>
    </xf>
    <xf numFmtId="49" fontId="17" fillId="0" borderId="8" xfId="1" applyNumberFormat="1" applyFont="1" applyBorder="1" applyAlignment="1">
      <alignment horizontal="left" vertical="top" wrapText="1"/>
    </xf>
    <xf numFmtId="164" fontId="18" fillId="0" borderId="8" xfId="1" applyNumberFormat="1" applyFont="1" applyBorder="1" applyAlignment="1">
      <alignment horizontal="right" vertical="top"/>
    </xf>
    <xf numFmtId="166" fontId="18" fillId="0" borderId="8" xfId="1" applyNumberFormat="1" applyFont="1" applyBorder="1" applyAlignment="1">
      <alignment horizontal="right" vertical="top"/>
    </xf>
    <xf numFmtId="0" fontId="31" fillId="0" borderId="8" xfId="1" applyFont="1" applyBorder="1" applyAlignment="1">
      <alignment horizontal="center" vertical="center"/>
    </xf>
    <xf numFmtId="0" fontId="6" fillId="0" borderId="8" xfId="2" applyBorder="1"/>
    <xf numFmtId="175" fontId="26" fillId="0" borderId="8" xfId="2" applyNumberFormat="1" applyFont="1" applyBorder="1" applyAlignment="1">
      <alignment horizontal="center" vertical="top"/>
    </xf>
    <xf numFmtId="172" fontId="26" fillId="0" borderId="8" xfId="2" applyNumberFormat="1" applyFont="1" applyBorder="1" applyAlignment="1">
      <alignment horizontal="center" vertical="top"/>
    </xf>
    <xf numFmtId="0" fontId="23" fillId="0" borderId="0" xfId="2" applyFont="1" applyAlignment="1">
      <alignment horizontal="right" vertical="top" wrapText="1"/>
    </xf>
    <xf numFmtId="0" fontId="31" fillId="0" borderId="3" xfId="1" applyFont="1" applyBorder="1" applyAlignment="1">
      <alignment horizontal="center" vertical="center"/>
    </xf>
    <xf numFmtId="167" fontId="14" fillId="0" borderId="8" xfId="1" applyNumberFormat="1" applyFont="1" applyBorder="1" applyAlignment="1">
      <alignment horizontal="left" vertical="center" wrapText="1"/>
    </xf>
    <xf numFmtId="166" fontId="15" fillId="0" borderId="8" xfId="1" applyNumberFormat="1" applyFont="1" applyBorder="1" applyAlignment="1">
      <alignment horizontal="right" vertical="top"/>
    </xf>
    <xf numFmtId="0" fontId="29" fillId="0" borderId="9" xfId="3" applyFont="1" applyBorder="1" applyAlignment="1">
      <alignment horizontal="center" vertical="center"/>
    </xf>
    <xf numFmtId="0" fontId="29" fillId="0" borderId="8" xfId="3" applyFont="1" applyBorder="1" applyAlignment="1">
      <alignment horizontal="center" vertical="center"/>
    </xf>
    <xf numFmtId="0" fontId="25" fillId="0" borderId="8" xfId="3" applyFont="1" applyBorder="1" applyAlignment="1">
      <alignment horizontal="left" vertical="top" wrapText="1"/>
    </xf>
    <xf numFmtId="173" fontId="26" fillId="0" borderId="8" xfId="3" applyNumberFormat="1" applyFont="1" applyBorder="1" applyAlignment="1">
      <alignment vertical="top"/>
    </xf>
    <xf numFmtId="174" fontId="26" fillId="0" borderId="8" xfId="3" applyNumberFormat="1" applyFont="1" applyBorder="1" applyAlignment="1">
      <alignment vertical="top"/>
    </xf>
    <xf numFmtId="0" fontId="26" fillId="0" borderId="8" xfId="3" applyFont="1" applyBorder="1" applyAlignment="1">
      <alignment vertical="top"/>
    </xf>
    <xf numFmtId="0" fontId="21" fillId="0" borderId="8" xfId="3" applyFont="1" applyBorder="1" applyAlignment="1">
      <alignment horizontal="center" vertical="top" wrapText="1"/>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25" fillId="0" borderId="8" xfId="0" applyFont="1" applyBorder="1" applyAlignment="1">
      <alignment horizontal="left" vertical="top" wrapText="1"/>
    </xf>
    <xf numFmtId="173" fontId="26" fillId="0" borderId="8" xfId="0" applyNumberFormat="1" applyFont="1" applyBorder="1" applyAlignment="1">
      <alignment vertical="top"/>
    </xf>
    <xf numFmtId="174" fontId="26" fillId="0" borderId="8" xfId="0" applyNumberFormat="1" applyFont="1" applyBorder="1" applyAlignment="1">
      <alignment vertical="top"/>
    </xf>
    <xf numFmtId="0" fontId="25" fillId="0" borderId="8" xfId="3" quotePrefix="1" applyFont="1" applyBorder="1" applyAlignment="1">
      <alignment horizontal="left" vertical="top" wrapText="1"/>
    </xf>
    <xf numFmtId="175" fontId="26" fillId="0" borderId="8" xfId="0" applyNumberFormat="1" applyFont="1" applyBorder="1" applyAlignment="1">
      <alignment horizontal="center" vertical="top"/>
    </xf>
    <xf numFmtId="172" fontId="26" fillId="0" borderId="8" xfId="0" applyNumberFormat="1" applyFont="1" applyBorder="1" applyAlignment="1">
      <alignment horizontal="center" vertical="top"/>
    </xf>
    <xf numFmtId="0" fontId="30" fillId="0" borderId="7" xfId="3" applyFont="1" applyBorder="1" applyAlignment="1">
      <alignment horizontal="center" vertical="center"/>
    </xf>
    <xf numFmtId="0" fontId="33" fillId="0" borderId="8" xfId="3" applyFont="1" applyBorder="1" applyAlignment="1">
      <alignment horizontal="center" vertical="center"/>
    </xf>
    <xf numFmtId="0" fontId="23" fillId="0" borderId="8" xfId="3" applyFont="1" applyBorder="1" applyAlignment="1">
      <alignment horizontal="left" vertical="center" wrapText="1"/>
    </xf>
    <xf numFmtId="0" fontId="21" fillId="0" borderId="8" xfId="3" applyFont="1" applyBorder="1" applyAlignment="1">
      <alignment horizontal="center"/>
    </xf>
    <xf numFmtId="0" fontId="21" fillId="0" borderId="8" xfId="3" applyFont="1" applyBorder="1" applyAlignment="1">
      <alignment horizontal="left" wrapText="1"/>
    </xf>
    <xf numFmtId="164" fontId="26" fillId="0" borderId="8" xfId="3" applyNumberFormat="1" applyFont="1" applyBorder="1" applyAlignment="1">
      <alignment horizontal="right"/>
    </xf>
    <xf numFmtId="166" fontId="26" fillId="0" borderId="8" xfId="3" applyNumberFormat="1" applyFont="1" applyBorder="1" applyAlignment="1">
      <alignment horizontal="right"/>
    </xf>
    <xf numFmtId="170" fontId="27" fillId="0" borderId="8" xfId="3" applyNumberFormat="1" applyFont="1" applyBorder="1" applyAlignment="1">
      <alignment horizontal="right"/>
    </xf>
    <xf numFmtId="0" fontId="33" fillId="0" borderId="9" xfId="3" applyFont="1" applyBorder="1" applyAlignment="1">
      <alignment horizontal="center" vertical="center"/>
    </xf>
    <xf numFmtId="0" fontId="28" fillId="0" borderId="8" xfId="3" applyFont="1" applyBorder="1"/>
    <xf numFmtId="0" fontId="30" fillId="0" borderId="5" xfId="3" applyFont="1" applyBorder="1" applyAlignment="1">
      <alignment horizontal="center" vertical="center"/>
    </xf>
    <xf numFmtId="0" fontId="23" fillId="0" borderId="8" xfId="3" applyFont="1" applyBorder="1" applyAlignment="1">
      <alignment horizontal="center" vertical="top" wrapText="1" shrinkToFit="1"/>
    </xf>
    <xf numFmtId="0" fontId="23" fillId="0" borderId="8" xfId="3" applyFont="1" applyBorder="1" applyAlignment="1">
      <alignment vertical="top" wrapText="1" shrinkToFit="1"/>
    </xf>
    <xf numFmtId="0" fontId="5" fillId="0" borderId="8" xfId="3" applyBorder="1" applyAlignment="1">
      <alignment vertical="top" wrapText="1" shrinkToFit="1"/>
    </xf>
    <xf numFmtId="164" fontId="26" fillId="0" borderId="8" xfId="3" applyNumberFormat="1" applyFont="1" applyBorder="1" applyAlignment="1">
      <alignment horizontal="right" vertical="top"/>
    </xf>
    <xf numFmtId="0" fontId="21" fillId="0" borderId="8" xfId="3" applyFont="1" applyBorder="1" applyAlignment="1">
      <alignment horizontal="center" vertical="top"/>
    </xf>
    <xf numFmtId="0" fontId="25" fillId="0" borderId="8" xfId="3" applyFont="1" applyBorder="1" applyAlignment="1">
      <alignment vertical="top" wrapText="1"/>
    </xf>
    <xf numFmtId="178" fontId="26" fillId="0" borderId="8" xfId="3" applyNumberFormat="1" applyFont="1" applyBorder="1" applyAlignment="1">
      <alignment horizontal="right" vertical="top"/>
    </xf>
    <xf numFmtId="0" fontId="26" fillId="0" borderId="8" xfId="3" applyFont="1" applyBorder="1" applyAlignment="1">
      <alignment horizontal="left" vertical="top" wrapText="1"/>
    </xf>
    <xf numFmtId="0" fontId="21" fillId="0" borderId="8" xfId="3" applyFont="1" applyBorder="1" applyAlignment="1">
      <alignment horizontal="center" vertical="top" wrapText="1" shrinkToFit="1"/>
    </xf>
    <xf numFmtId="179" fontId="26" fillId="0" borderId="8" xfId="3" applyNumberFormat="1" applyFont="1" applyBorder="1" applyAlignment="1">
      <alignment horizontal="right" vertical="top"/>
    </xf>
    <xf numFmtId="175" fontId="26" fillId="0" borderId="8" xfId="2" applyNumberFormat="1" applyFont="1" applyBorder="1" applyAlignment="1">
      <alignment horizontal="center" vertical="center"/>
    </xf>
    <xf numFmtId="172" fontId="26" fillId="0" borderId="8" xfId="2" applyNumberFormat="1" applyFont="1" applyBorder="1" applyAlignment="1">
      <alignment horizontal="center" vertical="center"/>
    </xf>
    <xf numFmtId="0" fontId="6" fillId="0" borderId="0" xfId="2" applyAlignment="1">
      <alignment horizontal="center" vertical="center"/>
    </xf>
    <xf numFmtId="0" fontId="6" fillId="0" borderId="0" xfId="2" applyAlignment="1">
      <alignment horizontal="center"/>
    </xf>
    <xf numFmtId="0" fontId="35" fillId="0" borderId="0" xfId="3" applyFont="1"/>
    <xf numFmtId="0" fontId="22" fillId="0" borderId="8" xfId="3" applyFont="1" applyBorder="1" applyAlignment="1">
      <alignment horizontal="left" vertical="top" wrapText="1"/>
    </xf>
    <xf numFmtId="169" fontId="26" fillId="0" borderId="8" xfId="3" applyNumberFormat="1" applyFont="1" applyBorder="1" applyAlignment="1">
      <alignment horizontal="center"/>
    </xf>
    <xf numFmtId="0" fontId="36" fillId="0" borderId="8" xfId="0" applyFont="1" applyBorder="1" applyAlignment="1">
      <alignment wrapText="1"/>
    </xf>
    <xf numFmtId="0" fontId="5" fillId="0" borderId="0" xfId="3" applyAlignment="1">
      <alignment horizontal="center" vertical="center"/>
    </xf>
    <xf numFmtId="0" fontId="36" fillId="0" borderId="8" xfId="0" applyFont="1" applyBorder="1" applyAlignment="1">
      <alignment horizontal="center" vertical="center"/>
    </xf>
    <xf numFmtId="0" fontId="0" fillId="0" borderId="0" xfId="0" applyAlignment="1">
      <alignment horizontal="center" vertical="center"/>
    </xf>
    <xf numFmtId="2" fontId="36" fillId="0" borderId="8" xfId="0" applyNumberFormat="1" applyFont="1" applyBorder="1" applyAlignment="1">
      <alignment horizontal="center" vertical="center"/>
    </xf>
    <xf numFmtId="0" fontId="23" fillId="0" borderId="8" xfId="2" applyFont="1" applyBorder="1" applyAlignment="1">
      <alignment horizontal="center" vertical="top"/>
    </xf>
    <xf numFmtId="0" fontId="21" fillId="0" borderId="8" xfId="2" applyFont="1" applyBorder="1" applyAlignment="1">
      <alignment horizontal="center" vertical="top" wrapText="1"/>
    </xf>
    <xf numFmtId="0" fontId="23" fillId="0" borderId="0" xfId="2" applyFont="1" applyAlignment="1">
      <alignment horizontal="center" vertical="top" wrapText="1"/>
    </xf>
    <xf numFmtId="0" fontId="21" fillId="0" borderId="0" xfId="2" applyFont="1" applyAlignment="1">
      <alignment horizontal="center" vertical="top" wrapText="1"/>
    </xf>
    <xf numFmtId="0" fontId="23" fillId="0" borderId="8" xfId="2" applyFont="1" applyBorder="1" applyAlignment="1">
      <alignment horizontal="center" vertical="center"/>
    </xf>
    <xf numFmtId="0" fontId="21" fillId="0" borderId="8" xfId="2" applyFont="1" applyBorder="1" applyAlignment="1">
      <alignment horizontal="center" vertical="center" wrapText="1"/>
    </xf>
    <xf numFmtId="0" fontId="23" fillId="0" borderId="0" xfId="2" applyFont="1" applyAlignment="1">
      <alignment horizontal="center" vertical="center" wrapText="1"/>
    </xf>
    <xf numFmtId="0" fontId="21" fillId="0" borderId="0" xfId="2" applyFont="1" applyAlignment="1">
      <alignment horizontal="center" vertical="center" wrapText="1"/>
    </xf>
    <xf numFmtId="0" fontId="9" fillId="0" borderId="0" xfId="1" applyAlignment="1">
      <alignment horizontal="center"/>
    </xf>
    <xf numFmtId="167" fontId="14" fillId="0" borderId="0" xfId="1" applyNumberFormat="1" applyFont="1" applyAlignment="1">
      <alignment horizontal="center" vertical="center" wrapText="1"/>
    </xf>
    <xf numFmtId="168" fontId="11" fillId="0" borderId="8" xfId="1" applyNumberFormat="1" applyFont="1" applyBorder="1" applyAlignment="1">
      <alignment horizontal="center" vertical="top"/>
    </xf>
    <xf numFmtId="167" fontId="8" fillId="0" borderId="0" xfId="1" applyNumberFormat="1" applyFont="1" applyAlignment="1">
      <alignment horizontal="center" vertical="top"/>
    </xf>
    <xf numFmtId="49" fontId="8" fillId="0" borderId="0" xfId="1" applyNumberFormat="1" applyFont="1" applyAlignment="1">
      <alignment horizontal="center" vertical="top"/>
    </xf>
    <xf numFmtId="49" fontId="8" fillId="0" borderId="0" xfId="1" applyNumberFormat="1" applyFont="1" applyAlignment="1">
      <alignment horizontal="center" vertical="top" wrapText="1"/>
    </xf>
    <xf numFmtId="0" fontId="12" fillId="0" borderId="0" xfId="1" applyFont="1" applyAlignment="1">
      <alignment horizontal="center"/>
    </xf>
    <xf numFmtId="49" fontId="11" fillId="0" borderId="8" xfId="1" applyNumberFormat="1" applyFont="1" applyBorder="1" applyAlignment="1">
      <alignment horizontal="center" vertical="top" wrapText="1"/>
    </xf>
    <xf numFmtId="169" fontId="18" fillId="0" borderId="8" xfId="1" applyNumberFormat="1" applyFont="1" applyBorder="1" applyAlignment="1">
      <alignment horizontal="center" vertical="top"/>
    </xf>
    <xf numFmtId="169" fontId="19" fillId="0" borderId="0" xfId="1" applyNumberFormat="1" applyFont="1" applyAlignment="1">
      <alignment horizontal="center" vertical="top"/>
    </xf>
    <xf numFmtId="169" fontId="18" fillId="0" borderId="0" xfId="1" applyNumberFormat="1" applyFont="1" applyAlignment="1">
      <alignment horizontal="center" vertical="top"/>
    </xf>
    <xf numFmtId="171" fontId="15" fillId="0" borderId="0" xfId="1" applyNumberFormat="1" applyFont="1" applyAlignment="1">
      <alignment horizontal="center" vertical="top"/>
    </xf>
    <xf numFmtId="0" fontId="4" fillId="0" borderId="0" xfId="2" applyFont="1" applyAlignment="1">
      <alignment horizontal="center"/>
    </xf>
    <xf numFmtId="0" fontId="6" fillId="0" borderId="1" xfId="2" applyBorder="1" applyAlignment="1">
      <alignment horizontal="center"/>
    </xf>
    <xf numFmtId="0" fontId="21" fillId="0" borderId="1" xfId="3" applyFont="1" applyBorder="1" applyAlignment="1">
      <alignment horizontal="left" vertical="center" wrapText="1"/>
    </xf>
    <xf numFmtId="168" fontId="11" fillId="0" borderId="8" xfId="1" applyNumberFormat="1" applyFont="1" applyBorder="1" applyAlignment="1">
      <alignment horizontal="right" vertical="center"/>
    </xf>
    <xf numFmtId="167" fontId="14" fillId="0" borderId="8" xfId="1" applyNumberFormat="1" applyFont="1" applyBorder="1" applyAlignment="1">
      <alignment horizontal="center" vertical="center" wrapText="1"/>
    </xf>
    <xf numFmtId="172" fontId="26" fillId="0" borderId="8" xfId="3" applyNumberFormat="1" applyFont="1" applyBorder="1" applyAlignment="1">
      <alignment horizontal="center" vertical="top"/>
    </xf>
    <xf numFmtId="175" fontId="26" fillId="0" borderId="8" xfId="3" applyNumberFormat="1" applyFont="1" applyBorder="1" applyAlignment="1">
      <alignment horizontal="center" vertical="top"/>
    </xf>
    <xf numFmtId="0" fontId="23" fillId="0" borderId="8" xfId="3" applyFont="1" applyBorder="1" applyAlignment="1">
      <alignment horizontal="center" vertical="top"/>
    </xf>
    <xf numFmtId="0" fontId="21" fillId="0" borderId="8" xfId="0" applyFont="1" applyBorder="1" applyAlignment="1">
      <alignment horizontal="center" vertical="top" wrapText="1"/>
    </xf>
    <xf numFmtId="0" fontId="23" fillId="0" borderId="8" xfId="0" applyFont="1" applyBorder="1" applyAlignment="1">
      <alignment horizontal="center" vertical="top"/>
    </xf>
    <xf numFmtId="0" fontId="21" fillId="0" borderId="0" xfId="0" applyFont="1" applyAlignment="1">
      <alignment horizontal="center" vertical="top" wrapText="1"/>
    </xf>
    <xf numFmtId="0" fontId="21" fillId="0" borderId="1" xfId="3" applyFont="1" applyBorder="1" applyAlignment="1">
      <alignment horizontal="center" wrapText="1"/>
    </xf>
    <xf numFmtId="0" fontId="5" fillId="0" borderId="1" xfId="3" applyBorder="1" applyAlignment="1">
      <alignment horizontal="center"/>
    </xf>
    <xf numFmtId="0" fontId="29" fillId="0" borderId="1" xfId="3" applyFont="1" applyBorder="1" applyAlignment="1">
      <alignment horizontal="center"/>
    </xf>
    <xf numFmtId="0" fontId="5" fillId="0" borderId="3" xfId="3" applyBorder="1" applyAlignment="1">
      <alignment horizontal="center" vertical="center"/>
    </xf>
    <xf numFmtId="0" fontId="5" fillId="0" borderId="8" xfId="3" applyBorder="1" applyAlignment="1">
      <alignment horizontal="center" vertical="top" wrapText="1" shrinkToFit="1"/>
    </xf>
    <xf numFmtId="176" fontId="26" fillId="0" borderId="8" xfId="3" applyNumberFormat="1" applyFont="1" applyBorder="1" applyAlignment="1">
      <alignment horizontal="center" vertical="top"/>
    </xf>
    <xf numFmtId="177" fontId="26" fillId="0" borderId="8" xfId="3" applyNumberFormat="1" applyFont="1" applyBorder="1" applyAlignment="1">
      <alignment horizontal="center" vertical="top"/>
    </xf>
    <xf numFmtId="180" fontId="26" fillId="0" borderId="8" xfId="3" applyNumberFormat="1" applyFont="1" applyBorder="1" applyAlignment="1">
      <alignment horizontal="center" vertical="top"/>
    </xf>
    <xf numFmtId="0" fontId="26" fillId="0" borderId="8" xfId="3" applyFont="1" applyBorder="1" applyAlignment="1">
      <alignment horizontal="center" vertical="top" wrapText="1"/>
    </xf>
    <xf numFmtId="181" fontId="26" fillId="0" borderId="8" xfId="3" applyNumberFormat="1" applyFont="1" applyBorder="1" applyAlignment="1">
      <alignment horizontal="center" vertical="top" wrapText="1"/>
    </xf>
    <xf numFmtId="177" fontId="26" fillId="0" borderId="0" xfId="3" applyNumberFormat="1" applyFont="1" applyAlignment="1">
      <alignment horizontal="center" vertical="top"/>
    </xf>
    <xf numFmtId="178" fontId="26" fillId="0" borderId="0" xfId="3" applyNumberFormat="1" applyFont="1" applyAlignment="1">
      <alignment horizontal="center" vertical="top" wrapText="1"/>
    </xf>
    <xf numFmtId="179" fontId="26" fillId="0" borderId="0" xfId="3" applyNumberFormat="1" applyFont="1" applyAlignment="1">
      <alignment horizontal="center" vertical="top" wrapText="1"/>
    </xf>
    <xf numFmtId="0" fontId="21" fillId="0" borderId="0" xfId="3" applyFont="1" applyAlignment="1">
      <alignment horizontal="center" vertical="top"/>
    </xf>
    <xf numFmtId="0" fontId="0" fillId="0" borderId="1" xfId="0" applyBorder="1" applyAlignment="1">
      <alignment horizontal="center"/>
    </xf>
    <xf numFmtId="0" fontId="23" fillId="0" borderId="0" xfId="3" applyFont="1" applyAlignment="1">
      <alignment horizontal="center" vertical="top" wrapText="1"/>
    </xf>
    <xf numFmtId="0" fontId="38" fillId="0" borderId="0" xfId="0" applyFont="1" applyAlignment="1">
      <alignment horizontal="left" vertical="top"/>
    </xf>
    <xf numFmtId="0" fontId="24" fillId="0" borderId="8" xfId="3" applyFont="1" applyBorder="1" applyAlignment="1">
      <alignment horizontal="center" vertical="center" wrapText="1"/>
    </xf>
    <xf numFmtId="0" fontId="24" fillId="0" borderId="8" xfId="3" applyFont="1" applyBorder="1" applyAlignment="1">
      <alignment horizontal="left" vertical="top" wrapText="1"/>
    </xf>
    <xf numFmtId="173" fontId="24" fillId="0" borderId="8" xfId="3" applyNumberFormat="1" applyFont="1" applyBorder="1" applyAlignment="1">
      <alignment horizontal="center" vertical="center"/>
    </xf>
    <xf numFmtId="2" fontId="24" fillId="0" borderId="8" xfId="3" applyNumberFormat="1" applyFont="1" applyBorder="1" applyAlignment="1">
      <alignment horizontal="center" vertical="center"/>
    </xf>
    <xf numFmtId="0" fontId="43" fillId="0" borderId="0" xfId="0" applyFont="1" applyAlignment="1">
      <alignment horizontal="left" vertical="top"/>
    </xf>
    <xf numFmtId="0" fontId="42" fillId="0" borderId="23" xfId="0" applyFont="1" applyBorder="1" applyAlignment="1">
      <alignment horizontal="center" vertical="top" wrapText="1"/>
    </xf>
    <xf numFmtId="2" fontId="42" fillId="0" borderId="23" xfId="0" applyNumberFormat="1" applyFont="1" applyBorder="1" applyAlignment="1">
      <alignment horizontal="center" vertical="center"/>
    </xf>
    <xf numFmtId="0" fontId="42" fillId="0" borderId="24" xfId="0" applyFont="1" applyBorder="1" applyAlignment="1">
      <alignment horizontal="center" vertical="top" wrapText="1"/>
    </xf>
    <xf numFmtId="2" fontId="42" fillId="0" borderId="24" xfId="0" applyNumberFormat="1" applyFont="1" applyBorder="1" applyAlignment="1">
      <alignment horizontal="center" vertical="center"/>
    </xf>
    <xf numFmtId="2" fontId="46" fillId="0" borderId="24" xfId="0" applyNumberFormat="1" applyFont="1" applyBorder="1" applyAlignment="1">
      <alignment horizontal="center" vertical="center"/>
    </xf>
    <xf numFmtId="0" fontId="42" fillId="0" borderId="25" xfId="0" applyFont="1" applyBorder="1" applyAlignment="1">
      <alignment horizontal="center" vertical="top" wrapText="1"/>
    </xf>
    <xf numFmtId="0" fontId="42" fillId="0" borderId="8" xfId="0" applyFont="1" applyBorder="1" applyAlignment="1">
      <alignment horizontal="center" vertical="top" wrapText="1"/>
    </xf>
    <xf numFmtId="2" fontId="47" fillId="0" borderId="24" xfId="0" applyNumberFormat="1" applyFont="1" applyBorder="1" applyAlignment="1">
      <alignment horizontal="center" vertical="center"/>
    </xf>
    <xf numFmtId="0" fontId="42" fillId="0" borderId="0" xfId="0" applyFont="1"/>
    <xf numFmtId="0" fontId="41" fillId="0" borderId="0" xfId="0" applyFont="1" applyAlignment="1">
      <alignment horizontal="center" vertical="top"/>
    </xf>
    <xf numFmtId="0" fontId="42" fillId="0" borderId="14" xfId="0" applyFont="1" applyBorder="1" applyAlignment="1">
      <alignment horizontal="center" vertical="top" wrapText="1"/>
    </xf>
    <xf numFmtId="0" fontId="49" fillId="0" borderId="14" xfId="0" applyFont="1" applyBorder="1" applyAlignment="1">
      <alignment horizontal="center" vertical="top" wrapText="1"/>
    </xf>
    <xf numFmtId="2" fontId="50" fillId="0" borderId="24" xfId="0" applyNumberFormat="1" applyFont="1" applyBorder="1" applyAlignment="1">
      <alignment horizontal="center" vertical="center"/>
    </xf>
    <xf numFmtId="0" fontId="49" fillId="0" borderId="0" xfId="0" applyFont="1"/>
    <xf numFmtId="0" fontId="50" fillId="0" borderId="14" xfId="0" applyFont="1" applyBorder="1" applyAlignment="1">
      <alignment horizontal="center" vertical="top" wrapText="1"/>
    </xf>
    <xf numFmtId="0" fontId="47" fillId="0" borderId="8" xfId="0" applyFont="1" applyBorder="1" applyAlignment="1">
      <alignment horizontal="center" vertical="top" wrapText="1"/>
    </xf>
    <xf numFmtId="0" fontId="47" fillId="0" borderId="24" xfId="0" applyFont="1" applyBorder="1" applyAlignment="1">
      <alignment horizontal="center" vertical="top" wrapText="1"/>
    </xf>
    <xf numFmtId="174" fontId="52" fillId="0" borderId="8" xfId="3" applyNumberFormat="1" applyFont="1" applyBorder="1" applyAlignment="1">
      <alignment horizontal="center" vertical="top"/>
    </xf>
    <xf numFmtId="174" fontId="53" fillId="0" borderId="8" xfId="3" applyNumberFormat="1" applyFont="1" applyBorder="1" applyAlignment="1">
      <alignment horizontal="center" vertical="top"/>
    </xf>
    <xf numFmtId="174" fontId="52" fillId="0" borderId="8" xfId="2" applyNumberFormat="1" applyFont="1" applyBorder="1" applyAlignment="1">
      <alignment horizontal="center" vertical="top"/>
    </xf>
    <xf numFmtId="2" fontId="45" fillId="0" borderId="24" xfId="0" applyNumberFormat="1" applyFont="1" applyBorder="1" applyAlignment="1">
      <alignment horizontal="center" vertical="center"/>
    </xf>
    <xf numFmtId="2" fontId="45" fillId="0" borderId="19" xfId="0" applyNumberFormat="1" applyFont="1" applyBorder="1" applyAlignment="1">
      <alignment horizontal="center" vertical="center"/>
    </xf>
    <xf numFmtId="0" fontId="9" fillId="0" borderId="8" xfId="1" applyBorder="1" applyAlignment="1">
      <alignment horizontal="left" vertical="center" wrapText="1"/>
    </xf>
    <xf numFmtId="0" fontId="23" fillId="0" borderId="8" xfId="2" applyFont="1" applyBorder="1" applyAlignment="1">
      <alignment horizontal="center" vertical="top" wrapText="1"/>
    </xf>
    <xf numFmtId="0" fontId="25" fillId="0" borderId="8" xfId="3" applyFont="1" applyBorder="1" applyAlignment="1">
      <alignment horizontal="center" vertical="top" wrapText="1"/>
    </xf>
    <xf numFmtId="0" fontId="17" fillId="0" borderId="8" xfId="3" applyFont="1" applyBorder="1" applyAlignment="1">
      <alignment horizontal="left" vertical="top" wrapText="1"/>
    </xf>
    <xf numFmtId="0" fontId="17" fillId="0" borderId="8" xfId="3" applyFont="1" applyBorder="1" applyAlignment="1">
      <alignment horizontal="center" vertical="top" wrapText="1"/>
    </xf>
    <xf numFmtId="0" fontId="3" fillId="0" borderId="0" xfId="4" applyAlignment="1">
      <alignment horizontal="center"/>
    </xf>
    <xf numFmtId="0" fontId="3" fillId="0" borderId="0" xfId="4"/>
    <xf numFmtId="0" fontId="24" fillId="0" borderId="5" xfId="4" applyFont="1" applyBorder="1" applyAlignment="1">
      <alignment horizontal="center" vertical="center"/>
    </xf>
    <xf numFmtId="0" fontId="24" fillId="0" borderId="2" xfId="4" applyFont="1" applyBorder="1" applyAlignment="1">
      <alignment horizontal="center" vertical="center"/>
    </xf>
    <xf numFmtId="0" fontId="29" fillId="0" borderId="9" xfId="4" applyFont="1" applyBorder="1" applyAlignment="1">
      <alignment horizontal="center" vertical="center"/>
    </xf>
    <xf numFmtId="0" fontId="24" fillId="0" borderId="7" xfId="4" applyFont="1" applyBorder="1" applyAlignment="1">
      <alignment horizontal="center" vertical="center"/>
    </xf>
    <xf numFmtId="0" fontId="24" fillId="0" borderId="3" xfId="4" applyFont="1" applyBorder="1" applyAlignment="1">
      <alignment horizontal="center" vertical="center"/>
    </xf>
    <xf numFmtId="0" fontId="29" fillId="0" borderId="8" xfId="4" applyFont="1" applyBorder="1" applyAlignment="1">
      <alignment horizontal="center" vertical="center"/>
    </xf>
    <xf numFmtId="0" fontId="23" fillId="0" borderId="8" xfId="4" applyFont="1" applyBorder="1" applyAlignment="1">
      <alignment horizontal="center" vertical="top"/>
    </xf>
    <xf numFmtId="0" fontId="23" fillId="0" borderId="8" xfId="4" applyFont="1" applyBorder="1" applyAlignment="1">
      <alignment horizontal="left" vertical="top" wrapText="1"/>
    </xf>
    <xf numFmtId="0" fontId="21" fillId="0" borderId="8" xfId="4" applyFont="1" applyBorder="1" applyAlignment="1">
      <alignment horizontal="center" vertical="top" wrapText="1"/>
    </xf>
    <xf numFmtId="0" fontId="25" fillId="0" borderId="8" xfId="4" applyFont="1" applyBorder="1" applyAlignment="1">
      <alignment horizontal="left" vertical="top" wrapText="1"/>
    </xf>
    <xf numFmtId="172" fontId="26" fillId="0" borderId="8" xfId="4" applyNumberFormat="1" applyFont="1" applyBorder="1" applyAlignment="1">
      <alignment horizontal="center" vertical="top"/>
    </xf>
    <xf numFmtId="173" fontId="26" fillId="0" borderId="8" xfId="4" applyNumberFormat="1" applyFont="1" applyBorder="1" applyAlignment="1">
      <alignment vertical="top"/>
    </xf>
    <xf numFmtId="174" fontId="26" fillId="0" borderId="8" xfId="4" applyNumberFormat="1" applyFont="1" applyBorder="1" applyAlignment="1">
      <alignment vertical="top"/>
    </xf>
    <xf numFmtId="0" fontId="3" fillId="0" borderId="0" xfId="4" applyAlignment="1">
      <alignment vertical="top"/>
    </xf>
    <xf numFmtId="175" fontId="26" fillId="0" borderId="8" xfId="4" applyNumberFormat="1" applyFont="1" applyBorder="1" applyAlignment="1">
      <alignment horizontal="center" vertical="top"/>
    </xf>
    <xf numFmtId="0" fontId="23" fillId="0" borderId="0" xfId="4" applyFont="1" applyAlignment="1">
      <alignment horizontal="center" vertical="top" wrapText="1"/>
    </xf>
    <xf numFmtId="0" fontId="23" fillId="0" borderId="0" xfId="4" applyFont="1" applyAlignment="1">
      <alignment horizontal="right" vertical="top" wrapText="1"/>
    </xf>
    <xf numFmtId="174" fontId="26" fillId="0" borderId="0" xfId="4" applyNumberFormat="1" applyFont="1" applyAlignment="1">
      <alignment vertical="top"/>
    </xf>
    <xf numFmtId="175" fontId="18" fillId="0" borderId="8" xfId="4" applyNumberFormat="1" applyFont="1" applyBorder="1" applyAlignment="1">
      <alignment horizontal="center" vertical="top"/>
    </xf>
    <xf numFmtId="172" fontId="18" fillId="0" borderId="8" xfId="4" applyNumberFormat="1" applyFont="1" applyBorder="1" applyAlignment="1">
      <alignment horizontal="center" vertical="top"/>
    </xf>
    <xf numFmtId="0" fontId="39" fillId="0" borderId="0" xfId="0" applyFont="1" applyAlignment="1">
      <alignment wrapText="1"/>
    </xf>
    <xf numFmtId="49" fontId="39" fillId="0" borderId="0" xfId="0" applyNumberFormat="1" applyFont="1" applyAlignment="1">
      <alignment wrapText="1"/>
    </xf>
    <xf numFmtId="0" fontId="39" fillId="0" borderId="0" xfId="0" applyFont="1" applyAlignment="1">
      <alignment horizontal="center" vertical="center" wrapText="1"/>
    </xf>
    <xf numFmtId="0" fontId="39" fillId="0" borderId="0" xfId="0" applyFont="1" applyAlignment="1">
      <alignment horizontal="left" vertical="center" wrapText="1"/>
    </xf>
    <xf numFmtId="49"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49" fontId="54" fillId="0" borderId="8" xfId="0" applyNumberFormat="1" applyFont="1" applyBorder="1" applyAlignment="1">
      <alignment horizontal="center" vertical="center" wrapText="1"/>
    </xf>
    <xf numFmtId="0" fontId="55" fillId="0" borderId="8" xfId="0" applyFont="1" applyBorder="1" applyAlignment="1">
      <alignment horizontal="left" vertical="center" wrapText="1"/>
    </xf>
    <xf numFmtId="0" fontId="54" fillId="0" borderId="0" xfId="0" applyFont="1" applyAlignment="1">
      <alignment horizontal="left" wrapText="1"/>
    </xf>
    <xf numFmtId="173" fontId="26" fillId="0" borderId="0" xfId="4" applyNumberFormat="1" applyFont="1" applyAlignment="1">
      <alignment vertical="top"/>
    </xf>
    <xf numFmtId="0" fontId="29" fillId="0" borderId="0" xfId="4" applyFont="1" applyAlignment="1">
      <alignment horizontal="center" vertical="center"/>
    </xf>
    <xf numFmtId="0" fontId="3" fillId="0" borderId="0" xfId="5" applyAlignment="1">
      <alignment horizontal="center"/>
    </xf>
    <xf numFmtId="0" fontId="3" fillId="0" borderId="0" xfId="5"/>
    <xf numFmtId="0" fontId="24" fillId="0" borderId="5" xfId="5" applyFont="1" applyBorder="1" applyAlignment="1">
      <alignment horizontal="center" vertical="center"/>
    </xf>
    <xf numFmtId="0" fontId="24" fillId="0" borderId="2" xfId="5" applyFont="1" applyBorder="1" applyAlignment="1">
      <alignment horizontal="center" vertical="center"/>
    </xf>
    <xf numFmtId="0" fontId="29" fillId="0" borderId="9" xfId="5" applyFont="1" applyBorder="1" applyAlignment="1">
      <alignment horizontal="center" vertical="center"/>
    </xf>
    <xf numFmtId="0" fontId="24" fillId="0" borderId="7" xfId="5" applyFont="1" applyBorder="1" applyAlignment="1">
      <alignment horizontal="center" vertical="center"/>
    </xf>
    <xf numFmtId="0" fontId="24" fillId="0" borderId="3" xfId="5" applyFont="1" applyBorder="1" applyAlignment="1">
      <alignment horizontal="center" vertical="center"/>
    </xf>
    <xf numFmtId="0" fontId="29" fillId="0" borderId="8" xfId="5" applyFont="1" applyBorder="1" applyAlignment="1">
      <alignment horizontal="center" vertical="center"/>
    </xf>
    <xf numFmtId="0" fontId="23" fillId="0" borderId="8" xfId="5" applyFont="1" applyBorder="1" applyAlignment="1">
      <alignment horizontal="center" vertical="top"/>
    </xf>
    <xf numFmtId="0" fontId="23" fillId="0" borderId="8" xfId="5" applyFont="1" applyBorder="1" applyAlignment="1">
      <alignment horizontal="left" vertical="top" wrapText="1"/>
    </xf>
    <xf numFmtId="0" fontId="21" fillId="0" borderId="8" xfId="5" applyFont="1" applyBorder="1" applyAlignment="1">
      <alignment horizontal="center" vertical="top" wrapText="1"/>
    </xf>
    <xf numFmtId="0" fontId="25" fillId="0" borderId="8" xfId="5" applyFont="1" applyBorder="1" applyAlignment="1">
      <alignment horizontal="left" vertical="top" wrapText="1"/>
    </xf>
    <xf numFmtId="172" fontId="26" fillId="0" borderId="8" xfId="5" applyNumberFormat="1" applyFont="1" applyBorder="1" applyAlignment="1">
      <alignment horizontal="center" vertical="top"/>
    </xf>
    <xf numFmtId="173" fontId="26" fillId="0" borderId="8" xfId="5" applyNumberFormat="1" applyFont="1" applyBorder="1" applyAlignment="1">
      <alignment vertical="top"/>
    </xf>
    <xf numFmtId="174" fontId="26" fillId="0" borderId="8" xfId="5" applyNumberFormat="1" applyFont="1" applyBorder="1" applyAlignment="1">
      <alignment vertical="top"/>
    </xf>
    <xf numFmtId="0" fontId="3" fillId="0" borderId="0" xfId="5" applyAlignment="1">
      <alignment vertical="top"/>
    </xf>
    <xf numFmtId="0" fontId="22" fillId="0" borderId="8" xfId="5" applyFont="1" applyBorder="1" applyAlignment="1">
      <alignment horizontal="left" vertical="top" wrapText="1"/>
    </xf>
    <xf numFmtId="175" fontId="26" fillId="0" borderId="8" xfId="5" applyNumberFormat="1" applyFont="1" applyBorder="1" applyAlignment="1">
      <alignment horizontal="center" vertical="top"/>
    </xf>
    <xf numFmtId="172" fontId="18" fillId="0" borderId="8" xfId="5" applyNumberFormat="1" applyFont="1" applyBorder="1" applyAlignment="1">
      <alignment horizontal="center" vertical="top"/>
    </xf>
    <xf numFmtId="0" fontId="0" fillId="0" borderId="0" xfId="0" applyAlignment="1">
      <alignment horizontal="right"/>
    </xf>
    <xf numFmtId="0" fontId="0" fillId="0" borderId="0" xfId="0" applyAlignment="1">
      <alignment wrapText="1"/>
    </xf>
    <xf numFmtId="0" fontId="16"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39" fillId="0" borderId="0" xfId="0" applyFont="1" applyAlignment="1">
      <alignment vertical="center" wrapText="1"/>
    </xf>
    <xf numFmtId="0" fontId="23" fillId="0" borderId="10" xfId="3" applyFont="1" applyBorder="1" applyAlignment="1">
      <alignment horizontal="left" vertical="top" wrapText="1"/>
    </xf>
    <xf numFmtId="0" fontId="54" fillId="0" borderId="0" xfId="0" applyFont="1" applyAlignment="1">
      <alignment horizontal="center" wrapText="1"/>
    </xf>
    <xf numFmtId="0" fontId="25" fillId="0" borderId="8" xfId="5" applyFont="1" applyBorder="1" applyAlignment="1">
      <alignment horizontal="center" vertical="top" wrapText="1"/>
    </xf>
    <xf numFmtId="49" fontId="39" fillId="0" borderId="0" xfId="0" applyNumberFormat="1" applyFont="1" applyAlignment="1">
      <alignment horizontal="center" wrapText="1"/>
    </xf>
    <xf numFmtId="0" fontId="39" fillId="0" borderId="0" xfId="0" applyFont="1" applyAlignment="1">
      <alignment horizontal="center" wrapText="1"/>
    </xf>
    <xf numFmtId="0" fontId="9" fillId="0" borderId="8" xfId="5" applyFont="1" applyBorder="1" applyAlignment="1">
      <alignment horizontal="center" vertical="top" wrapText="1"/>
    </xf>
    <xf numFmtId="0" fontId="25" fillId="0" borderId="8" xfId="4" applyFont="1" applyBorder="1" applyAlignment="1">
      <alignment horizontal="center" vertical="top" wrapText="1"/>
    </xf>
    <xf numFmtId="0" fontId="9" fillId="0" borderId="8" xfId="4" applyFont="1" applyBorder="1" applyAlignment="1">
      <alignment horizontal="center" vertical="top" wrapText="1"/>
    </xf>
    <xf numFmtId="172" fontId="26" fillId="0" borderId="8" xfId="5" applyNumberFormat="1" applyFont="1" applyBorder="1" applyAlignment="1">
      <alignment horizontal="center" vertical="center"/>
    </xf>
    <xf numFmtId="175" fontId="26" fillId="0" borderId="8" xfId="5" applyNumberFormat="1" applyFont="1" applyBorder="1" applyAlignment="1">
      <alignment horizontal="center" vertical="center"/>
    </xf>
    <xf numFmtId="175" fontId="18" fillId="0" borderId="8" xfId="5" applyNumberFormat="1" applyFont="1" applyBorder="1" applyAlignment="1">
      <alignment horizontal="center" vertical="center"/>
    </xf>
    <xf numFmtId="172" fontId="18" fillId="0" borderId="8" xfId="5" applyNumberFormat="1" applyFont="1" applyBorder="1" applyAlignment="1">
      <alignment horizontal="center" vertical="center"/>
    </xf>
    <xf numFmtId="0" fontId="21" fillId="0" borderId="0" xfId="5" applyFont="1" applyAlignment="1">
      <alignment horizontal="center" vertical="top" wrapText="1"/>
    </xf>
    <xf numFmtId="0" fontId="26" fillId="0" borderId="0" xfId="5" applyFont="1" applyAlignment="1">
      <alignment vertical="top"/>
    </xf>
    <xf numFmtId="174" fontId="26" fillId="0" borderId="0" xfId="5" applyNumberFormat="1" applyFont="1" applyAlignment="1">
      <alignment vertical="top"/>
    </xf>
    <xf numFmtId="0" fontId="21" fillId="0" borderId="1" xfId="5" applyFont="1" applyBorder="1" applyAlignment="1">
      <alignment horizontal="center" wrapText="1"/>
    </xf>
    <xf numFmtId="0" fontId="3" fillId="0" borderId="1" xfId="5" applyBorder="1"/>
    <xf numFmtId="0" fontId="17" fillId="0" borderId="8" xfId="5" applyFont="1" applyBorder="1" applyAlignment="1">
      <alignment horizontal="left" vertical="top" wrapText="1"/>
    </xf>
    <xf numFmtId="49" fontId="18" fillId="0" borderId="8" xfId="5" applyNumberFormat="1" applyFont="1" applyBorder="1" applyAlignment="1">
      <alignment horizontal="center" vertical="center"/>
    </xf>
    <xf numFmtId="0" fontId="3" fillId="0" borderId="0" xfId="5" applyAlignment="1">
      <alignment horizontal="center" vertical="center"/>
    </xf>
    <xf numFmtId="0" fontId="39" fillId="0" borderId="0" xfId="1" applyFont="1" applyAlignment="1">
      <alignment wrapText="1"/>
    </xf>
    <xf numFmtId="0" fontId="9" fillId="0" borderId="0" xfId="1" applyAlignment="1">
      <alignment horizontal="right"/>
    </xf>
    <xf numFmtId="0" fontId="9" fillId="0" borderId="0" xfId="1" applyAlignment="1">
      <alignment wrapText="1"/>
    </xf>
    <xf numFmtId="49" fontId="39" fillId="0" borderId="0" xfId="1" applyNumberFormat="1" applyFont="1" applyAlignment="1">
      <alignment wrapText="1"/>
    </xf>
    <xf numFmtId="0" fontId="39" fillId="0" borderId="0" xfId="1" applyFont="1" applyAlignment="1">
      <alignment horizontal="center" vertical="center" wrapText="1"/>
    </xf>
    <xf numFmtId="0" fontId="39" fillId="0" borderId="0" xfId="1" applyFont="1" applyAlignment="1">
      <alignment horizontal="left" vertical="center" wrapText="1"/>
    </xf>
    <xf numFmtId="0" fontId="16" fillId="0" borderId="0" xfId="1" applyFont="1" applyAlignment="1">
      <alignment horizontal="center" vertical="center" wrapText="1"/>
    </xf>
    <xf numFmtId="49" fontId="9" fillId="0" borderId="8" xfId="1" applyNumberFormat="1" applyBorder="1" applyAlignment="1">
      <alignment horizontal="center" vertical="center" wrapText="1"/>
    </xf>
    <xf numFmtId="0" fontId="9" fillId="0" borderId="8" xfId="1" applyBorder="1" applyAlignment="1">
      <alignment horizontal="center" vertical="center" wrapText="1"/>
    </xf>
    <xf numFmtId="49" fontId="54" fillId="0" borderId="8" xfId="1" applyNumberFormat="1" applyFont="1" applyBorder="1" applyAlignment="1">
      <alignment horizontal="center" vertical="center" wrapText="1"/>
    </xf>
    <xf numFmtId="0" fontId="59" fillId="0" borderId="0" xfId="1" applyFont="1" applyAlignment="1">
      <alignment horizontal="center" vertical="center" wrapText="1"/>
    </xf>
    <xf numFmtId="0" fontId="55" fillId="0" borderId="8" xfId="1" applyFont="1" applyBorder="1" applyAlignment="1">
      <alignment horizontal="center" vertical="center" wrapText="1"/>
    </xf>
    <xf numFmtId="0" fontId="54" fillId="0" borderId="8" xfId="1" applyFont="1" applyBorder="1" applyAlignment="1">
      <alignment horizontal="center" vertical="center" wrapText="1"/>
    </xf>
    <xf numFmtId="0" fontId="55" fillId="0" borderId="8" xfId="1" applyFont="1" applyBorder="1" applyAlignment="1">
      <alignment horizontal="left" vertical="center" wrapText="1"/>
    </xf>
    <xf numFmtId="0" fontId="60" fillId="0" borderId="0" xfId="1" applyFont="1" applyAlignment="1">
      <alignment horizontal="center" vertical="center" wrapText="1"/>
    </xf>
    <xf numFmtId="181" fontId="54" fillId="0" borderId="8" xfId="1" applyNumberFormat="1" applyFont="1" applyBorder="1" applyAlignment="1">
      <alignment horizontal="left" vertical="center" wrapText="1"/>
    </xf>
    <xf numFmtId="181" fontId="59" fillId="0" borderId="0" xfId="1" applyNumberFormat="1" applyFont="1" applyAlignment="1">
      <alignment horizontal="center" vertical="center" wrapText="1"/>
    </xf>
    <xf numFmtId="0" fontId="54" fillId="0" borderId="8" xfId="1" applyFont="1" applyBorder="1" applyAlignment="1">
      <alignment horizontal="left" vertical="center" wrapText="1"/>
    </xf>
    <xf numFmtId="0" fontId="39" fillId="0" borderId="0" xfId="1" applyFont="1" applyAlignment="1">
      <alignment vertical="center" wrapText="1"/>
    </xf>
    <xf numFmtId="0" fontId="39" fillId="0" borderId="0" xfId="1" applyFont="1" applyAlignment="1">
      <alignment horizontal="center" wrapText="1"/>
    </xf>
    <xf numFmtId="49" fontId="39" fillId="0" borderId="0" xfId="1" applyNumberFormat="1" applyFont="1" applyAlignment="1">
      <alignment horizontal="center" wrapText="1"/>
    </xf>
    <xf numFmtId="0" fontId="5" fillId="0" borderId="0" xfId="3" applyAlignment="1">
      <alignment horizontal="left" vertical="top" wrapText="1"/>
    </xf>
    <xf numFmtId="0" fontId="0" fillId="0" borderId="0" xfId="0" applyAlignment="1">
      <alignment horizontal="left" vertical="top" wrapText="1"/>
    </xf>
    <xf numFmtId="0" fontId="3" fillId="0" borderId="0" xfId="5" applyAlignment="1">
      <alignment horizontal="left" vertical="top" wrapText="1"/>
    </xf>
    <xf numFmtId="0" fontId="24" fillId="0" borderId="8" xfId="0" applyFont="1" applyBorder="1" applyAlignment="1">
      <alignment horizontal="center" vertical="center"/>
    </xf>
    <xf numFmtId="0" fontId="5" fillId="0" borderId="8" xfId="3" applyBorder="1" applyAlignment="1">
      <alignment horizontal="left" vertical="top" wrapText="1"/>
    </xf>
    <xf numFmtId="0" fontId="66" fillId="0" borderId="8" xfId="0" applyFont="1" applyBorder="1" applyAlignment="1">
      <alignment vertical="center" wrapText="1"/>
    </xf>
    <xf numFmtId="0" fontId="9" fillId="0" borderId="8" xfId="0" applyFont="1" applyBorder="1" applyAlignment="1">
      <alignment vertical="center" wrapText="1"/>
    </xf>
    <xf numFmtId="0" fontId="66" fillId="0" borderId="8" xfId="0" applyFont="1" applyBorder="1" applyAlignment="1">
      <alignment horizontal="center" vertical="center" wrapText="1"/>
    </xf>
    <xf numFmtId="0" fontId="66" fillId="0" borderId="10" xfId="0" applyFont="1" applyBorder="1" applyAlignment="1">
      <alignment vertical="center" wrapText="1"/>
    </xf>
    <xf numFmtId="0" fontId="9" fillId="0" borderId="10" xfId="0" applyFont="1" applyBorder="1" applyAlignment="1">
      <alignment vertical="center" wrapText="1"/>
    </xf>
    <xf numFmtId="0" fontId="9" fillId="0" borderId="8" xfId="0" applyFont="1" applyBorder="1" applyAlignment="1">
      <alignment horizontal="center" vertical="center" wrapText="1"/>
    </xf>
    <xf numFmtId="0" fontId="0" fillId="0" borderId="8" xfId="0" applyBorder="1"/>
    <xf numFmtId="0" fontId="9" fillId="0" borderId="8" xfId="0" applyFont="1" applyBorder="1" applyAlignment="1">
      <alignment horizontal="left" vertical="center" wrapText="1" indent="1"/>
    </xf>
    <xf numFmtId="2" fontId="9" fillId="0" borderId="8" xfId="0" applyNumberFormat="1" applyFont="1" applyBorder="1" applyAlignment="1">
      <alignment horizontal="center" vertical="center" wrapText="1"/>
    </xf>
    <xf numFmtId="2" fontId="66" fillId="0" borderId="8" xfId="0" applyNumberFormat="1" applyFont="1" applyBorder="1" applyAlignment="1">
      <alignment horizontal="center" vertical="center" wrapText="1"/>
    </xf>
    <xf numFmtId="0" fontId="66" fillId="0" borderId="8" xfId="0" applyFont="1" applyBorder="1" applyAlignment="1">
      <alignment horizontal="left" vertical="center" wrapText="1"/>
    </xf>
    <xf numFmtId="0" fontId="66" fillId="0" borderId="8" xfId="0" applyFont="1" applyBorder="1" applyAlignment="1">
      <alignment horizontal="right" vertical="center" wrapText="1"/>
    </xf>
    <xf numFmtId="0" fontId="9" fillId="0" borderId="0" xfId="0" applyFont="1" applyAlignment="1">
      <alignment vertical="center" wrapText="1"/>
    </xf>
    <xf numFmtId="0" fontId="66" fillId="0" borderId="2" xfId="0" applyFont="1" applyBorder="1" applyAlignment="1">
      <alignment horizontal="righ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horizontal="center" vertical="center" wrapText="1"/>
    </xf>
    <xf numFmtId="0" fontId="9" fillId="0" borderId="8" xfId="0" applyFont="1" applyBorder="1" applyAlignment="1">
      <alignment horizontal="center" vertical="top" wrapText="1"/>
    </xf>
    <xf numFmtId="0" fontId="9" fillId="0" borderId="8" xfId="0" applyFont="1" applyBorder="1" applyAlignment="1">
      <alignment wrapText="1"/>
    </xf>
    <xf numFmtId="0" fontId="9" fillId="0" borderId="8" xfId="0" applyFont="1" applyBorder="1" applyAlignment="1">
      <alignment horizontal="left" wrapText="1"/>
    </xf>
    <xf numFmtId="0" fontId="9" fillId="0" borderId="8" xfId="0" applyFont="1" applyBorder="1" applyAlignment="1">
      <alignment horizontal="left" vertical="top" wrapText="1"/>
    </xf>
    <xf numFmtId="0" fontId="9" fillId="0" borderId="2" xfId="0" applyFont="1" applyBorder="1" applyAlignment="1">
      <alignment horizontal="center" vertical="top" wrapText="1"/>
    </xf>
    <xf numFmtId="0" fontId="9" fillId="0" borderId="2" xfId="0" applyFont="1" applyBorder="1" applyAlignment="1">
      <alignment horizontal="left" vertical="top" wrapText="1"/>
    </xf>
    <xf numFmtId="0" fontId="9" fillId="0" borderId="8" xfId="0" applyFont="1" applyBorder="1" applyAlignment="1">
      <alignment vertical="top" wrapText="1"/>
    </xf>
    <xf numFmtId="0" fontId="9" fillId="0" borderId="2" xfId="0" applyFont="1" applyBorder="1" applyAlignment="1">
      <alignment vertical="top" wrapText="1"/>
    </xf>
    <xf numFmtId="0" fontId="9" fillId="0" borderId="8" xfId="0" applyFont="1" applyBorder="1" applyAlignment="1">
      <alignment horizontal="justify" vertical="center" wrapText="1"/>
    </xf>
    <xf numFmtId="0" fontId="69" fillId="0" borderId="0" xfId="0" applyFont="1" applyAlignment="1">
      <alignment vertical="center" wrapText="1"/>
    </xf>
    <xf numFmtId="0" fontId="70" fillId="0" borderId="8" xfId="0" applyFont="1" applyBorder="1" applyAlignment="1">
      <alignment vertical="center" wrapText="1"/>
    </xf>
    <xf numFmtId="0" fontId="24" fillId="0" borderId="12" xfId="0" applyFont="1" applyBorder="1" applyAlignment="1">
      <alignment horizontal="center" vertical="center"/>
    </xf>
    <xf numFmtId="0" fontId="24" fillId="0" borderId="30" xfId="0" applyFont="1" applyBorder="1" applyAlignment="1">
      <alignment horizontal="center" vertical="center"/>
    </xf>
    <xf numFmtId="0" fontId="29" fillId="0" borderId="2" xfId="0" applyFont="1" applyBorder="1" applyAlignment="1">
      <alignment horizontal="center" vertical="center"/>
    </xf>
    <xf numFmtId="0" fontId="29" fillId="0" borderId="6" xfId="0" applyFont="1" applyBorder="1" applyAlignment="1">
      <alignment horizontal="center" vertical="center"/>
    </xf>
    <xf numFmtId="0" fontId="70" fillId="0" borderId="8" xfId="0" applyFont="1" applyBorder="1" applyAlignment="1">
      <alignment horizontal="left" vertical="center" wrapText="1" indent="1"/>
    </xf>
    <xf numFmtId="0" fontId="66" fillId="2" borderId="8" xfId="0" applyFont="1" applyFill="1" applyBorder="1" applyAlignment="1">
      <alignment vertical="center" wrapText="1"/>
    </xf>
    <xf numFmtId="0" fontId="9" fillId="2" borderId="8" xfId="0" applyFont="1" applyFill="1" applyBorder="1" applyAlignment="1">
      <alignment horizontal="center" vertical="center" wrapText="1"/>
    </xf>
    <xf numFmtId="0" fontId="70" fillId="0" borderId="8" xfId="0" applyFont="1" applyBorder="1" applyAlignment="1">
      <alignment horizontal="justify" vertical="center" wrapText="1"/>
    </xf>
    <xf numFmtId="0" fontId="16" fillId="0" borderId="8" xfId="0" applyFont="1" applyBorder="1" applyAlignment="1">
      <alignment vertical="center" wrapText="1"/>
    </xf>
    <xf numFmtId="0" fontId="68" fillId="0" borderId="8" xfId="0" applyFont="1" applyBorder="1" applyAlignment="1">
      <alignment vertical="center" wrapText="1"/>
    </xf>
    <xf numFmtId="0" fontId="66" fillId="2" borderId="8" xfId="0" applyFont="1" applyFill="1" applyBorder="1" applyAlignment="1">
      <alignment horizontal="center" vertical="center" wrapText="1"/>
    </xf>
    <xf numFmtId="0" fontId="79" fillId="0" borderId="8" xfId="0" applyFont="1" applyBorder="1" applyAlignment="1">
      <alignment horizontal="justify" vertical="center" wrapText="1"/>
    </xf>
    <xf numFmtId="0" fontId="80" fillId="0" borderId="8" xfId="3" applyFont="1" applyBorder="1" applyAlignment="1">
      <alignment horizontal="center" vertical="top" wrapText="1"/>
    </xf>
    <xf numFmtId="175" fontId="81" fillId="0" borderId="8" xfId="3" applyNumberFormat="1" applyFont="1" applyBorder="1" applyAlignment="1">
      <alignment horizontal="center" vertical="top"/>
    </xf>
    <xf numFmtId="0" fontId="80" fillId="0" borderId="8" xfId="3" applyFont="1" applyBorder="1" applyAlignment="1">
      <alignment horizontal="center" vertical="top"/>
    </xf>
    <xf numFmtId="0" fontId="80" fillId="0" borderId="8" xfId="3" applyFont="1" applyBorder="1" applyAlignment="1">
      <alignment horizontal="left" vertical="top" wrapText="1"/>
    </xf>
    <xf numFmtId="175" fontId="82" fillId="0" borderId="8" xfId="5" applyNumberFormat="1" applyFont="1" applyBorder="1" applyAlignment="1">
      <alignment horizontal="center" vertical="center"/>
    </xf>
    <xf numFmtId="0" fontId="80" fillId="0" borderId="8" xfId="5" applyFont="1" applyBorder="1" applyAlignment="1">
      <alignment horizontal="center" vertical="top" wrapText="1"/>
    </xf>
    <xf numFmtId="0" fontId="83" fillId="0" borderId="8" xfId="5" applyFont="1" applyBorder="1" applyAlignment="1">
      <alignment horizontal="left" vertical="top" wrapText="1"/>
    </xf>
    <xf numFmtId="175" fontId="81" fillId="0" borderId="8" xfId="5" applyNumberFormat="1" applyFont="1" applyBorder="1" applyAlignment="1">
      <alignment horizontal="center" vertical="center"/>
    </xf>
    <xf numFmtId="0" fontId="47" fillId="0" borderId="14" xfId="0" applyFont="1" applyBorder="1" applyAlignment="1">
      <alignment horizontal="center" vertical="top" wrapText="1"/>
    </xf>
    <xf numFmtId="0" fontId="83" fillId="0" borderId="8" xfId="3" applyFont="1" applyBorder="1" applyAlignment="1">
      <alignment horizontal="left" vertical="top" wrapText="1"/>
    </xf>
    <xf numFmtId="175" fontId="82" fillId="0" borderId="8" xfId="3" applyNumberFormat="1" applyFont="1" applyBorder="1" applyAlignment="1">
      <alignment horizontal="center" vertical="top"/>
    </xf>
    <xf numFmtId="169" fontId="82" fillId="0" borderId="8" xfId="1" applyNumberFormat="1" applyFont="1" applyBorder="1" applyAlignment="1">
      <alignment horizontal="center" vertical="top"/>
    </xf>
    <xf numFmtId="175" fontId="82" fillId="0" borderId="8" xfId="4" applyNumberFormat="1" applyFont="1" applyBorder="1" applyAlignment="1">
      <alignment horizontal="center" vertical="top"/>
    </xf>
    <xf numFmtId="175" fontId="26" fillId="3" borderId="8" xfId="3" applyNumberFormat="1" applyFont="1" applyFill="1" applyBorder="1" applyAlignment="1">
      <alignment horizontal="center" vertical="top"/>
    </xf>
    <xf numFmtId="0" fontId="61" fillId="0" borderId="0" xfId="3" applyFont="1" applyAlignment="1">
      <alignment horizontal="center"/>
    </xf>
    <xf numFmtId="0" fontId="61" fillId="0" borderId="0" xfId="3" applyFont="1"/>
    <xf numFmtId="0" fontId="85" fillId="0" borderId="5" xfId="3" applyFont="1" applyBorder="1" applyAlignment="1">
      <alignment horizontal="center" vertical="center"/>
    </xf>
    <xf numFmtId="0" fontId="85" fillId="0" borderId="2" xfId="3" applyFont="1" applyBorder="1" applyAlignment="1">
      <alignment horizontal="center" vertical="center"/>
    </xf>
    <xf numFmtId="0" fontId="85" fillId="0" borderId="7" xfId="3" applyFont="1" applyBorder="1" applyAlignment="1">
      <alignment horizontal="center" vertical="center"/>
    </xf>
    <xf numFmtId="0" fontId="85" fillId="0" borderId="3" xfId="3" applyFont="1" applyBorder="1" applyAlignment="1">
      <alignment horizontal="center" vertical="center"/>
    </xf>
    <xf numFmtId="0" fontId="37" fillId="0" borderId="8" xfId="3" applyFont="1" applyBorder="1" applyAlignment="1">
      <alignment horizontal="center" vertical="center"/>
    </xf>
    <xf numFmtId="0" fontId="37" fillId="0" borderId="9" xfId="3" applyFont="1" applyBorder="1" applyAlignment="1">
      <alignment horizontal="center" vertical="center"/>
    </xf>
    <xf numFmtId="0" fontId="86" fillId="0" borderId="8" xfId="3" applyFont="1" applyBorder="1" applyAlignment="1">
      <alignment horizontal="center" vertical="top"/>
    </xf>
    <xf numFmtId="173" fontId="82" fillId="0" borderId="8" xfId="3" applyNumberFormat="1" applyFont="1" applyBorder="1" applyAlignment="1">
      <alignment vertical="top"/>
    </xf>
    <xf numFmtId="174" fontId="82" fillId="0" borderId="8" xfId="3" applyNumberFormat="1" applyFont="1" applyBorder="1" applyAlignment="1">
      <alignment vertical="top"/>
    </xf>
    <xf numFmtId="172" fontId="82" fillId="0" borderId="8" xfId="3" applyNumberFormat="1" applyFont="1" applyBorder="1" applyAlignment="1">
      <alignment horizontal="center" vertical="top"/>
    </xf>
    <xf numFmtId="0" fontId="83" fillId="0" borderId="8" xfId="3" applyFont="1" applyBorder="1" applyAlignment="1">
      <alignment horizontal="left" vertical="center" wrapText="1"/>
    </xf>
    <xf numFmtId="172" fontId="81" fillId="0" borderId="8" xfId="5" applyNumberFormat="1" applyFont="1" applyBorder="1" applyAlignment="1">
      <alignment horizontal="center" vertical="center"/>
    </xf>
    <xf numFmtId="172" fontId="82" fillId="0" borderId="8" xfId="5" applyNumberFormat="1" applyFont="1" applyBorder="1" applyAlignment="1">
      <alignment horizontal="center" vertical="center"/>
    </xf>
    <xf numFmtId="0" fontId="83" fillId="0" borderId="8" xfId="4" applyFont="1" applyBorder="1" applyAlignment="1">
      <alignment horizontal="left" vertical="top" wrapText="1"/>
    </xf>
    <xf numFmtId="0" fontId="85" fillId="0" borderId="8" xfId="0" applyFont="1" applyBorder="1" applyAlignment="1">
      <alignment horizontal="center" vertical="center"/>
    </xf>
    <xf numFmtId="0" fontId="85" fillId="0" borderId="8" xfId="0" applyFont="1" applyBorder="1" applyAlignment="1">
      <alignment wrapText="1"/>
    </xf>
    <xf numFmtId="2" fontId="85" fillId="0" borderId="8" xfId="0" applyNumberFormat="1" applyFont="1" applyBorder="1" applyAlignment="1">
      <alignment horizontal="center" vertical="center"/>
    </xf>
    <xf numFmtId="0" fontId="9" fillId="0" borderId="8" xfId="0" applyFont="1" applyBorder="1" applyAlignment="1">
      <alignment horizontal="center" vertical="center"/>
    </xf>
    <xf numFmtId="174" fontId="24" fillId="0" borderId="8" xfId="3" applyNumberFormat="1" applyFont="1" applyBorder="1" applyAlignment="1">
      <alignment horizontal="center" vertical="center"/>
    </xf>
    <xf numFmtId="0" fontId="83" fillId="0" borderId="8" xfId="5" applyFont="1" applyBorder="1" applyAlignment="1">
      <alignment horizontal="center" vertical="top" wrapText="1"/>
    </xf>
    <xf numFmtId="0" fontId="83" fillId="0" borderId="0" xfId="5" applyFont="1" applyAlignment="1">
      <alignment horizontal="left" vertical="top" wrapText="1"/>
    </xf>
    <xf numFmtId="0" fontId="83" fillId="0" borderId="0" xfId="5" applyFont="1" applyAlignment="1">
      <alignment horizontal="center" vertical="top" wrapText="1"/>
    </xf>
    <xf numFmtId="0" fontId="3" fillId="0" borderId="8" xfId="5" applyBorder="1" applyAlignment="1">
      <alignment horizontal="left" vertical="top" wrapText="1"/>
    </xf>
    <xf numFmtId="175" fontId="81" fillId="0" borderId="8" xfId="5" applyNumberFormat="1" applyFont="1" applyBorder="1" applyAlignment="1">
      <alignment horizontal="center" vertical="top"/>
    </xf>
    <xf numFmtId="0" fontId="87" fillId="0" borderId="8" xfId="5" applyFont="1" applyBorder="1" applyAlignment="1">
      <alignment horizontal="left" vertical="top" wrapText="1"/>
    </xf>
    <xf numFmtId="0" fontId="88" fillId="0" borderId="8" xfId="5" applyFont="1" applyBorder="1" applyAlignment="1">
      <alignment horizontal="center" vertical="top" wrapText="1"/>
    </xf>
    <xf numFmtId="175" fontId="89" fillId="0" borderId="8" xfId="5" applyNumberFormat="1" applyFont="1" applyBorder="1" applyAlignment="1">
      <alignment horizontal="center" vertical="top"/>
    </xf>
    <xf numFmtId="175" fontId="82" fillId="0" borderId="8" xfId="5" applyNumberFormat="1" applyFont="1" applyBorder="1" applyAlignment="1">
      <alignment horizontal="center" vertical="top"/>
    </xf>
    <xf numFmtId="0" fontId="80" fillId="0" borderId="8" xfId="5" applyFont="1" applyBorder="1" applyAlignment="1">
      <alignment horizontal="center" vertical="top"/>
    </xf>
    <xf numFmtId="173" fontId="26" fillId="0" borderId="9" xfId="5" applyNumberFormat="1" applyFont="1" applyBorder="1" applyAlignment="1">
      <alignment vertical="top"/>
    </xf>
    <xf numFmtId="0" fontId="23" fillId="4" borderId="8" xfId="3" applyFont="1" applyFill="1" applyBorder="1" applyAlignment="1">
      <alignment horizontal="center" vertical="top"/>
    </xf>
    <xf numFmtId="0" fontId="21" fillId="4" borderId="8" xfId="3" applyFont="1" applyFill="1" applyBorder="1" applyAlignment="1">
      <alignment horizontal="center" vertical="top" wrapText="1"/>
    </xf>
    <xf numFmtId="0" fontId="25" fillId="4" borderId="8" xfId="3" applyFont="1" applyFill="1" applyBorder="1" applyAlignment="1">
      <alignment horizontal="left" vertical="top" wrapText="1"/>
    </xf>
    <xf numFmtId="172" fontId="26" fillId="4" borderId="8" xfId="3" applyNumberFormat="1" applyFont="1" applyFill="1" applyBorder="1" applyAlignment="1">
      <alignment horizontal="center" vertical="top"/>
    </xf>
    <xf numFmtId="0" fontId="35" fillId="0" borderId="12" xfId="3" applyFont="1" applyBorder="1" applyAlignment="1">
      <alignment vertical="center" wrapText="1"/>
    </xf>
    <xf numFmtId="174" fontId="52" fillId="0" borderId="8" xfId="3" applyNumberFormat="1" applyFont="1" applyBorder="1" applyAlignment="1">
      <alignment horizontal="center" vertical="center"/>
    </xf>
    <xf numFmtId="0" fontId="80" fillId="0" borderId="8" xfId="2" applyFont="1" applyBorder="1" applyAlignment="1">
      <alignment horizontal="center" vertical="top" wrapText="1"/>
    </xf>
    <xf numFmtId="0" fontId="83" fillId="0" borderId="8" xfId="2" applyFont="1" applyBorder="1" applyAlignment="1">
      <alignment horizontal="left" vertical="top" wrapText="1"/>
    </xf>
    <xf numFmtId="175" fontId="81" fillId="0" borderId="8" xfId="2" applyNumberFormat="1" applyFont="1" applyBorder="1" applyAlignment="1">
      <alignment horizontal="center" vertical="center"/>
    </xf>
    <xf numFmtId="0" fontId="25" fillId="0" borderId="0" xfId="2" applyFont="1" applyAlignment="1">
      <alignment horizontal="left" vertical="top" wrapText="1"/>
    </xf>
    <xf numFmtId="175" fontId="26" fillId="0" borderId="0" xfId="2" applyNumberFormat="1" applyFont="1" applyAlignment="1">
      <alignment horizontal="center" vertical="center"/>
    </xf>
    <xf numFmtId="172" fontId="82" fillId="0" borderId="8" xfId="2" applyNumberFormat="1" applyFont="1" applyBorder="1" applyAlignment="1">
      <alignment horizontal="center" vertical="center"/>
    </xf>
    <xf numFmtId="175" fontId="82" fillId="0" borderId="8" xfId="2" applyNumberFormat="1" applyFont="1" applyBorder="1" applyAlignment="1">
      <alignment horizontal="center" vertical="center"/>
    </xf>
    <xf numFmtId="172" fontId="82" fillId="0" borderId="8" xfId="4" applyNumberFormat="1" applyFont="1" applyBorder="1" applyAlignment="1">
      <alignment horizontal="center" vertical="top"/>
    </xf>
    <xf numFmtId="49" fontId="96" fillId="0" borderId="8" xfId="1" applyNumberFormat="1" applyFont="1" applyBorder="1" applyAlignment="1">
      <alignment horizontal="left" vertical="top" wrapText="1"/>
    </xf>
    <xf numFmtId="49" fontId="97" fillId="0" borderId="8" xfId="1" applyNumberFormat="1" applyFont="1" applyBorder="1" applyAlignment="1">
      <alignment horizontal="center" vertical="top" wrapText="1"/>
    </xf>
    <xf numFmtId="169" fontId="97" fillId="0" borderId="8" xfId="1" applyNumberFormat="1" applyFont="1" applyBorder="1" applyAlignment="1">
      <alignment horizontal="center" vertical="top"/>
    </xf>
    <xf numFmtId="0" fontId="98" fillId="0" borderId="8" xfId="3" applyFont="1" applyBorder="1" applyAlignment="1">
      <alignment horizontal="left" vertical="top" wrapText="1"/>
    </xf>
    <xf numFmtId="0" fontId="97" fillId="0" borderId="8" xfId="3" applyFont="1" applyBorder="1" applyAlignment="1">
      <alignment horizontal="center" vertical="top" wrapText="1"/>
    </xf>
    <xf numFmtId="0" fontId="96" fillId="0" borderId="8" xfId="3" applyFont="1" applyBorder="1" applyAlignment="1">
      <alignment horizontal="left" vertical="top" wrapText="1"/>
    </xf>
    <xf numFmtId="175" fontId="97" fillId="0" borderId="8" xfId="3" applyNumberFormat="1" applyFont="1" applyBorder="1" applyAlignment="1">
      <alignment horizontal="center" vertical="top"/>
    </xf>
    <xf numFmtId="172" fontId="81" fillId="0" borderId="8" xfId="2" applyNumberFormat="1" applyFont="1" applyBorder="1" applyAlignment="1">
      <alignment horizontal="center" vertical="top"/>
    </xf>
    <xf numFmtId="173" fontId="26" fillId="0" borderId="9" xfId="3" applyNumberFormat="1" applyFont="1" applyBorder="1" applyAlignment="1">
      <alignment vertical="top"/>
    </xf>
    <xf numFmtId="2" fontId="38" fillId="0" borderId="0" xfId="0" applyNumberFormat="1" applyFont="1" applyAlignment="1">
      <alignment horizontal="center" vertical="center"/>
    </xf>
    <xf numFmtId="2" fontId="41" fillId="0" borderId="0" xfId="0" applyNumberFormat="1" applyFont="1" applyAlignment="1">
      <alignment horizontal="center" vertical="top"/>
    </xf>
    <xf numFmtId="2" fontId="43" fillId="0" borderId="0" xfId="0" applyNumberFormat="1" applyFont="1" applyAlignment="1">
      <alignment horizontal="center" vertical="center"/>
    </xf>
    <xf numFmtId="2" fontId="42" fillId="0" borderId="0" xfId="0" applyNumberFormat="1" applyFont="1" applyAlignment="1">
      <alignment horizontal="center"/>
    </xf>
    <xf numFmtId="2" fontId="0" fillId="0" borderId="0" xfId="0" applyNumberFormat="1" applyAlignment="1">
      <alignment horizontal="center"/>
    </xf>
    <xf numFmtId="0" fontId="97" fillId="0" borderId="8" xfId="5" applyFont="1" applyBorder="1" applyAlignment="1">
      <alignment horizontal="center" vertical="top" wrapText="1"/>
    </xf>
    <xf numFmtId="0" fontId="96" fillId="0" borderId="8" xfId="5" applyFont="1" applyBorder="1" applyAlignment="1">
      <alignment horizontal="left" vertical="top" wrapText="1"/>
    </xf>
    <xf numFmtId="175" fontId="97" fillId="0" borderId="8" xfId="5" applyNumberFormat="1" applyFont="1" applyBorder="1" applyAlignment="1">
      <alignment horizontal="center" vertical="center"/>
    </xf>
    <xf numFmtId="172" fontId="97" fillId="0" borderId="8" xfId="5" applyNumberFormat="1" applyFont="1" applyBorder="1" applyAlignment="1">
      <alignment horizontal="center" vertical="center"/>
    </xf>
    <xf numFmtId="49" fontId="82" fillId="0" borderId="8" xfId="5" applyNumberFormat="1" applyFont="1" applyBorder="1" applyAlignment="1">
      <alignment horizontal="center" vertical="center"/>
    </xf>
    <xf numFmtId="0" fontId="1" fillId="0" borderId="0" xfId="3" applyFont="1"/>
    <xf numFmtId="0" fontId="83" fillId="0" borderId="8" xfId="3" applyFont="1" applyBorder="1" applyAlignment="1">
      <alignment horizontal="center" vertical="top" wrapText="1"/>
    </xf>
    <xf numFmtId="172" fontId="81" fillId="0" borderId="8" xfId="3" applyNumberFormat="1" applyFont="1" applyBorder="1" applyAlignment="1">
      <alignment horizontal="center" vertical="top"/>
    </xf>
    <xf numFmtId="0" fontId="11" fillId="0" borderId="8" xfId="3" applyFont="1" applyBorder="1" applyAlignment="1">
      <alignment horizontal="center" vertical="top" wrapText="1"/>
    </xf>
    <xf numFmtId="0" fontId="24" fillId="0" borderId="3" xfId="0" applyFont="1" applyBorder="1" applyAlignment="1">
      <alignment horizontal="center" vertical="center" wrapText="1"/>
    </xf>
    <xf numFmtId="0" fontId="0" fillId="0" borderId="8" xfId="0" applyBorder="1" applyAlignment="1">
      <alignment horizontal="center" vertical="center"/>
    </xf>
    <xf numFmtId="0" fontId="80" fillId="0" borderId="8" xfId="0" applyFont="1" applyBorder="1" applyAlignment="1">
      <alignment horizontal="center" vertical="top" wrapText="1"/>
    </xf>
    <xf numFmtId="0" fontId="83" fillId="0" borderId="8" xfId="0" applyFont="1" applyBorder="1" applyAlignment="1">
      <alignment horizontal="left" vertical="top" wrapText="1"/>
    </xf>
    <xf numFmtId="172" fontId="81" fillId="0" borderId="8" xfId="0" applyNumberFormat="1" applyFont="1" applyBorder="1" applyAlignment="1">
      <alignment horizontal="center" vertical="top"/>
    </xf>
    <xf numFmtId="175" fontId="82" fillId="0" borderId="8" xfId="0" applyNumberFormat="1" applyFont="1" applyBorder="1" applyAlignment="1">
      <alignment horizontal="center" vertical="top"/>
    </xf>
    <xf numFmtId="172" fontId="82" fillId="0" borderId="8" xfId="2" applyNumberFormat="1" applyFont="1" applyBorder="1" applyAlignment="1">
      <alignment horizontal="center" vertical="top"/>
    </xf>
    <xf numFmtId="175" fontId="81" fillId="0" borderId="8" xfId="2" applyNumberFormat="1" applyFont="1" applyBorder="1" applyAlignment="1">
      <alignment horizontal="center" vertical="top"/>
    </xf>
    <xf numFmtId="175" fontId="82" fillId="0" borderId="8" xfId="2" applyNumberFormat="1" applyFont="1" applyBorder="1" applyAlignment="1">
      <alignment horizontal="center" vertical="top"/>
    </xf>
    <xf numFmtId="175" fontId="81" fillId="0" borderId="8" xfId="0" applyNumberFormat="1" applyFont="1" applyBorder="1" applyAlignment="1">
      <alignment horizontal="center" vertical="top"/>
    </xf>
    <xf numFmtId="172" fontId="82" fillId="0" borderId="8" xfId="0" applyNumberFormat="1" applyFont="1" applyBorder="1" applyAlignment="1">
      <alignment horizontal="center" vertical="top"/>
    </xf>
    <xf numFmtId="0" fontId="61" fillId="0" borderId="0" xfId="3" applyFont="1" applyAlignment="1">
      <alignment wrapText="1"/>
    </xf>
    <xf numFmtId="175" fontId="18" fillId="0" borderId="8" xfId="3" applyNumberFormat="1" applyFont="1" applyBorder="1" applyAlignment="1">
      <alignment horizontal="center" vertical="top"/>
    </xf>
    <xf numFmtId="0" fontId="55" fillId="0" borderId="0" xfId="0" applyFont="1"/>
    <xf numFmtId="0" fontId="55" fillId="0" borderId="0" xfId="0" applyFont="1" applyAlignment="1">
      <alignment wrapText="1"/>
    </xf>
    <xf numFmtId="0" fontId="37" fillId="0" borderId="7" xfId="0" applyFont="1" applyBorder="1" applyAlignment="1">
      <alignment horizontal="left" vertical="center"/>
    </xf>
    <xf numFmtId="0" fontId="100" fillId="0" borderId="8" xfId="0" applyFont="1" applyBorder="1" applyAlignment="1">
      <alignment horizontal="center" vertical="top"/>
    </xf>
    <xf numFmtId="0" fontId="97" fillId="0" borderId="8" xfId="4" applyFont="1" applyBorder="1" applyAlignment="1">
      <alignment horizontal="center" vertical="top" wrapText="1"/>
    </xf>
    <xf numFmtId="0" fontId="96" fillId="0" borderId="8" xfId="4" applyFont="1" applyBorder="1" applyAlignment="1">
      <alignment horizontal="left" vertical="top" wrapText="1"/>
    </xf>
    <xf numFmtId="175" fontId="97" fillId="0" borderId="8" xfId="4" applyNumberFormat="1" applyFont="1" applyBorder="1" applyAlignment="1">
      <alignment horizontal="center" vertical="top"/>
    </xf>
    <xf numFmtId="0" fontId="88" fillId="0" borderId="8" xfId="4" applyFont="1" applyBorder="1" applyAlignment="1">
      <alignment horizontal="center" vertical="top" wrapText="1"/>
    </xf>
    <xf numFmtId="0" fontId="87" fillId="0" borderId="8" xfId="4" applyFont="1" applyBorder="1" applyAlignment="1">
      <alignment horizontal="left" vertical="top" wrapText="1"/>
    </xf>
    <xf numFmtId="175" fontId="101" fillId="0" borderId="8" xfId="4" applyNumberFormat="1" applyFont="1" applyBorder="1" applyAlignment="1">
      <alignment horizontal="center" vertical="top"/>
    </xf>
    <xf numFmtId="173" fontId="101" fillId="0" borderId="8" xfId="4" applyNumberFormat="1" applyFont="1" applyBorder="1" applyAlignment="1">
      <alignment vertical="top"/>
    </xf>
    <xf numFmtId="174" fontId="101" fillId="0" borderId="8" xfId="4" applyNumberFormat="1" applyFont="1" applyBorder="1" applyAlignment="1">
      <alignment vertical="top"/>
    </xf>
    <xf numFmtId="0" fontId="102" fillId="0" borderId="0" xfId="4" applyFont="1" applyAlignment="1">
      <alignment vertical="top"/>
    </xf>
    <xf numFmtId="0" fontId="102" fillId="0" borderId="0" xfId="4" applyFont="1"/>
    <xf numFmtId="172" fontId="101" fillId="0" borderId="8" xfId="4" applyNumberFormat="1" applyFont="1" applyBorder="1" applyAlignment="1">
      <alignment horizontal="center" vertical="top"/>
    </xf>
    <xf numFmtId="175" fontId="97" fillId="0" borderId="8" xfId="5" applyNumberFormat="1" applyFont="1" applyBorder="1" applyAlignment="1">
      <alignment horizontal="center" vertical="top"/>
    </xf>
    <xf numFmtId="172" fontId="97" fillId="0" borderId="8" xfId="5" applyNumberFormat="1" applyFont="1" applyBorder="1" applyAlignment="1">
      <alignment horizontal="center" vertical="top"/>
    </xf>
    <xf numFmtId="0" fontId="21" fillId="0" borderId="0" xfId="2" applyFont="1" applyAlignment="1">
      <alignment vertical="top"/>
    </xf>
    <xf numFmtId="0" fontId="6" fillId="0" borderId="0" xfId="2" applyAlignment="1">
      <alignment vertical="top"/>
    </xf>
    <xf numFmtId="0" fontId="23" fillId="0" borderId="0" xfId="2" applyFont="1" applyAlignment="1">
      <alignment vertical="top"/>
    </xf>
    <xf numFmtId="0" fontId="7" fillId="0" borderId="0" xfId="2" applyFont="1" applyAlignment="1">
      <alignment vertical="top"/>
    </xf>
    <xf numFmtId="0" fontId="6" fillId="0" borderId="0" xfId="2" applyAlignment="1">
      <alignment horizontal="left" vertical="top"/>
    </xf>
    <xf numFmtId="0" fontId="23" fillId="0" borderId="8" xfId="2" applyFont="1" applyBorder="1" applyAlignment="1">
      <alignment horizontal="left" vertical="top" wrapText="1"/>
    </xf>
    <xf numFmtId="0" fontId="6" fillId="0" borderId="8" xfId="2" applyBorder="1" applyAlignment="1">
      <alignment horizontal="left" vertical="top" wrapText="1"/>
    </xf>
    <xf numFmtId="0" fontId="23" fillId="0" borderId="10" xfId="2" applyFont="1" applyBorder="1" applyAlignment="1">
      <alignment horizontal="right" vertical="top" wrapText="1"/>
    </xf>
    <xf numFmtId="0" fontId="23" fillId="0" borderId="11" xfId="2" applyFont="1" applyBorder="1" applyAlignment="1">
      <alignment horizontal="right" vertical="top" wrapText="1"/>
    </xf>
    <xf numFmtId="0" fontId="23" fillId="0" borderId="9" xfId="2" applyFont="1" applyBorder="1" applyAlignment="1">
      <alignment horizontal="right" vertical="top" wrapText="1"/>
    </xf>
    <xf numFmtId="0" fontId="29" fillId="0" borderId="10" xfId="2" applyFont="1" applyBorder="1" applyAlignment="1">
      <alignment horizontal="center" vertical="center"/>
    </xf>
    <xf numFmtId="0" fontId="29" fillId="0" borderId="9" xfId="2" applyFont="1" applyBorder="1" applyAlignment="1">
      <alignment horizontal="center" vertical="center"/>
    </xf>
    <xf numFmtId="0" fontId="24" fillId="0" borderId="8" xfId="2" applyFont="1" applyBorder="1" applyAlignment="1">
      <alignment horizontal="center" vertical="center"/>
    </xf>
    <xf numFmtId="0" fontId="6" fillId="0" borderId="8" xfId="2" applyBorder="1" applyAlignment="1">
      <alignment horizontal="center" vertical="center"/>
    </xf>
    <xf numFmtId="0" fontId="24" fillId="0" borderId="2" xfId="2" applyFont="1" applyBorder="1" applyAlignment="1">
      <alignment horizontal="center" vertical="center" wrapText="1"/>
    </xf>
    <xf numFmtId="0" fontId="24" fillId="0" borderId="3" xfId="2" applyFont="1" applyBorder="1" applyAlignment="1">
      <alignment horizontal="center" vertical="center" wrapText="1"/>
    </xf>
    <xf numFmtId="0" fontId="20" fillId="0" borderId="0" xfId="2" applyFont="1" applyAlignment="1">
      <alignment horizontal="center"/>
    </xf>
    <xf numFmtId="0" fontId="6" fillId="0" borderId="0" xfId="2" applyAlignment="1">
      <alignment horizontal="center"/>
    </xf>
    <xf numFmtId="0" fontId="22" fillId="0" borderId="0" xfId="2" applyFont="1" applyAlignment="1">
      <alignment horizontal="left" vertical="top" wrapText="1"/>
    </xf>
    <xf numFmtId="0" fontId="6" fillId="0" borderId="0" xfId="2" applyAlignment="1">
      <alignment horizontal="left" vertical="top" wrapText="1"/>
    </xf>
    <xf numFmtId="0" fontId="21" fillId="0" borderId="0" xfId="2" applyFont="1" applyAlignment="1">
      <alignment horizontal="center"/>
    </xf>
    <xf numFmtId="0" fontId="10" fillId="0" borderId="0" xfId="1" applyFont="1" applyAlignment="1">
      <alignment horizontal="center" vertical="top" wrapText="1"/>
    </xf>
    <xf numFmtId="0" fontId="9" fillId="0" borderId="0" xfId="1" applyAlignment="1">
      <alignment horizontal="center" vertical="top" wrapText="1"/>
    </xf>
    <xf numFmtId="0" fontId="13" fillId="0" borderId="0" xfId="1" applyFont="1" applyAlignment="1">
      <alignment horizontal="left" vertical="top" wrapText="1"/>
    </xf>
    <xf numFmtId="0" fontId="9" fillId="0" borderId="0" xfId="1" applyAlignment="1">
      <alignment horizontal="left" vertical="top" wrapText="1"/>
    </xf>
    <xf numFmtId="49" fontId="11" fillId="0" borderId="0" xfId="1" applyNumberFormat="1" applyFont="1" applyAlignment="1">
      <alignment horizontal="left" vertical="top"/>
    </xf>
    <xf numFmtId="49" fontId="8" fillId="0" borderId="2" xfId="1" applyNumberFormat="1" applyFont="1" applyBorder="1" applyAlignment="1">
      <alignment horizontal="center" vertical="center"/>
    </xf>
    <xf numFmtId="49" fontId="8" fillId="0" borderId="3" xfId="1" applyNumberFormat="1" applyFont="1" applyBorder="1" applyAlignment="1">
      <alignment horizontal="center" vertical="center"/>
    </xf>
    <xf numFmtId="0" fontId="9" fillId="0" borderId="4" xfId="1" applyBorder="1" applyAlignment="1">
      <alignment horizontal="left" vertical="center" wrapText="1"/>
    </xf>
    <xf numFmtId="164" fontId="31" fillId="0" borderId="8" xfId="1" applyNumberFormat="1" applyFont="1" applyBorder="1" applyAlignment="1">
      <alignment horizontal="center" vertical="center"/>
    </xf>
    <xf numFmtId="168" fontId="14" fillId="0" borderId="10" xfId="1" applyNumberFormat="1" applyFont="1" applyBorder="1" applyAlignment="1">
      <alignment horizontal="right" vertical="top"/>
    </xf>
    <xf numFmtId="168" fontId="14" fillId="0" borderId="11" xfId="1" applyNumberFormat="1" applyFont="1" applyBorder="1" applyAlignment="1">
      <alignment horizontal="right" vertical="top"/>
    </xf>
    <xf numFmtId="168" fontId="14" fillId="0" borderId="9" xfId="1" applyNumberFormat="1" applyFont="1" applyBorder="1" applyAlignment="1">
      <alignment horizontal="right" vertical="top"/>
    </xf>
    <xf numFmtId="0" fontId="8" fillId="0" borderId="2" xfId="1" applyFont="1" applyBorder="1" applyAlignment="1">
      <alignment horizontal="center" wrapText="1"/>
    </xf>
    <xf numFmtId="0" fontId="8" fillId="0" borderId="3" xfId="1" applyFont="1" applyBorder="1" applyAlignment="1">
      <alignment horizontal="center" wrapText="1"/>
    </xf>
    <xf numFmtId="0" fontId="32" fillId="0" borderId="10" xfId="2" applyFont="1" applyBorder="1" applyAlignment="1">
      <alignment horizontal="right"/>
    </xf>
    <xf numFmtId="0" fontId="32" fillId="0" borderId="11" xfId="2" applyFont="1" applyBorder="1" applyAlignment="1">
      <alignment horizontal="right"/>
    </xf>
    <xf numFmtId="0" fontId="32" fillId="0" borderId="9" xfId="2" applyFont="1" applyBorder="1" applyAlignment="1">
      <alignment horizontal="right"/>
    </xf>
    <xf numFmtId="0" fontId="51" fillId="0" borderId="10" xfId="2" applyFont="1" applyBorder="1" applyAlignment="1">
      <alignment horizontal="right" vertical="top" wrapText="1"/>
    </xf>
    <xf numFmtId="0" fontId="51" fillId="0" borderId="11" xfId="2" applyFont="1" applyBorder="1" applyAlignment="1">
      <alignment horizontal="right" vertical="top" wrapText="1"/>
    </xf>
    <xf numFmtId="0" fontId="51" fillId="0" borderId="9" xfId="2" applyFont="1" applyBorder="1" applyAlignment="1">
      <alignment horizontal="right" vertical="top" wrapText="1"/>
    </xf>
    <xf numFmtId="173" fontId="52" fillId="0" borderId="5" xfId="2" applyNumberFormat="1" applyFont="1" applyBorder="1" applyAlignment="1">
      <alignment horizontal="center" vertical="center" wrapText="1"/>
    </xf>
    <xf numFmtId="173" fontId="52" fillId="0" borderId="6" xfId="2" applyNumberFormat="1" applyFont="1" applyBorder="1" applyAlignment="1">
      <alignment horizontal="center" vertical="center" wrapText="1"/>
    </xf>
    <xf numFmtId="173" fontId="52" fillId="0" borderId="12" xfId="2" applyNumberFormat="1" applyFont="1" applyBorder="1" applyAlignment="1">
      <alignment horizontal="center" vertical="center" wrapText="1"/>
    </xf>
    <xf numFmtId="173" fontId="52" fillId="0" borderId="13" xfId="2" applyNumberFormat="1" applyFont="1" applyBorder="1" applyAlignment="1">
      <alignment horizontal="center" vertical="center" wrapText="1"/>
    </xf>
    <xf numFmtId="173" fontId="52" fillId="0" borderId="7" xfId="2" applyNumberFormat="1" applyFont="1" applyBorder="1" applyAlignment="1">
      <alignment horizontal="center" vertical="center" wrapText="1"/>
    </xf>
    <xf numFmtId="173" fontId="52" fillId="0" borderId="14" xfId="2" applyNumberFormat="1" applyFont="1" applyBorder="1" applyAlignment="1">
      <alignment horizontal="center" vertical="center" wrapText="1"/>
    </xf>
    <xf numFmtId="0" fontId="23" fillId="0" borderId="8" xfId="4" applyFont="1" applyBorder="1" applyAlignment="1">
      <alignment horizontal="left" vertical="top" wrapText="1"/>
    </xf>
    <xf numFmtId="0" fontId="3" fillId="0" borderId="8" xfId="4" applyBorder="1" applyAlignment="1">
      <alignment horizontal="left" vertical="top" wrapText="1"/>
    </xf>
    <xf numFmtId="0" fontId="23" fillId="0" borderId="10" xfId="4" applyFont="1" applyBorder="1" applyAlignment="1">
      <alignment horizontal="right" vertical="top" wrapText="1"/>
    </xf>
    <xf numFmtId="0" fontId="23" fillId="0" borderId="11" xfId="4" applyFont="1" applyBorder="1" applyAlignment="1">
      <alignment horizontal="right" vertical="top" wrapText="1"/>
    </xf>
    <xf numFmtId="0" fontId="23" fillId="0" borderId="9" xfId="4" applyFont="1" applyBorder="1" applyAlignment="1">
      <alignment horizontal="right" vertical="top" wrapText="1"/>
    </xf>
    <xf numFmtId="0" fontId="20" fillId="0" borderId="0" xfId="4" applyFont="1" applyAlignment="1">
      <alignment horizontal="center"/>
    </xf>
    <xf numFmtId="0" fontId="3" fillId="0" borderId="0" xfId="4" applyAlignment="1">
      <alignment horizontal="center"/>
    </xf>
    <xf numFmtId="0" fontId="22" fillId="0" borderId="0" xfId="4" applyFont="1" applyAlignment="1">
      <alignment horizontal="left" vertical="top" wrapText="1"/>
    </xf>
    <xf numFmtId="0" fontId="3" fillId="0" borderId="0" xfId="4" applyAlignment="1">
      <alignment horizontal="left" vertical="top" wrapText="1"/>
    </xf>
    <xf numFmtId="0" fontId="24" fillId="0" borderId="2" xfId="4" applyFont="1" applyBorder="1" applyAlignment="1">
      <alignment horizontal="center" vertical="center" wrapText="1"/>
    </xf>
    <xf numFmtId="0" fontId="24" fillId="0" borderId="3" xfId="4" applyFont="1" applyBorder="1" applyAlignment="1">
      <alignment horizontal="center" vertical="center" wrapText="1"/>
    </xf>
    <xf numFmtId="0" fontId="24" fillId="0" borderId="8" xfId="4" applyFont="1" applyBorder="1" applyAlignment="1">
      <alignment horizontal="center" vertical="center"/>
    </xf>
    <xf numFmtId="0" fontId="3" fillId="0" borderId="8" xfId="4" applyBorder="1" applyAlignment="1">
      <alignment horizontal="center" vertical="center"/>
    </xf>
    <xf numFmtId="0" fontId="29" fillId="0" borderId="10" xfId="4" applyFont="1" applyBorder="1" applyAlignment="1">
      <alignment horizontal="center" vertical="center"/>
    </xf>
    <xf numFmtId="0" fontId="29" fillId="0" borderId="9" xfId="4" applyFont="1" applyBorder="1" applyAlignment="1">
      <alignment horizontal="center" vertical="center"/>
    </xf>
    <xf numFmtId="0" fontId="3" fillId="0" borderId="0" xfId="4" applyAlignment="1">
      <alignment horizontal="left" vertical="top"/>
    </xf>
    <xf numFmtId="0" fontId="64" fillId="0" borderId="0" xfId="0" applyFont="1" applyAlignment="1">
      <alignment horizontal="left" wrapText="1"/>
    </xf>
    <xf numFmtId="0" fontId="29" fillId="0" borderId="0" xfId="4" applyFont="1" applyAlignment="1">
      <alignment horizontal="center" vertical="center"/>
    </xf>
    <xf numFmtId="0" fontId="24" fillId="0" borderId="8" xfId="4" applyFont="1" applyBorder="1" applyAlignment="1">
      <alignment horizontal="center" vertical="center" wrapText="1"/>
    </xf>
    <xf numFmtId="49" fontId="31" fillId="0" borderId="10" xfId="1" applyNumberFormat="1" applyFont="1" applyBorder="1" applyAlignment="1">
      <alignment horizontal="right" vertical="top"/>
    </xf>
    <xf numFmtId="49" fontId="31" fillId="0" borderId="11" xfId="1" applyNumberFormat="1" applyFont="1" applyBorder="1" applyAlignment="1">
      <alignment horizontal="right" vertical="top"/>
    </xf>
    <xf numFmtId="49" fontId="31" fillId="0" borderId="9" xfId="1" applyNumberFormat="1" applyFont="1" applyBorder="1" applyAlignment="1">
      <alignment horizontal="right" vertical="top"/>
    </xf>
    <xf numFmtId="0" fontId="9" fillId="0" borderId="8" xfId="1" applyBorder="1" applyAlignment="1">
      <alignment horizontal="left" vertical="center" wrapText="1"/>
    </xf>
    <xf numFmtId="0" fontId="23" fillId="0" borderId="8" xfId="3" applyFont="1" applyBorder="1" applyAlignment="1">
      <alignment horizontal="left" vertical="top" wrapText="1"/>
    </xf>
    <xf numFmtId="0" fontId="5" fillId="0" borderId="8" xfId="3" applyBorder="1" applyAlignment="1">
      <alignment horizontal="left" vertical="top" wrapText="1"/>
    </xf>
    <xf numFmtId="0" fontId="20" fillId="0" borderId="0" xfId="3" applyFont="1" applyAlignment="1">
      <alignment horizontal="center"/>
    </xf>
    <xf numFmtId="0" fontId="5" fillId="0" borderId="0" xfId="3" applyAlignment="1">
      <alignment horizontal="center"/>
    </xf>
    <xf numFmtId="0" fontId="22" fillId="0" borderId="0" xfId="3" applyFont="1" applyAlignment="1">
      <alignment horizontal="left" vertical="top" wrapText="1"/>
    </xf>
    <xf numFmtId="0" fontId="5" fillId="0" borderId="0" xfId="3" applyAlignment="1">
      <alignment horizontal="left" vertical="top" wrapText="1"/>
    </xf>
    <xf numFmtId="0" fontId="24" fillId="0" borderId="8" xfId="3" applyFont="1" applyBorder="1" applyAlignment="1">
      <alignment horizontal="center" vertical="center"/>
    </xf>
    <xf numFmtId="0" fontId="5" fillId="0" borderId="8" xfId="3" applyBorder="1" applyAlignment="1">
      <alignment horizontal="center" vertical="center"/>
    </xf>
    <xf numFmtId="0" fontId="29" fillId="0" borderId="10" xfId="3" applyFont="1" applyBorder="1" applyAlignment="1">
      <alignment horizontal="center" vertical="center"/>
    </xf>
    <xf numFmtId="0" fontId="29" fillId="0" borderId="9" xfId="3" applyFont="1" applyBorder="1" applyAlignment="1">
      <alignment horizontal="center" vertical="center"/>
    </xf>
    <xf numFmtId="0" fontId="24" fillId="0" borderId="2" xfId="3" applyFont="1" applyBorder="1" applyAlignment="1">
      <alignment horizontal="center" vertical="center" wrapText="1"/>
    </xf>
    <xf numFmtId="0" fontId="24" fillId="0" borderId="3" xfId="3" applyFont="1" applyBorder="1" applyAlignment="1">
      <alignment horizontal="center" vertical="center" wrapText="1"/>
    </xf>
    <xf numFmtId="0" fontId="5" fillId="0" borderId="0" xfId="3" applyAlignment="1">
      <alignment horizontal="left" vertical="top"/>
    </xf>
    <xf numFmtId="0" fontId="23" fillId="0" borderId="10" xfId="3" applyFont="1" applyBorder="1" applyAlignment="1">
      <alignment horizontal="right" vertical="top" wrapText="1"/>
    </xf>
    <xf numFmtId="0" fontId="23" fillId="0" borderId="11" xfId="3" applyFont="1" applyBorder="1" applyAlignment="1">
      <alignment horizontal="right" vertical="top" wrapText="1"/>
    </xf>
    <xf numFmtId="0" fontId="23" fillId="0" borderId="9" xfId="3" applyFont="1" applyBorder="1" applyAlignment="1">
      <alignment horizontal="right" vertical="top" wrapText="1"/>
    </xf>
    <xf numFmtId="0" fontId="23" fillId="0" borderId="0" xfId="3" applyFont="1" applyAlignment="1">
      <alignment vertical="top"/>
    </xf>
    <xf numFmtId="0" fontId="7" fillId="0" borderId="0" xfId="3" applyFont="1" applyAlignment="1">
      <alignment vertical="top"/>
    </xf>
    <xf numFmtId="0" fontId="21" fillId="0" borderId="0" xfId="3" applyFont="1" applyAlignment="1">
      <alignment vertical="top"/>
    </xf>
    <xf numFmtId="0" fontId="5" fillId="0" borderId="0" xfId="3" applyAlignment="1">
      <alignment vertical="top"/>
    </xf>
    <xf numFmtId="0" fontId="51" fillId="0" borderId="10" xfId="3" applyFont="1" applyBorder="1" applyAlignment="1">
      <alignment horizontal="right" vertical="top" wrapText="1"/>
    </xf>
    <xf numFmtId="0" fontId="51" fillId="0" borderId="11" xfId="3" applyFont="1" applyBorder="1" applyAlignment="1">
      <alignment horizontal="right" vertical="top" wrapText="1"/>
    </xf>
    <xf numFmtId="0" fontId="51" fillId="0" borderId="9" xfId="3" applyFont="1" applyBorder="1" applyAlignment="1">
      <alignment horizontal="right" vertical="top" wrapText="1"/>
    </xf>
    <xf numFmtId="173" fontId="52" fillId="0" borderId="5" xfId="3" applyNumberFormat="1" applyFont="1" applyBorder="1" applyAlignment="1">
      <alignment horizontal="center" vertical="center" wrapText="1"/>
    </xf>
    <xf numFmtId="173" fontId="52" fillId="0" borderId="6" xfId="3" applyNumberFormat="1" applyFont="1" applyBorder="1" applyAlignment="1">
      <alignment horizontal="center" vertical="center" wrapText="1"/>
    </xf>
    <xf numFmtId="173" fontId="52" fillId="0" borderId="12" xfId="3" applyNumberFormat="1" applyFont="1" applyBorder="1" applyAlignment="1">
      <alignment horizontal="center" vertical="center" wrapText="1"/>
    </xf>
    <xf numFmtId="173" fontId="52" fillId="0" borderId="13" xfId="3" applyNumberFormat="1" applyFont="1" applyBorder="1" applyAlignment="1">
      <alignment horizontal="center" vertical="center" wrapText="1"/>
    </xf>
    <xf numFmtId="173" fontId="52" fillId="0" borderId="7" xfId="3" applyNumberFormat="1" applyFont="1" applyBorder="1" applyAlignment="1">
      <alignment horizontal="center" vertical="center" wrapText="1"/>
    </xf>
    <xf numFmtId="173" fontId="52" fillId="0" borderId="14" xfId="3" applyNumberFormat="1" applyFont="1" applyBorder="1" applyAlignment="1">
      <alignment horizontal="center" vertical="center" wrapText="1"/>
    </xf>
    <xf numFmtId="0" fontId="20" fillId="0" borderId="0" xfId="0" applyFont="1" applyAlignment="1">
      <alignment horizontal="center"/>
    </xf>
    <xf numFmtId="0" fontId="0" fillId="0" borderId="0" xfId="0" applyAlignment="1">
      <alignment horizontal="center"/>
    </xf>
    <xf numFmtId="0" fontId="22" fillId="0" borderId="0" xfId="0" applyFont="1" applyAlignment="1">
      <alignment horizontal="left" vertical="top" wrapText="1"/>
    </xf>
    <xf numFmtId="0" fontId="0" fillId="0" borderId="0" xfId="0" applyAlignment="1">
      <alignment horizontal="left" vertical="top"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8" xfId="0" applyFont="1" applyBorder="1" applyAlignment="1">
      <alignment horizontal="center" vertical="center"/>
    </xf>
    <xf numFmtId="0" fontId="0" fillId="0" borderId="8" xfId="0" applyBorder="1" applyAlignment="1">
      <alignment horizontal="center" vertical="center"/>
    </xf>
    <xf numFmtId="0" fontId="23" fillId="0" borderId="8" xfId="0" applyFont="1" applyBorder="1" applyAlignment="1">
      <alignment horizontal="left" vertical="top" wrapText="1"/>
    </xf>
    <xf numFmtId="0" fontId="0" fillId="0" borderId="8" xfId="0" applyBorder="1" applyAlignment="1">
      <alignment horizontal="left" vertical="top" wrapText="1"/>
    </xf>
    <xf numFmtId="0" fontId="29" fillId="0" borderId="10" xfId="0" applyFont="1" applyBorder="1" applyAlignment="1">
      <alignment horizontal="center" vertical="center"/>
    </xf>
    <xf numFmtId="0" fontId="29" fillId="0" borderId="9" xfId="0" applyFont="1" applyBorder="1" applyAlignment="1">
      <alignment horizontal="center" vertical="center"/>
    </xf>
    <xf numFmtId="0" fontId="21" fillId="0" borderId="0" xfId="0" applyFont="1" applyAlignment="1">
      <alignment vertical="top"/>
    </xf>
    <xf numFmtId="0" fontId="0" fillId="0" borderId="0" xfId="0" applyAlignment="1">
      <alignment vertical="top"/>
    </xf>
    <xf numFmtId="0" fontId="23" fillId="0" borderId="10" xfId="0" applyFont="1" applyBorder="1" applyAlignment="1">
      <alignment horizontal="right" vertical="top" wrapText="1"/>
    </xf>
    <xf numFmtId="0" fontId="23" fillId="0" borderId="11" xfId="0" applyFont="1" applyBorder="1" applyAlignment="1">
      <alignment horizontal="right" vertical="top" wrapText="1"/>
    </xf>
    <xf numFmtId="0" fontId="23" fillId="0" borderId="9" xfId="0" applyFont="1" applyBorder="1" applyAlignment="1">
      <alignment horizontal="right" vertical="top" wrapText="1"/>
    </xf>
    <xf numFmtId="0" fontId="0" fillId="0" borderId="0" xfId="0" applyAlignment="1">
      <alignment horizontal="left" vertical="top"/>
    </xf>
    <xf numFmtId="0" fontId="23" fillId="0" borderId="0" xfId="0" applyFont="1" applyAlignment="1">
      <alignment vertical="top"/>
    </xf>
    <xf numFmtId="0" fontId="7" fillId="0" borderId="0" xfId="0" applyFont="1" applyAlignment="1">
      <alignment vertical="top"/>
    </xf>
    <xf numFmtId="0" fontId="64" fillId="0" borderId="0" xfId="0" applyFont="1" applyAlignment="1">
      <alignment horizontal="left" vertical="top" wrapText="1"/>
    </xf>
    <xf numFmtId="0" fontId="86" fillId="0" borderId="10" xfId="3" applyFont="1" applyBorder="1" applyAlignment="1">
      <alignment horizontal="left" vertical="top" wrapText="1"/>
    </xf>
    <xf numFmtId="0" fontId="86" fillId="0" borderId="11" xfId="3" applyFont="1" applyBorder="1" applyAlignment="1">
      <alignment horizontal="left" vertical="top" wrapText="1"/>
    </xf>
    <xf numFmtId="0" fontId="86" fillId="0" borderId="9" xfId="3" applyFont="1" applyBorder="1" applyAlignment="1">
      <alignment horizontal="left" vertical="top" wrapText="1"/>
    </xf>
    <xf numFmtId="0" fontId="86" fillId="0" borderId="10" xfId="3" applyFont="1" applyBorder="1" applyAlignment="1">
      <alignment horizontal="right" vertical="top" wrapText="1"/>
    </xf>
    <xf numFmtId="0" fontId="86" fillId="0" borderId="11" xfId="3" applyFont="1" applyBorder="1" applyAlignment="1">
      <alignment horizontal="right" vertical="top" wrapText="1"/>
    </xf>
    <xf numFmtId="0" fontId="86" fillId="0" borderId="9" xfId="3" applyFont="1" applyBorder="1" applyAlignment="1">
      <alignment horizontal="right" vertical="top" wrapText="1"/>
    </xf>
    <xf numFmtId="0" fontId="84" fillId="0" borderId="0" xfId="3" applyFont="1" applyAlignment="1">
      <alignment horizontal="center"/>
    </xf>
    <xf numFmtId="0" fontId="61" fillId="0" borderId="0" xfId="3" applyFont="1" applyAlignment="1">
      <alignment horizontal="center"/>
    </xf>
    <xf numFmtId="0" fontId="62" fillId="0" borderId="0" xfId="3" applyFont="1" applyAlignment="1">
      <alignment horizontal="left" vertical="top" wrapText="1"/>
    </xf>
    <xf numFmtId="0" fontId="61" fillId="0" borderId="0" xfId="3" applyFont="1" applyAlignment="1">
      <alignment horizontal="left" vertical="top" wrapText="1"/>
    </xf>
    <xf numFmtId="0" fontId="85" fillId="0" borderId="2" xfId="3" applyFont="1" applyBorder="1" applyAlignment="1">
      <alignment horizontal="center" vertical="center" wrapText="1"/>
    </xf>
    <xf numFmtId="0" fontId="85" fillId="0" borderId="3" xfId="3" applyFont="1" applyBorder="1" applyAlignment="1">
      <alignment horizontal="center" vertical="center" wrapText="1"/>
    </xf>
    <xf numFmtId="0" fontId="85" fillId="0" borderId="8" xfId="3" applyFont="1" applyBorder="1" applyAlignment="1">
      <alignment horizontal="center" vertical="center"/>
    </xf>
    <xf numFmtId="0" fontId="61" fillId="0" borderId="8" xfId="3" applyFont="1" applyBorder="1" applyAlignment="1">
      <alignment horizontal="center" vertical="center"/>
    </xf>
    <xf numFmtId="0" fontId="37" fillId="0" borderId="10" xfId="3" applyFont="1" applyBorder="1" applyAlignment="1">
      <alignment horizontal="center" vertical="center"/>
    </xf>
    <xf numFmtId="0" fontId="37" fillId="0" borderId="9" xfId="3" applyFont="1" applyBorder="1" applyAlignment="1">
      <alignment horizontal="center" vertical="center"/>
    </xf>
    <xf numFmtId="0" fontId="23" fillId="0" borderId="10" xfId="3" applyFont="1" applyBorder="1" applyAlignment="1">
      <alignment horizontal="left" vertical="top" wrapText="1"/>
    </xf>
    <xf numFmtId="0" fontId="23" fillId="0" borderId="11" xfId="3" applyFont="1" applyBorder="1" applyAlignment="1">
      <alignment horizontal="left" vertical="top" wrapText="1"/>
    </xf>
    <xf numFmtId="0" fontId="23" fillId="0" borderId="9" xfId="3" applyFont="1" applyBorder="1" applyAlignment="1">
      <alignment horizontal="left" vertical="top" wrapText="1"/>
    </xf>
    <xf numFmtId="0" fontId="23" fillId="0" borderId="1" xfId="3" applyFont="1" applyBorder="1" applyAlignment="1">
      <alignment horizontal="right" wrapText="1"/>
    </xf>
    <xf numFmtId="0" fontId="5" fillId="0" borderId="1" xfId="3" applyBorder="1" applyAlignment="1">
      <alignment horizontal="right" wrapText="1"/>
    </xf>
    <xf numFmtId="0" fontId="24" fillId="0" borderId="0" xfId="3" applyFont="1" applyAlignment="1">
      <alignment horizontal="center" vertical="center"/>
    </xf>
    <xf numFmtId="0" fontId="5" fillId="0" borderId="1" xfId="3" applyBorder="1" applyAlignment="1">
      <alignment horizontal="center" vertical="center"/>
    </xf>
    <xf numFmtId="0" fontId="23" fillId="4" borderId="8" xfId="3" applyFont="1" applyFill="1" applyBorder="1" applyAlignment="1">
      <alignment horizontal="left" vertical="top" wrapText="1"/>
    </xf>
    <xf numFmtId="0" fontId="5" fillId="4" borderId="8" xfId="3" applyFill="1" applyBorder="1" applyAlignment="1">
      <alignment horizontal="left" vertical="top" wrapText="1"/>
    </xf>
    <xf numFmtId="173" fontId="94" fillId="4" borderId="5" xfId="3" applyNumberFormat="1" applyFont="1" applyFill="1" applyBorder="1" applyAlignment="1">
      <alignment horizontal="center" vertical="center" wrapText="1"/>
    </xf>
    <xf numFmtId="173" fontId="94" fillId="4" borderId="6" xfId="3" applyNumberFormat="1" applyFont="1" applyFill="1" applyBorder="1" applyAlignment="1">
      <alignment horizontal="center" vertical="center"/>
    </xf>
    <xf numFmtId="173" fontId="94" fillId="4" borderId="12" xfId="3" applyNumberFormat="1" applyFont="1" applyFill="1" applyBorder="1" applyAlignment="1">
      <alignment horizontal="center" vertical="center" wrapText="1"/>
    </xf>
    <xf numFmtId="173" fontId="94" fillId="4" borderId="13" xfId="3" applyNumberFormat="1" applyFont="1" applyFill="1" applyBorder="1" applyAlignment="1">
      <alignment horizontal="center" vertical="center"/>
    </xf>
    <xf numFmtId="173" fontId="94" fillId="4" borderId="7" xfId="3" applyNumberFormat="1" applyFont="1" applyFill="1" applyBorder="1" applyAlignment="1">
      <alignment horizontal="center" vertical="center"/>
    </xf>
    <xf numFmtId="173" fontId="94" fillId="4" borderId="14" xfId="3" applyNumberFormat="1" applyFont="1" applyFill="1" applyBorder="1" applyAlignment="1">
      <alignment horizontal="center" vertical="center"/>
    </xf>
    <xf numFmtId="0" fontId="20" fillId="0" borderId="0" xfId="5" applyFont="1" applyAlignment="1">
      <alignment horizontal="center"/>
    </xf>
    <xf numFmtId="0" fontId="3" fillId="0" borderId="0" xfId="5" applyAlignment="1">
      <alignment horizontal="center"/>
    </xf>
    <xf numFmtId="0" fontId="22" fillId="0" borderId="0" xfId="5" applyFont="1" applyAlignment="1">
      <alignment horizontal="left" vertical="top" wrapText="1"/>
    </xf>
    <xf numFmtId="0" fontId="3" fillId="0" borderId="0" xfId="5" applyAlignment="1">
      <alignment horizontal="left" vertical="top" wrapText="1"/>
    </xf>
    <xf numFmtId="0" fontId="24" fillId="0" borderId="2" xfId="5" applyFont="1" applyBorder="1" applyAlignment="1">
      <alignment horizontal="center" vertical="center" wrapText="1"/>
    </xf>
    <xf numFmtId="0" fontId="24" fillId="0" borderId="3" xfId="5" applyFont="1" applyBorder="1" applyAlignment="1">
      <alignment horizontal="center" vertical="center" wrapText="1"/>
    </xf>
    <xf numFmtId="0" fontId="24" fillId="0" borderId="8" xfId="5" applyFont="1" applyBorder="1" applyAlignment="1">
      <alignment horizontal="center" vertical="center"/>
    </xf>
    <xf numFmtId="0" fontId="3" fillId="0" borderId="8" xfId="5" applyBorder="1" applyAlignment="1">
      <alignment horizontal="center" vertical="center"/>
    </xf>
    <xf numFmtId="0" fontId="29" fillId="0" borderId="10" xfId="5" applyFont="1" applyBorder="1" applyAlignment="1">
      <alignment horizontal="center" vertical="center"/>
    </xf>
    <xf numFmtId="0" fontId="29" fillId="0" borderId="9" xfId="5" applyFont="1" applyBorder="1" applyAlignment="1">
      <alignment horizontal="center" vertical="center"/>
    </xf>
    <xf numFmtId="0" fontId="23" fillId="0" borderId="8" xfId="5" applyFont="1" applyBorder="1" applyAlignment="1">
      <alignment horizontal="left" vertical="top" wrapText="1"/>
    </xf>
    <xf numFmtId="0" fontId="3" fillId="0" borderId="8" xfId="5" applyBorder="1" applyAlignment="1">
      <alignment horizontal="left" vertical="top" wrapText="1"/>
    </xf>
    <xf numFmtId="0" fontId="23" fillId="0" borderId="10" xfId="5" applyFont="1" applyBorder="1" applyAlignment="1">
      <alignment horizontal="right" vertical="top" wrapText="1"/>
    </xf>
    <xf numFmtId="0" fontId="23" fillId="0" borderId="11" xfId="5" applyFont="1" applyBorder="1" applyAlignment="1">
      <alignment horizontal="right" vertical="top" wrapText="1"/>
    </xf>
    <xf numFmtId="0" fontId="23" fillId="0" borderId="9" xfId="5" applyFont="1" applyBorder="1" applyAlignment="1">
      <alignment horizontal="right" vertical="top" wrapText="1"/>
    </xf>
    <xf numFmtId="0" fontId="3" fillId="0" borderId="0" xfId="5" applyAlignment="1">
      <alignment horizontal="left" vertical="top"/>
    </xf>
    <xf numFmtId="49" fontId="14" fillId="0" borderId="8" xfId="1" applyNumberFormat="1" applyFont="1" applyBorder="1" applyAlignment="1">
      <alignment horizontal="left" vertical="center" wrapText="1"/>
    </xf>
    <xf numFmtId="173" fontId="91" fillId="4" borderId="5" xfId="3" applyNumberFormat="1" applyFont="1" applyFill="1" applyBorder="1" applyAlignment="1">
      <alignment horizontal="center" vertical="center" wrapText="1"/>
    </xf>
    <xf numFmtId="173" fontId="63" fillId="4" borderId="6" xfId="3" applyNumberFormat="1" applyFont="1" applyFill="1" applyBorder="1" applyAlignment="1">
      <alignment horizontal="center" vertical="center" wrapText="1"/>
    </xf>
    <xf numFmtId="173" fontId="63" fillId="4" borderId="12" xfId="3" applyNumberFormat="1" applyFont="1" applyFill="1" applyBorder="1" applyAlignment="1">
      <alignment horizontal="center" vertical="center" wrapText="1"/>
    </xf>
    <xf numFmtId="173" fontId="63" fillId="4" borderId="13" xfId="3" applyNumberFormat="1" applyFont="1" applyFill="1" applyBorder="1" applyAlignment="1">
      <alignment horizontal="center" vertical="center" wrapText="1"/>
    </xf>
    <xf numFmtId="173" fontId="63" fillId="4" borderId="7" xfId="3" applyNumberFormat="1" applyFont="1" applyFill="1" applyBorder="1" applyAlignment="1">
      <alignment horizontal="center" vertical="center" wrapText="1"/>
    </xf>
    <xf numFmtId="173" fontId="63" fillId="4" borderId="14" xfId="3" applyNumberFormat="1" applyFont="1" applyFill="1" applyBorder="1" applyAlignment="1">
      <alignment horizontal="center" vertical="center" wrapText="1"/>
    </xf>
    <xf numFmtId="173" fontId="63" fillId="4" borderId="6" xfId="3" applyNumberFormat="1" applyFont="1" applyFill="1" applyBorder="1" applyAlignment="1">
      <alignment horizontal="center" vertical="center"/>
    </xf>
    <xf numFmtId="173" fontId="63" fillId="4" borderId="12" xfId="3" applyNumberFormat="1" applyFont="1" applyFill="1" applyBorder="1" applyAlignment="1">
      <alignment horizontal="center" vertical="center"/>
    </xf>
    <xf numFmtId="173" fontId="63" fillId="4" borderId="13" xfId="3" applyNumberFormat="1" applyFont="1" applyFill="1" applyBorder="1" applyAlignment="1">
      <alignment horizontal="center" vertical="center"/>
    </xf>
    <xf numFmtId="173" fontId="63" fillId="4" borderId="7" xfId="3" applyNumberFormat="1" applyFont="1" applyFill="1" applyBorder="1" applyAlignment="1">
      <alignment horizontal="center" vertical="center"/>
    </xf>
    <xf numFmtId="173" fontId="63" fillId="4" borderId="14" xfId="3" applyNumberFormat="1" applyFont="1" applyFill="1" applyBorder="1" applyAlignment="1">
      <alignment horizontal="center" vertical="center"/>
    </xf>
    <xf numFmtId="0" fontId="52" fillId="0" borderId="0" xfId="3" applyFont="1" applyAlignment="1">
      <alignment horizontal="left" vertical="top" wrapText="1"/>
    </xf>
    <xf numFmtId="0" fontId="23" fillId="0" borderId="1" xfId="5" applyFont="1" applyBorder="1" applyAlignment="1">
      <alignment horizontal="right" wrapText="1"/>
    </xf>
    <xf numFmtId="0" fontId="3" fillId="0" borderId="1" xfId="5" applyBorder="1" applyAlignment="1">
      <alignment horizontal="right" wrapText="1"/>
    </xf>
    <xf numFmtId="0" fontId="24" fillId="0" borderId="0" xfId="5" applyFont="1" applyAlignment="1">
      <alignment horizontal="center" vertical="center"/>
    </xf>
    <xf numFmtId="0" fontId="3" fillId="0" borderId="1" xfId="5" applyBorder="1" applyAlignment="1">
      <alignment horizontal="center" vertical="center"/>
    </xf>
    <xf numFmtId="0" fontId="23" fillId="0" borderId="0" xfId="5" applyFont="1" applyAlignment="1">
      <alignment vertical="top"/>
    </xf>
    <xf numFmtId="0" fontId="7" fillId="0" borderId="0" xfId="5" applyFont="1" applyAlignment="1">
      <alignment vertical="top"/>
    </xf>
    <xf numFmtId="0" fontId="21" fillId="0" borderId="0" xfId="5" applyFont="1" applyAlignment="1">
      <alignment vertical="top"/>
    </xf>
    <xf numFmtId="0" fontId="3" fillId="0" borderId="0" xfId="5" applyAlignment="1">
      <alignment vertical="top"/>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9" xfId="5" applyFont="1" applyBorder="1" applyAlignment="1">
      <alignment horizontal="left" vertical="top" wrapText="1"/>
    </xf>
    <xf numFmtId="0" fontId="52" fillId="0" borderId="0" xfId="5" applyFont="1" applyAlignment="1">
      <alignment horizontal="left" vertical="top" wrapText="1"/>
    </xf>
    <xf numFmtId="164" fontId="31" fillId="0" borderId="5" xfId="1" applyNumberFormat="1" applyFont="1" applyBorder="1" applyAlignment="1">
      <alignment horizontal="center" vertical="center"/>
    </xf>
    <xf numFmtId="164" fontId="31" fillId="0" borderId="6" xfId="1" applyNumberFormat="1" applyFont="1" applyBorder="1" applyAlignment="1">
      <alignment horizontal="center" vertical="center"/>
    </xf>
    <xf numFmtId="168" fontId="51" fillId="0" borderId="10" xfId="1" applyNumberFormat="1" applyFont="1" applyBorder="1" applyAlignment="1">
      <alignment horizontal="right" vertical="top"/>
    </xf>
    <xf numFmtId="168" fontId="51" fillId="0" borderId="11" xfId="1" applyNumberFormat="1" applyFont="1" applyBorder="1" applyAlignment="1">
      <alignment horizontal="right" vertical="top"/>
    </xf>
    <xf numFmtId="168" fontId="51" fillId="0" borderId="9" xfId="1" applyNumberFormat="1" applyFont="1" applyBorder="1" applyAlignment="1">
      <alignment horizontal="right" vertical="top"/>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3" fillId="0" borderId="1" xfId="3" applyFont="1" applyBorder="1" applyAlignment="1">
      <alignment horizontal="left" vertical="center" wrapText="1"/>
    </xf>
    <xf numFmtId="0" fontId="5" fillId="0" borderId="1" xfId="3" applyBorder="1" applyAlignment="1">
      <alignment horizontal="left" vertical="center" wrapText="1"/>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5" fillId="0" borderId="8" xfId="3" applyBorder="1" applyAlignment="1">
      <alignment horizontal="left" vertical="center" wrapText="1"/>
    </xf>
    <xf numFmtId="0" fontId="28" fillId="0" borderId="0" xfId="3" applyFont="1" applyAlignment="1">
      <alignment horizontal="left"/>
    </xf>
    <xf numFmtId="0" fontId="33" fillId="0" borderId="8" xfId="3" applyFont="1" applyBorder="1" applyAlignment="1">
      <alignment horizontal="center" vertical="center"/>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21" fillId="0" borderId="1" xfId="0" applyFont="1" applyBorder="1" applyAlignment="1">
      <alignment horizontal="left" wrapText="1"/>
    </xf>
    <xf numFmtId="0" fontId="29" fillId="0" borderId="1" xfId="0" applyFont="1" applyBorder="1" applyAlignment="1">
      <alignment horizontal="left"/>
    </xf>
    <xf numFmtId="0" fontId="24" fillId="0" borderId="2" xfId="3" applyFont="1" applyBorder="1" applyAlignment="1">
      <alignment horizontal="center" vertical="center"/>
    </xf>
    <xf numFmtId="0" fontId="24" fillId="0" borderId="3" xfId="3" applyFont="1" applyBorder="1" applyAlignment="1">
      <alignment horizontal="center" vertical="center"/>
    </xf>
    <xf numFmtId="0" fontId="34" fillId="0" borderId="0" xfId="3" applyFont="1" applyAlignment="1">
      <alignment horizontal="center"/>
    </xf>
    <xf numFmtId="0" fontId="9" fillId="0" borderId="8" xfId="0" applyFont="1" applyBorder="1" applyAlignment="1">
      <alignment horizontal="left" vertical="center" wrapText="1"/>
    </xf>
    <xf numFmtId="0" fontId="9" fillId="0" borderId="8" xfId="0" applyFont="1" applyBorder="1" applyAlignment="1">
      <alignment vertical="center" wrapText="1"/>
    </xf>
    <xf numFmtId="0" fontId="77" fillId="0" borderId="8" xfId="3" applyFont="1" applyBorder="1" applyAlignment="1">
      <alignment horizontal="left" vertical="top" wrapText="1"/>
    </xf>
    <xf numFmtId="0" fontId="2" fillId="0" borderId="8" xfId="3" applyFont="1" applyBorder="1" applyAlignment="1">
      <alignment horizontal="left" vertical="top" wrapText="1"/>
    </xf>
    <xf numFmtId="0" fontId="2" fillId="0" borderId="2" xfId="3" applyFont="1" applyBorder="1" applyAlignment="1">
      <alignment horizontal="left" vertical="top" wrapText="1"/>
    </xf>
    <xf numFmtId="0" fontId="22" fillId="0" borderId="8" xfId="3" applyFont="1" applyBorder="1" applyAlignment="1">
      <alignment horizontal="left" vertical="top" wrapText="1"/>
    </xf>
    <xf numFmtId="0" fontId="1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 xfId="0" applyFont="1" applyBorder="1" applyAlignment="1">
      <alignment horizontal="center" vertical="center" wrapText="1"/>
    </xf>
    <xf numFmtId="0" fontId="66" fillId="0" borderId="0" xfId="0" applyFont="1" applyAlignment="1">
      <alignment vertical="center" wrapText="1"/>
    </xf>
    <xf numFmtId="0" fontId="69" fillId="0" borderId="0" xfId="0" applyFont="1" applyAlignment="1">
      <alignment vertical="center" wrapText="1"/>
    </xf>
    <xf numFmtId="0" fontId="0" fillId="0" borderId="2" xfId="0" applyBorder="1" applyAlignment="1">
      <alignment horizontal="center" vertical="center"/>
    </xf>
    <xf numFmtId="0" fontId="29" fillId="0" borderId="8"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9" fillId="0" borderId="8" xfId="0" applyFont="1" applyBorder="1" applyAlignment="1">
      <alignment horizontal="center" vertical="top" wrapText="1"/>
    </xf>
    <xf numFmtId="0" fontId="66" fillId="0" borderId="8" xfId="0" applyFont="1" applyBorder="1" applyAlignment="1">
      <alignment horizontal="left" vertical="center" wrapText="1"/>
    </xf>
    <xf numFmtId="0" fontId="24" fillId="0" borderId="30" xfId="0" applyFont="1" applyBorder="1" applyAlignment="1">
      <alignment horizontal="center" vertical="center"/>
    </xf>
    <xf numFmtId="0" fontId="74" fillId="0" borderId="7" xfId="0" applyFont="1" applyBorder="1" applyAlignment="1">
      <alignment horizontal="left" vertical="center"/>
    </xf>
    <xf numFmtId="0" fontId="74" fillId="0" borderId="1" xfId="0" applyFont="1" applyBorder="1" applyAlignment="1">
      <alignment horizontal="left" vertical="center"/>
    </xf>
    <xf numFmtId="0" fontId="74" fillId="0" borderId="14" xfId="0" applyFont="1" applyBorder="1" applyAlignment="1">
      <alignment horizontal="left" vertical="center"/>
    </xf>
    <xf numFmtId="0" fontId="74" fillId="0" borderId="4" xfId="0" applyFont="1" applyBorder="1" applyAlignment="1">
      <alignment horizontal="left" vertical="center"/>
    </xf>
    <xf numFmtId="0" fontId="74" fillId="0" borderId="0" xfId="0" applyFont="1" applyAlignment="1">
      <alignment horizontal="left" vertical="center"/>
    </xf>
    <xf numFmtId="0" fontId="74" fillId="0" borderId="5" xfId="0" applyFont="1" applyBorder="1" applyAlignment="1">
      <alignment horizontal="left" vertical="center"/>
    </xf>
    <xf numFmtId="0" fontId="74" fillId="0" borderId="6" xfId="0" applyFont="1" applyBorder="1" applyAlignment="1">
      <alignment horizontal="left" vertical="center"/>
    </xf>
    <xf numFmtId="0" fontId="74" fillId="0" borderId="12" xfId="0" applyFont="1" applyBorder="1" applyAlignment="1">
      <alignment horizontal="left" vertical="center"/>
    </xf>
    <xf numFmtId="0" fontId="74" fillId="0" borderId="13" xfId="0" applyFont="1" applyBorder="1" applyAlignment="1">
      <alignment horizontal="left" vertical="center"/>
    </xf>
    <xf numFmtId="0" fontId="75" fillId="0" borderId="10" xfId="0" applyFont="1" applyBorder="1" applyAlignment="1">
      <alignment horizontal="left" vertical="center"/>
    </xf>
    <xf numFmtId="0" fontId="74" fillId="0" borderId="11" xfId="0" applyFont="1" applyBorder="1" applyAlignment="1">
      <alignment horizontal="left" vertical="center"/>
    </xf>
    <xf numFmtId="0" fontId="74" fillId="0" borderId="9" xfId="0" applyFont="1" applyBorder="1" applyAlignment="1">
      <alignment horizontal="left" vertical="center"/>
    </xf>
    <xf numFmtId="0" fontId="74" fillId="0" borderId="10" xfId="0" applyFont="1" applyBorder="1" applyAlignment="1">
      <alignment horizontal="left" vertical="center"/>
    </xf>
    <xf numFmtId="0" fontId="74" fillId="0" borderId="5" xfId="3" applyFont="1" applyBorder="1" applyAlignment="1">
      <alignment horizontal="left" vertical="top" wrapText="1"/>
    </xf>
    <xf numFmtId="0" fontId="5" fillId="0" borderId="4" xfId="3" applyBorder="1" applyAlignment="1">
      <alignment horizontal="left" vertical="top" wrapText="1"/>
    </xf>
    <xf numFmtId="0" fontId="5" fillId="0" borderId="6" xfId="3" applyBorder="1" applyAlignment="1">
      <alignment horizontal="left" vertical="top" wrapText="1"/>
    </xf>
    <xf numFmtId="0" fontId="74" fillId="0" borderId="5" xfId="0" applyFont="1" applyBorder="1" applyAlignment="1">
      <alignment horizontal="left" vertical="top"/>
    </xf>
    <xf numFmtId="0" fontId="74" fillId="0" borderId="4" xfId="0" applyFont="1" applyBorder="1" applyAlignment="1">
      <alignment horizontal="left" vertical="top"/>
    </xf>
    <xf numFmtId="0" fontId="74" fillId="0" borderId="6" xfId="0" applyFont="1" applyBorder="1" applyAlignment="1">
      <alignment horizontal="left" vertical="top"/>
    </xf>
    <xf numFmtId="0" fontId="74" fillId="0" borderId="12" xfId="0" applyFont="1" applyBorder="1" applyAlignment="1">
      <alignment horizontal="left" vertical="top"/>
    </xf>
    <xf numFmtId="0" fontId="74" fillId="0" borderId="0" xfId="0" applyFont="1" applyAlignment="1">
      <alignment horizontal="left" vertical="top"/>
    </xf>
    <xf numFmtId="0" fontId="74" fillId="0" borderId="13" xfId="0" applyFont="1" applyBorder="1" applyAlignment="1">
      <alignment horizontal="left" vertical="top"/>
    </xf>
    <xf numFmtId="0" fontId="9" fillId="0" borderId="0" xfId="0" applyFont="1" applyAlignment="1">
      <alignment vertical="center" wrapText="1"/>
    </xf>
    <xf numFmtId="0" fontId="9" fillId="0" borderId="3" xfId="0" applyFont="1" applyBorder="1" applyAlignment="1">
      <alignment vertical="center" wrapText="1"/>
    </xf>
    <xf numFmtId="0" fontId="76" fillId="0" borderId="7" xfId="0" applyFont="1" applyBorder="1" applyAlignment="1">
      <alignment horizontal="left" vertical="center"/>
    </xf>
    <xf numFmtId="0" fontId="76" fillId="0" borderId="1" xfId="0" applyFont="1" applyBorder="1" applyAlignment="1">
      <alignment horizontal="left" vertical="center"/>
    </xf>
    <xf numFmtId="0" fontId="76" fillId="0" borderId="14" xfId="0" applyFont="1" applyBorder="1" applyAlignment="1">
      <alignment horizontal="left" vertical="center"/>
    </xf>
    <xf numFmtId="0" fontId="9" fillId="0" borderId="8" xfId="0" applyFont="1" applyBorder="1" applyAlignment="1">
      <alignment horizontal="center" wrapText="1"/>
    </xf>
    <xf numFmtId="0" fontId="9" fillId="0" borderId="0" xfId="0" applyFont="1" applyAlignment="1">
      <alignment horizontal="center" vertical="center" wrapText="1"/>
    </xf>
    <xf numFmtId="0" fontId="69" fillId="0" borderId="0" xfId="0" applyFont="1" applyAlignment="1">
      <alignment horizontal="center" vertical="center" wrapText="1"/>
    </xf>
    <xf numFmtId="0" fontId="9" fillId="0" borderId="8" xfId="0" applyFont="1" applyBorder="1" applyAlignment="1">
      <alignment wrapText="1"/>
    </xf>
    <xf numFmtId="0" fontId="5" fillId="0" borderId="2" xfId="3" applyBorder="1" applyAlignment="1">
      <alignment horizontal="left" vertical="top" wrapText="1"/>
    </xf>
    <xf numFmtId="0" fontId="9" fillId="0" borderId="8" xfId="0" applyFont="1" applyBorder="1" applyAlignment="1">
      <alignment horizontal="right" vertical="center" wrapText="1"/>
    </xf>
    <xf numFmtId="0" fontId="0" fillId="0" borderId="8" xfId="0" applyBorder="1" applyAlignment="1">
      <alignment horizontal="center"/>
    </xf>
    <xf numFmtId="2" fontId="9" fillId="0" borderId="8" xfId="0" applyNumberFormat="1" applyFont="1" applyBorder="1" applyAlignment="1">
      <alignment horizontal="center" vertical="center" wrapText="1"/>
    </xf>
    <xf numFmtId="0" fontId="36" fillId="0" borderId="0" xfId="0" applyFont="1" applyAlignment="1">
      <alignment horizontal="left" vertical="center" wrapText="1"/>
    </xf>
    <xf numFmtId="0" fontId="31" fillId="0" borderId="10" xfId="0" applyFont="1" applyBorder="1" applyAlignment="1">
      <alignment horizontal="right" vertical="center"/>
    </xf>
    <xf numFmtId="0" fontId="31" fillId="0" borderId="11" xfId="0" applyFont="1" applyBorder="1" applyAlignment="1">
      <alignment horizontal="right" vertical="center"/>
    </xf>
    <xf numFmtId="0" fontId="31" fillId="0" borderId="9" xfId="0" applyFont="1" applyBorder="1" applyAlignment="1">
      <alignment horizontal="right" vertical="center"/>
    </xf>
    <xf numFmtId="0" fontId="39" fillId="0" borderId="8" xfId="3" applyFont="1" applyBorder="1" applyAlignment="1">
      <alignment horizontal="center" vertical="center"/>
    </xf>
    <xf numFmtId="0" fontId="47" fillId="0" borderId="10" xfId="0" applyFont="1" applyBorder="1" applyAlignment="1">
      <alignment horizontal="left" vertical="top" wrapText="1"/>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49" fillId="0" borderId="10" xfId="0" applyFont="1" applyBorder="1" applyAlignment="1">
      <alignment horizontal="left" vertical="top" wrapText="1"/>
    </xf>
    <xf numFmtId="0" fontId="49" fillId="0" borderId="11" xfId="0" applyFont="1" applyBorder="1" applyAlignment="1">
      <alignment horizontal="left" vertical="top" wrapText="1"/>
    </xf>
    <xf numFmtId="0" fontId="49" fillId="0" borderId="26" xfId="0" applyFont="1" applyBorder="1" applyAlignment="1">
      <alignment horizontal="left" vertical="top" wrapText="1"/>
    </xf>
    <xf numFmtId="0" fontId="50" fillId="0" borderId="10" xfId="0" applyFont="1" applyBorder="1" applyAlignment="1">
      <alignment horizontal="left"/>
    </xf>
    <xf numFmtId="0" fontId="50" fillId="0" borderId="11" xfId="0" applyFont="1" applyBorder="1" applyAlignment="1">
      <alignment horizontal="left"/>
    </xf>
    <xf numFmtId="0" fontId="50" fillId="0" borderId="26" xfId="0" applyFont="1" applyBorder="1" applyAlignment="1">
      <alignment horizontal="left"/>
    </xf>
    <xf numFmtId="0" fontId="49" fillId="0" borderId="10" xfId="0" applyFont="1" applyBorder="1" applyAlignment="1">
      <alignment horizontal="left"/>
    </xf>
    <xf numFmtId="0" fontId="49" fillId="0" borderId="11" xfId="0" applyFont="1" applyBorder="1" applyAlignment="1">
      <alignment horizontal="left"/>
    </xf>
    <xf numFmtId="0" fontId="49" fillId="0" borderId="26" xfId="0" applyFont="1" applyBorder="1" applyAlignment="1">
      <alignment horizontal="left"/>
    </xf>
    <xf numFmtId="0" fontId="42" fillId="0" borderId="10" xfId="0" applyFont="1" applyBorder="1" applyAlignment="1">
      <alignment horizontal="left" vertical="top" wrapText="1"/>
    </xf>
    <xf numFmtId="0" fontId="42" fillId="0" borderId="11" xfId="0" applyFont="1" applyBorder="1" applyAlignment="1">
      <alignment horizontal="left" vertical="top" wrapText="1"/>
    </xf>
    <xf numFmtId="0" fontId="42" fillId="0" borderId="26" xfId="0" applyFont="1" applyBorder="1" applyAlignment="1">
      <alignment horizontal="left" vertical="top" wrapText="1"/>
    </xf>
    <xf numFmtId="0" fontId="45" fillId="0" borderId="20" xfId="0" applyFont="1" applyBorder="1" applyAlignment="1">
      <alignment horizontal="right" vertical="center"/>
    </xf>
    <xf numFmtId="0" fontId="45" fillId="0" borderId="21" xfId="0" applyFont="1" applyBorder="1" applyAlignment="1">
      <alignment horizontal="right" vertical="center"/>
    </xf>
    <xf numFmtId="0" fontId="45" fillId="0" borderId="29" xfId="0" applyFont="1" applyBorder="1" applyAlignment="1">
      <alignment horizontal="right" vertical="center"/>
    </xf>
    <xf numFmtId="0" fontId="36" fillId="0" borderId="10" xfId="0" applyFont="1" applyBorder="1" applyAlignment="1">
      <alignment horizontal="left"/>
    </xf>
    <xf numFmtId="0" fontId="36" fillId="0" borderId="11" xfId="0" applyFont="1" applyBorder="1" applyAlignment="1">
      <alignment horizontal="left"/>
    </xf>
    <xf numFmtId="0" fontId="36" fillId="0" borderId="26" xfId="0" applyFont="1" applyBorder="1" applyAlignment="1">
      <alignment horizontal="left"/>
    </xf>
    <xf numFmtId="0" fontId="50" fillId="0" borderId="10" xfId="0" applyFont="1" applyBorder="1" applyAlignment="1">
      <alignment horizontal="left" vertical="top" wrapText="1"/>
    </xf>
    <xf numFmtId="0" fontId="50" fillId="0" borderId="11" xfId="0" applyFont="1" applyBorder="1" applyAlignment="1">
      <alignment horizontal="left" vertical="top" wrapText="1"/>
    </xf>
    <xf numFmtId="0" fontId="50" fillId="0" borderId="26" xfId="0" applyFont="1" applyBorder="1" applyAlignment="1">
      <alignment horizontal="left" vertical="top" wrapText="1"/>
    </xf>
    <xf numFmtId="0" fontId="42" fillId="0" borderId="9" xfId="0" applyFont="1" applyBorder="1" applyAlignment="1">
      <alignment vertical="top" wrapText="1"/>
    </xf>
    <xf numFmtId="0" fontId="42" fillId="0" borderId="8" xfId="0" applyFont="1" applyBorder="1" applyAlignment="1">
      <alignment vertical="top" wrapText="1"/>
    </xf>
    <xf numFmtId="0" fontId="42" fillId="0" borderId="10" xfId="0" applyFont="1" applyBorder="1" applyAlignment="1">
      <alignment vertical="top" wrapText="1"/>
    </xf>
    <xf numFmtId="0" fontId="47" fillId="0" borderId="9" xfId="0" applyFont="1" applyBorder="1" applyAlignment="1">
      <alignment horizontal="left" vertical="top" wrapText="1"/>
    </xf>
    <xf numFmtId="0" fontId="47" fillId="0" borderId="8" xfId="0" applyFont="1" applyBorder="1" applyAlignment="1">
      <alignment horizontal="left" vertical="top" wrapText="1"/>
    </xf>
    <xf numFmtId="0" fontId="42" fillId="0" borderId="9" xfId="0" applyFont="1" applyBorder="1" applyAlignment="1">
      <alignment horizontal="left" vertical="top" wrapText="1"/>
    </xf>
    <xf numFmtId="0" fontId="42" fillId="0" borderId="8" xfId="0" applyFont="1" applyBorder="1" applyAlignment="1">
      <alignment horizontal="left" vertical="top" wrapText="1"/>
    </xf>
    <xf numFmtId="0" fontId="44" fillId="0" borderId="27" xfId="0" applyFont="1" applyBorder="1" applyAlignment="1">
      <alignment horizontal="right" vertical="center" wrapText="1"/>
    </xf>
    <xf numFmtId="0" fontId="44" fillId="0" borderId="8" xfId="0" applyFont="1" applyBorder="1" applyAlignment="1">
      <alignment horizontal="right" vertical="center" wrapText="1"/>
    </xf>
    <xf numFmtId="0" fontId="44" fillId="0" borderId="10" xfId="0" applyFont="1" applyBorder="1" applyAlignment="1">
      <alignment horizontal="right" vertical="center" wrapText="1"/>
    </xf>
    <xf numFmtId="0" fontId="44" fillId="0" borderId="28" xfId="0" applyFont="1" applyBorder="1" applyAlignment="1">
      <alignment horizontal="right" vertical="center" wrapText="1"/>
    </xf>
    <xf numFmtId="0" fontId="40" fillId="0" borderId="0" xfId="0" applyFont="1" applyAlignment="1">
      <alignment horizontal="center" vertical="top"/>
    </xf>
    <xf numFmtId="0" fontId="44" fillId="0" borderId="15"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2" fontId="33" fillId="0" borderId="15" xfId="0" applyNumberFormat="1" applyFont="1" applyBorder="1" applyAlignment="1">
      <alignment horizontal="center" vertical="center" wrapText="1"/>
    </xf>
    <xf numFmtId="2" fontId="33" fillId="0" borderId="19" xfId="0" applyNumberFormat="1" applyFont="1" applyBorder="1" applyAlignment="1">
      <alignment horizontal="center" vertical="center" wrapText="1"/>
    </xf>
    <xf numFmtId="0" fontId="42" fillId="0" borderId="14" xfId="0" applyFont="1" applyBorder="1" applyAlignment="1">
      <alignment vertical="top" wrapText="1"/>
    </xf>
    <xf numFmtId="0" fontId="42" fillId="0" borderId="3" xfId="0" applyFont="1" applyBorder="1" applyAlignment="1">
      <alignment vertical="top" wrapText="1"/>
    </xf>
    <xf numFmtId="0" fontId="42" fillId="0" borderId="7" xfId="0" applyFont="1" applyBorder="1" applyAlignment="1">
      <alignment vertical="top" wrapText="1"/>
    </xf>
    <xf numFmtId="0" fontId="48" fillId="0" borderId="0" xfId="0" applyFont="1" applyAlignment="1">
      <alignment horizontal="left" vertical="top"/>
    </xf>
  </cellXfs>
  <cellStyles count="6">
    <cellStyle name="Įprastas" xfId="0" builtinId="0"/>
    <cellStyle name="Normal 2" xfId="1" xr:uid="{7073F98D-EDD1-4820-AADA-B95BFD1D4747}"/>
    <cellStyle name="Normal 3" xfId="2" xr:uid="{F33CEC6C-D06E-45B1-8AF7-1614D044AA61}"/>
    <cellStyle name="Normal 3 2" xfId="4" xr:uid="{18F1283E-D92B-44F0-9C4A-68EA3B76AF03}"/>
    <cellStyle name="Normal 4" xfId="3" xr:uid="{5E98D4E1-8A58-4076-A035-D91BBA733741}"/>
    <cellStyle name="Normal 4 2" xfId="5" xr:uid="{B045AE4D-59CA-4D36-8DF7-E92B5E8F12CC}"/>
  </cellStyles>
  <dxfs count="0"/>
  <tableStyles count="1" defaultTableStyle="TableStyleMedium9" defaultPivotStyle="PivotStyleLight16">
    <tableStyle name="Invisible" pivot="0" table="0" count="0" xr9:uid="{D33252FE-BDA9-4137-B797-234633655F4A}"/>
  </tableStyles>
  <colors>
    <mruColors>
      <color rgb="FFFFB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66" Type="http://schemas.openxmlformats.org/officeDocument/2006/relationships/customXml" Target="../customXml/item6.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65"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P:\156\20144_Ozo_g_Vilnius_TP\15609\TP\3_Isleista\2025-08-21_U&#382;sakovui_konkursin&#279;_dokumentacija\Projekto_kiekiu_ziniarasciai_(darbiniai)\Ozo_Ukmerges_Siesiku_gatviu_Sanaudu_ziniara&#353;&#269;iai_SKELBIMUI.xlsx" TargetMode="External"/><Relationship Id="rId2" Type="http://schemas.microsoft.com/office/2019/04/relationships/externalLinkLongPath" Target="https://ivs.vilnius.lt/156/20144_Ozo_g_Vilnius_TP/15609/TP/3_Isleista/2025-08-21_U&#382;sakovui_konkursin&#279;_dokumentacija/Projekto_kiekiu_ziniarasciai_(darbiniai)/Ozo_Ukmerges_Siesiku_gatviu_Sanaudu_ziniara&#353;&#269;iai_SKELBIMUI.xlsx?F6215CCA" TargetMode="External"/><Relationship Id="rId1" Type="http://schemas.openxmlformats.org/officeDocument/2006/relationships/externalLinkPath" Target="file:///\\F6215CCA\Ozo_Ukmerges_Siesiku_gatviu_Sanaudu_ziniara&#353;&#269;iai_SKELBIM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_dalis_I_etapas"/>
      <sheetName val="S_dalis_I_etapas_irenginiai"/>
      <sheetName val="VN_dalis_I_etapas"/>
      <sheetName val="D_dalis_I_etapas"/>
      <sheetName val="E-01_dalis_I_etapas"/>
      <sheetName val="ER-01_dalis_I_etapas"/>
      <sheetName val="ER-04_dalis_I_etapas"/>
      <sheetName val="SK-05_dalis_II_etapas"/>
      <sheetName val="S_dalis_II_etapas_biudž._lėšos"/>
      <sheetName val="S_dalis_II_etapas_ES_lėšos"/>
      <sheetName val="S_dalis_II_etapas_irenginiai"/>
      <sheetName val="VN_dalis_II_etapas"/>
      <sheetName val="D_dalis_II_etapas"/>
      <sheetName val="E-01_dalis_II_etapas"/>
      <sheetName val="ER-01_dalis_II_etapas"/>
      <sheetName val="ER-03_dalis_II_etapas"/>
      <sheetName val="PVA-01_dalis_II_etapas"/>
      <sheetName val="SK-02_dalis_III_etapas"/>
      <sheetName val="SK-06_dalis_III_etapas"/>
      <sheetName val="S_dalis_III_etapas_biudž._lėšos"/>
      <sheetName val="S_dalis_III_etapas_ES._lėšos"/>
      <sheetName val="S_dalis_III_etapas_irenginiai"/>
      <sheetName val="VN_dalis_III_etapas"/>
      <sheetName val="ST_dalis_III_etapas"/>
      <sheetName val="E-01_dalis_III_etapas"/>
      <sheetName val="ER-01_dalis_III_etapas"/>
      <sheetName val="SK-03_dalis_IV_etapas"/>
      <sheetName val="SK-04_dalis_IV_etapas"/>
      <sheetName val="SK-05_dalis_IV_etapas"/>
      <sheetName val="SK-06_dalis_IV_etapas"/>
      <sheetName val="S_dalis_IV_etapas_biudž._lėšos"/>
      <sheetName val="S_dalis_IV_etapas_ES._lėšos"/>
      <sheetName val="S_dalis_IV_etapas_irenginiai"/>
      <sheetName val="VN_dalis_IV_etapas"/>
      <sheetName val="D_dalis_IV_etapas"/>
      <sheetName val="E-01_dalis_IV_etapas"/>
      <sheetName val="ER-01_dalis_IV_etapas"/>
      <sheetName val="ER-03_dalis_IV_etapas"/>
      <sheetName val="ER-04-01_dalis_IV_etapas"/>
      <sheetName val="ER-04-02_dalis_IV_etapas"/>
      <sheetName val="ER-04-03_dalis_IV_etapas"/>
      <sheetName val="ER-04-04_dalis_IV_etapas"/>
      <sheetName val="ER-04-05_dalis_IV_etapas"/>
      <sheetName val="ER-04-06_dalis_IV_etapas"/>
      <sheetName val="ER-04-07_dalis_IV_etapas"/>
      <sheetName val="PVA-02_dalis_IV_etapas_irengini"/>
      <sheetName val="PVA-02_dalis_IV_etapas"/>
      <sheetName val="Kiti_darbai"/>
      <sheetName val="SUVESTINIS_BENDRA KAIN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Sweco">
      <a:dk1>
        <a:sysClr val="windowText" lastClr="000000"/>
      </a:dk1>
      <a:lt1>
        <a:srgbClr val="FFFFFF"/>
      </a:lt1>
      <a:dk2>
        <a:srgbClr val="111111"/>
      </a:dk2>
      <a:lt2>
        <a:srgbClr val="F2F2F2"/>
      </a:lt2>
      <a:accent1>
        <a:srgbClr val="3F6730"/>
      </a:accent1>
      <a:accent2>
        <a:srgbClr val="BDE3AF"/>
      </a:accent2>
      <a:accent3>
        <a:srgbClr val="87BE73"/>
      </a:accent3>
      <a:accent4>
        <a:srgbClr val="111111"/>
      </a:accent4>
      <a:accent5>
        <a:srgbClr val="E1E1E1"/>
      </a:accent5>
      <a:accent6>
        <a:srgbClr val="B2B2B2"/>
      </a:accent6>
      <a:hlink>
        <a:srgbClr val="3F6730"/>
      </a:hlink>
      <a:folHlink>
        <a:srgbClr val="B2B2B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0AD0-C7C2-409E-9E2D-64063C0EA869}">
  <dimension ref="A2:H118"/>
  <sheetViews>
    <sheetView topLeftCell="A209" workbookViewId="0">
      <selection activeCell="B19" sqref="B19"/>
    </sheetView>
  </sheetViews>
  <sheetFormatPr defaultColWidth="8.6640625" defaultRowHeight="13.8"/>
  <cols>
    <col min="1" max="1" width="4.109375" style="118" customWidth="1"/>
    <col min="2" max="2" width="40.5546875" style="20" customWidth="1"/>
    <col min="3" max="3" width="5.6640625" style="119" customWidth="1"/>
    <col min="4" max="4" width="14.6640625" style="118" customWidth="1"/>
    <col min="5" max="6" width="14.5546875" style="20" customWidth="1"/>
    <col min="7" max="16384" width="8.6640625" style="20"/>
  </cols>
  <sheetData>
    <row r="2" spans="1:8" ht="15">
      <c r="B2" s="481" t="s">
        <v>19</v>
      </c>
      <c r="C2" s="482"/>
      <c r="D2" s="482"/>
      <c r="E2" s="482"/>
    </row>
    <row r="3" spans="1:8">
      <c r="B3" s="485"/>
      <c r="C3" s="482"/>
      <c r="D3" s="482"/>
      <c r="E3" s="482"/>
    </row>
    <row r="4" spans="1:8">
      <c r="A4" s="483" t="s">
        <v>20</v>
      </c>
      <c r="B4" s="484"/>
      <c r="C4" s="484"/>
      <c r="D4" s="484"/>
      <c r="E4" s="484"/>
      <c r="F4" s="484"/>
    </row>
    <row r="5" spans="1:8">
      <c r="A5" s="484"/>
      <c r="B5" s="484"/>
      <c r="C5" s="484"/>
      <c r="D5" s="484"/>
      <c r="E5" s="484"/>
      <c r="F5" s="484"/>
    </row>
    <row r="6" spans="1:8">
      <c r="A6" s="483" t="s">
        <v>21</v>
      </c>
      <c r="B6" s="484"/>
      <c r="C6" s="484"/>
      <c r="D6" s="484"/>
      <c r="E6" s="484"/>
      <c r="F6" s="484"/>
    </row>
    <row r="7" spans="1:8">
      <c r="A7" s="484"/>
      <c r="B7" s="484"/>
      <c r="C7" s="484"/>
      <c r="D7" s="484"/>
      <c r="E7" s="484"/>
      <c r="F7" s="484"/>
    </row>
    <row r="8" spans="1:8">
      <c r="A8" s="483" t="s">
        <v>22</v>
      </c>
      <c r="B8" s="484"/>
      <c r="C8" s="484"/>
      <c r="D8" s="484"/>
      <c r="E8" s="484"/>
      <c r="F8" s="484"/>
    </row>
    <row r="9" spans="1:8">
      <c r="A9" s="484"/>
      <c r="B9" s="484"/>
      <c r="C9" s="484"/>
      <c r="D9" s="484"/>
      <c r="E9" s="484"/>
      <c r="F9" s="484"/>
    </row>
    <row r="10" spans="1:8">
      <c r="A10" s="22" t="s">
        <v>1342</v>
      </c>
      <c r="B10" s="22" t="s">
        <v>23</v>
      </c>
      <c r="C10" s="23" t="s">
        <v>6</v>
      </c>
      <c r="D10" s="477" t="s">
        <v>7</v>
      </c>
      <c r="E10" s="475" t="s">
        <v>1393</v>
      </c>
      <c r="F10" s="476"/>
    </row>
    <row r="11" spans="1:8">
      <c r="A11" s="24" t="s">
        <v>1436</v>
      </c>
      <c r="B11" s="24" t="s">
        <v>24</v>
      </c>
      <c r="C11" s="25" t="s">
        <v>10</v>
      </c>
      <c r="D11" s="478"/>
      <c r="E11" s="65" t="s">
        <v>25</v>
      </c>
      <c r="F11" s="66" t="s">
        <v>26</v>
      </c>
    </row>
    <row r="12" spans="1:8">
      <c r="A12" s="132"/>
      <c r="B12" s="470" t="s">
        <v>27</v>
      </c>
      <c r="C12" s="471"/>
      <c r="D12" s="471"/>
      <c r="E12" s="471"/>
      <c r="F12" s="471"/>
    </row>
    <row r="13" spans="1:8" ht="22.8">
      <c r="A13" s="133">
        <v>1</v>
      </c>
      <c r="B13" s="64" t="s">
        <v>28</v>
      </c>
      <c r="C13" s="129" t="s">
        <v>29</v>
      </c>
      <c r="D13" s="117">
        <v>0.48</v>
      </c>
      <c r="E13" s="61"/>
      <c r="F13" s="62"/>
      <c r="G13" s="27"/>
      <c r="H13" s="27"/>
    </row>
    <row r="14" spans="1:8" ht="22.8">
      <c r="A14" s="133">
        <v>2</v>
      </c>
      <c r="B14" s="64" t="s">
        <v>30</v>
      </c>
      <c r="C14" s="129" t="s">
        <v>29</v>
      </c>
      <c r="D14" s="117">
        <v>0.21</v>
      </c>
      <c r="E14" s="61"/>
      <c r="F14" s="62"/>
      <c r="G14" s="27"/>
      <c r="H14" s="27"/>
    </row>
    <row r="15" spans="1:8" ht="22.8">
      <c r="A15" s="133">
        <v>3</v>
      </c>
      <c r="B15" s="64" t="s">
        <v>31</v>
      </c>
      <c r="C15" s="129" t="s">
        <v>29</v>
      </c>
      <c r="D15" s="117">
        <v>0.02</v>
      </c>
      <c r="E15" s="61"/>
      <c r="F15" s="62"/>
      <c r="G15" s="27"/>
      <c r="H15" s="27"/>
    </row>
    <row r="16" spans="1:8" ht="22.8">
      <c r="A16" s="133">
        <v>4</v>
      </c>
      <c r="B16" s="64" t="s">
        <v>32</v>
      </c>
      <c r="C16" s="129" t="s">
        <v>29</v>
      </c>
      <c r="D16" s="117">
        <v>0.16</v>
      </c>
      <c r="E16" s="61"/>
      <c r="F16" s="62"/>
      <c r="G16" s="27"/>
      <c r="H16" s="27"/>
    </row>
    <row r="17" spans="1:8" ht="22.8">
      <c r="A17" s="133">
        <v>5</v>
      </c>
      <c r="B17" s="64" t="s">
        <v>33</v>
      </c>
      <c r="C17" s="129" t="s">
        <v>29</v>
      </c>
      <c r="D17" s="117">
        <v>0.69</v>
      </c>
      <c r="E17" s="61"/>
      <c r="F17" s="62"/>
      <c r="G17" s="27"/>
      <c r="H17" s="27"/>
    </row>
    <row r="18" spans="1:8" ht="22.8">
      <c r="A18" s="133">
        <v>6</v>
      </c>
      <c r="B18" s="64" t="s">
        <v>34</v>
      </c>
      <c r="C18" s="129" t="s">
        <v>29</v>
      </c>
      <c r="D18" s="117">
        <v>0.02</v>
      </c>
      <c r="E18" s="61"/>
      <c r="F18" s="62"/>
      <c r="G18" s="27"/>
      <c r="H18" s="27"/>
    </row>
    <row r="19" spans="1:8" ht="22.8">
      <c r="A19" s="133">
        <v>7</v>
      </c>
      <c r="B19" s="64" t="s">
        <v>35</v>
      </c>
      <c r="C19" s="129" t="s">
        <v>29</v>
      </c>
      <c r="D19" s="117">
        <v>0.16</v>
      </c>
      <c r="E19" s="61"/>
      <c r="F19" s="62"/>
      <c r="G19" s="27"/>
      <c r="H19" s="27"/>
    </row>
    <row r="20" spans="1:8" ht="22.8">
      <c r="A20" s="133">
        <v>8</v>
      </c>
      <c r="B20" s="64" t="s">
        <v>36</v>
      </c>
      <c r="C20" s="129" t="s">
        <v>37</v>
      </c>
      <c r="D20" s="117">
        <v>0.48</v>
      </c>
      <c r="E20" s="61"/>
      <c r="F20" s="62"/>
      <c r="G20" s="27"/>
      <c r="H20" s="27"/>
    </row>
    <row r="21" spans="1:8" ht="34.200000000000003">
      <c r="A21" s="133">
        <v>9</v>
      </c>
      <c r="B21" s="64" t="s">
        <v>38</v>
      </c>
      <c r="C21" s="129" t="s">
        <v>37</v>
      </c>
      <c r="D21" s="117">
        <v>0.42</v>
      </c>
      <c r="E21" s="61"/>
      <c r="F21" s="62"/>
      <c r="G21" s="27"/>
      <c r="H21" s="27"/>
    </row>
    <row r="22" spans="1:8" ht="34.200000000000003">
      <c r="A22" s="133">
        <v>10</v>
      </c>
      <c r="B22" s="64" t="s">
        <v>39</v>
      </c>
      <c r="C22" s="129" t="s">
        <v>37</v>
      </c>
      <c r="D22" s="117">
        <v>0.06</v>
      </c>
      <c r="E22" s="61"/>
      <c r="F22" s="62"/>
      <c r="G22" s="27"/>
      <c r="H22" s="27"/>
    </row>
    <row r="23" spans="1:8" ht="22.8">
      <c r="A23" s="133">
        <v>11</v>
      </c>
      <c r="B23" s="64" t="s">
        <v>40</v>
      </c>
      <c r="C23" s="129" t="s">
        <v>37</v>
      </c>
      <c r="D23" s="116">
        <v>1.44</v>
      </c>
      <c r="E23" s="61"/>
      <c r="F23" s="62"/>
      <c r="G23" s="27"/>
      <c r="H23" s="27"/>
    </row>
    <row r="24" spans="1:8" ht="34.200000000000003">
      <c r="A24" s="133">
        <v>12</v>
      </c>
      <c r="B24" s="64" t="s">
        <v>41</v>
      </c>
      <c r="C24" s="129" t="s">
        <v>42</v>
      </c>
      <c r="D24" s="117">
        <v>0.24</v>
      </c>
      <c r="E24" s="61"/>
      <c r="F24" s="62"/>
      <c r="G24" s="27"/>
      <c r="H24" s="27"/>
    </row>
    <row r="25" spans="1:8">
      <c r="A25" s="133">
        <v>13</v>
      </c>
      <c r="B25" s="64" t="s">
        <v>43</v>
      </c>
      <c r="C25" s="129" t="s">
        <v>44</v>
      </c>
      <c r="D25" s="117">
        <v>0.8</v>
      </c>
      <c r="E25" s="61"/>
      <c r="F25" s="62"/>
      <c r="G25" s="27"/>
      <c r="H25" s="27"/>
    </row>
    <row r="26" spans="1:8" ht="22.8">
      <c r="A26" s="133">
        <v>14</v>
      </c>
      <c r="B26" s="64" t="s">
        <v>45</v>
      </c>
      <c r="C26" s="129" t="s">
        <v>46</v>
      </c>
      <c r="D26" s="117">
        <v>0.2</v>
      </c>
      <c r="E26" s="61"/>
      <c r="F26" s="62"/>
      <c r="G26" s="27"/>
      <c r="H26" s="27"/>
    </row>
    <row r="27" spans="1:8" ht="22.8">
      <c r="A27" s="133">
        <v>15</v>
      </c>
      <c r="B27" s="64" t="s">
        <v>47</v>
      </c>
      <c r="C27" s="129" t="s">
        <v>46</v>
      </c>
      <c r="D27" s="117">
        <v>0.2</v>
      </c>
      <c r="E27" s="61"/>
      <c r="F27" s="62"/>
      <c r="G27" s="27"/>
      <c r="H27" s="27"/>
    </row>
    <row r="28" spans="1:8">
      <c r="A28" s="132"/>
      <c r="B28" s="470" t="s">
        <v>48</v>
      </c>
      <c r="C28" s="471"/>
      <c r="D28" s="471"/>
      <c r="E28" s="471"/>
      <c r="F28" s="471"/>
    </row>
    <row r="29" spans="1:8" ht="34.200000000000003">
      <c r="A29" s="133">
        <v>1</v>
      </c>
      <c r="B29" s="64" t="s">
        <v>49</v>
      </c>
      <c r="C29" s="129" t="s">
        <v>50</v>
      </c>
      <c r="D29" s="117">
        <v>0.1</v>
      </c>
      <c r="E29" s="61"/>
      <c r="F29" s="62"/>
      <c r="G29" s="27"/>
      <c r="H29" s="27"/>
    </row>
    <row r="30" spans="1:8" ht="22.8">
      <c r="A30" s="133">
        <v>2</v>
      </c>
      <c r="B30" s="64" t="s">
        <v>51</v>
      </c>
      <c r="C30" s="129" t="s">
        <v>50</v>
      </c>
      <c r="D30" s="117">
        <v>0.1</v>
      </c>
      <c r="E30" s="61"/>
      <c r="F30" s="62"/>
      <c r="G30" s="27"/>
      <c r="H30" s="27"/>
    </row>
    <row r="31" spans="1:8">
      <c r="A31" s="133">
        <v>3</v>
      </c>
      <c r="B31" s="64" t="s">
        <v>52</v>
      </c>
      <c r="C31" s="129" t="s">
        <v>15</v>
      </c>
      <c r="D31" s="116">
        <v>1</v>
      </c>
      <c r="E31" s="61"/>
      <c r="F31" s="62"/>
      <c r="G31" s="27"/>
      <c r="H31" s="27"/>
    </row>
    <row r="32" spans="1:8" ht="34.200000000000003">
      <c r="A32" s="133">
        <v>4</v>
      </c>
      <c r="B32" s="64" t="s">
        <v>53</v>
      </c>
      <c r="C32" s="129" t="s">
        <v>50</v>
      </c>
      <c r="D32" s="116">
        <v>14.6</v>
      </c>
      <c r="E32" s="61"/>
      <c r="F32" s="62"/>
      <c r="G32" s="27"/>
      <c r="H32" s="27"/>
    </row>
    <row r="33" spans="1:8" ht="22.8">
      <c r="A33" s="133">
        <v>5</v>
      </c>
      <c r="B33" s="64" t="s">
        <v>54</v>
      </c>
      <c r="C33" s="129" t="s">
        <v>55</v>
      </c>
      <c r="D33" s="116">
        <v>14.5</v>
      </c>
      <c r="E33" s="61"/>
      <c r="F33" s="62"/>
      <c r="G33" s="27"/>
      <c r="H33" s="27"/>
    </row>
    <row r="34" spans="1:8">
      <c r="A34" s="133">
        <v>6</v>
      </c>
      <c r="B34" s="64" t="s">
        <v>56</v>
      </c>
      <c r="C34" s="129" t="s">
        <v>15</v>
      </c>
      <c r="D34" s="116">
        <v>146</v>
      </c>
      <c r="E34" s="61"/>
      <c r="F34" s="62"/>
      <c r="G34" s="27"/>
      <c r="H34" s="27"/>
    </row>
    <row r="35" spans="1:8" ht="34.200000000000003">
      <c r="A35" s="133">
        <v>7</v>
      </c>
      <c r="B35" s="64" t="s">
        <v>57</v>
      </c>
      <c r="C35" s="129" t="s">
        <v>37</v>
      </c>
      <c r="D35" s="116">
        <v>3</v>
      </c>
      <c r="E35" s="61"/>
      <c r="F35" s="62"/>
      <c r="G35" s="27"/>
      <c r="H35" s="27"/>
    </row>
    <row r="36" spans="1:8" ht="22.8">
      <c r="A36" s="133">
        <v>8</v>
      </c>
      <c r="B36" s="64" t="s">
        <v>54</v>
      </c>
      <c r="C36" s="129" t="s">
        <v>55</v>
      </c>
      <c r="D36" s="116">
        <v>33.4</v>
      </c>
      <c r="E36" s="61"/>
      <c r="F36" s="62"/>
      <c r="G36" s="27"/>
      <c r="H36" s="27"/>
    </row>
    <row r="37" spans="1:8">
      <c r="A37" s="133">
        <v>9</v>
      </c>
      <c r="B37" s="64" t="s">
        <v>58</v>
      </c>
      <c r="C37" s="129" t="s">
        <v>15</v>
      </c>
      <c r="D37" s="116">
        <v>667</v>
      </c>
      <c r="E37" s="61"/>
      <c r="F37" s="62"/>
      <c r="G37" s="27"/>
      <c r="H37" s="27"/>
    </row>
    <row r="38" spans="1:8" ht="34.200000000000003">
      <c r="A38" s="133">
        <v>10</v>
      </c>
      <c r="B38" s="64" t="s">
        <v>53</v>
      </c>
      <c r="C38" s="129" t="s">
        <v>50</v>
      </c>
      <c r="D38" s="116">
        <v>361.2</v>
      </c>
      <c r="E38" s="61"/>
      <c r="F38" s="62"/>
      <c r="G38" s="27"/>
      <c r="H38" s="27"/>
    </row>
    <row r="39" spans="1:8" ht="22.8">
      <c r="A39" s="133">
        <v>11</v>
      </c>
      <c r="B39" s="64" t="s">
        <v>59</v>
      </c>
      <c r="C39" s="129" t="s">
        <v>50</v>
      </c>
      <c r="D39" s="116">
        <v>361.2</v>
      </c>
      <c r="E39" s="61"/>
      <c r="F39" s="62"/>
      <c r="G39" s="27"/>
      <c r="H39" s="27"/>
    </row>
    <row r="40" spans="1:8">
      <c r="A40" s="133">
        <v>12</v>
      </c>
      <c r="B40" s="64" t="s">
        <v>58</v>
      </c>
      <c r="C40" s="129" t="s">
        <v>15</v>
      </c>
      <c r="D40" s="116">
        <v>1204</v>
      </c>
      <c r="E40" s="61"/>
      <c r="F40" s="62"/>
      <c r="G40" s="27"/>
      <c r="H40" s="27"/>
    </row>
    <row r="41" spans="1:8">
      <c r="A41" s="133">
        <v>13</v>
      </c>
      <c r="B41" s="64" t="s">
        <v>60</v>
      </c>
      <c r="C41" s="129" t="s">
        <v>15</v>
      </c>
      <c r="D41" s="116">
        <v>1204</v>
      </c>
      <c r="E41" s="61"/>
      <c r="F41" s="62"/>
      <c r="G41" s="27"/>
      <c r="H41" s="27"/>
    </row>
    <row r="42" spans="1:8">
      <c r="A42" s="133">
        <v>14</v>
      </c>
      <c r="B42" s="64" t="s">
        <v>61</v>
      </c>
      <c r="C42" s="129" t="s">
        <v>15</v>
      </c>
      <c r="D42" s="116">
        <v>1204</v>
      </c>
      <c r="E42" s="61"/>
      <c r="F42" s="62"/>
      <c r="G42" s="27"/>
      <c r="H42" s="27"/>
    </row>
    <row r="43" spans="1:8" ht="14.1" customHeight="1">
      <c r="A43" s="472" t="s">
        <v>1392</v>
      </c>
      <c r="B43" s="473"/>
      <c r="C43" s="473"/>
      <c r="D43" s="473"/>
      <c r="E43" s="474"/>
      <c r="F43" s="62"/>
    </row>
    <row r="44" spans="1:8" ht="14.1" customHeight="1">
      <c r="A44" s="134"/>
      <c r="B44" s="76"/>
      <c r="C44" s="130"/>
      <c r="D44" s="130"/>
      <c r="E44" s="76"/>
      <c r="F44" s="26"/>
    </row>
    <row r="45" spans="1:8" ht="14.1" customHeight="1">
      <c r="A45" s="134"/>
      <c r="B45" s="76"/>
      <c r="C45" s="130"/>
      <c r="D45" s="130"/>
      <c r="E45" s="76"/>
      <c r="F45" s="26"/>
    </row>
    <row r="47" spans="1:8" ht="15">
      <c r="B47" s="481" t="s">
        <v>19</v>
      </c>
      <c r="C47" s="482"/>
      <c r="D47" s="482"/>
      <c r="E47" s="482"/>
    </row>
    <row r="49" spans="1:8">
      <c r="A49" s="483" t="s">
        <v>20</v>
      </c>
      <c r="B49" s="484"/>
      <c r="C49" s="484"/>
      <c r="D49" s="484"/>
      <c r="E49" s="484"/>
      <c r="F49" s="484"/>
    </row>
    <row r="50" spans="1:8">
      <c r="A50" s="484"/>
      <c r="B50" s="484"/>
      <c r="C50" s="484"/>
      <c r="D50" s="484"/>
      <c r="E50" s="484"/>
      <c r="F50" s="484"/>
    </row>
    <row r="51" spans="1:8">
      <c r="A51" s="483" t="s">
        <v>21</v>
      </c>
      <c r="B51" s="484"/>
      <c r="C51" s="484"/>
      <c r="D51" s="484"/>
      <c r="E51" s="484"/>
      <c r="F51" s="484"/>
    </row>
    <row r="52" spans="1:8">
      <c r="A52" s="484"/>
      <c r="B52" s="484"/>
      <c r="C52" s="484"/>
      <c r="D52" s="484"/>
      <c r="E52" s="484"/>
      <c r="F52" s="484"/>
    </row>
    <row r="53" spans="1:8">
      <c r="A53" s="483" t="s">
        <v>62</v>
      </c>
      <c r="B53" s="484"/>
      <c r="C53" s="484"/>
      <c r="D53" s="484"/>
      <c r="E53" s="484"/>
      <c r="F53" s="484"/>
    </row>
    <row r="54" spans="1:8">
      <c r="A54" s="484"/>
      <c r="B54" s="484"/>
      <c r="C54" s="484"/>
      <c r="D54" s="484"/>
      <c r="E54" s="484"/>
      <c r="F54" s="484"/>
    </row>
    <row r="55" spans="1:8">
      <c r="A55" s="479" t="s">
        <v>1437</v>
      </c>
      <c r="B55" s="22" t="s">
        <v>23</v>
      </c>
      <c r="C55" s="23" t="s">
        <v>6</v>
      </c>
      <c r="D55" s="477" t="s">
        <v>7</v>
      </c>
      <c r="E55" s="475" t="s">
        <v>1393</v>
      </c>
      <c r="F55" s="476"/>
    </row>
    <row r="56" spans="1:8">
      <c r="A56" s="480"/>
      <c r="B56" s="24" t="s">
        <v>24</v>
      </c>
      <c r="C56" s="25" t="s">
        <v>10</v>
      </c>
      <c r="D56" s="478"/>
      <c r="E56" s="65" t="s">
        <v>25</v>
      </c>
      <c r="F56" s="66" t="s">
        <v>26</v>
      </c>
    </row>
    <row r="57" spans="1:8">
      <c r="A57" s="132"/>
      <c r="B57" s="470" t="s">
        <v>27</v>
      </c>
      <c r="C57" s="471"/>
      <c r="D57" s="471"/>
      <c r="E57" s="471"/>
      <c r="F57" s="471"/>
    </row>
    <row r="58" spans="1:8" ht="34.200000000000003">
      <c r="A58" s="133">
        <v>1</v>
      </c>
      <c r="B58" s="64" t="s">
        <v>63</v>
      </c>
      <c r="C58" s="129" t="s">
        <v>64</v>
      </c>
      <c r="D58" s="116">
        <v>465</v>
      </c>
      <c r="E58" s="61"/>
      <c r="F58" s="62"/>
      <c r="G58" s="27"/>
      <c r="H58" s="27"/>
    </row>
    <row r="59" spans="1:8" ht="22.8">
      <c r="A59" s="133">
        <v>2</v>
      </c>
      <c r="B59" s="64" t="s">
        <v>65</v>
      </c>
      <c r="C59" s="129" t="s">
        <v>46</v>
      </c>
      <c r="D59" s="410">
        <v>17.2</v>
      </c>
      <c r="E59" s="61"/>
      <c r="F59" s="62"/>
      <c r="G59" s="27"/>
      <c r="H59" s="27"/>
    </row>
    <row r="60" spans="1:8" ht="22.8">
      <c r="A60" s="133">
        <v>3</v>
      </c>
      <c r="B60" s="64" t="s">
        <v>66</v>
      </c>
      <c r="C60" s="129" t="s">
        <v>46</v>
      </c>
      <c r="D60" s="410">
        <v>17.2</v>
      </c>
      <c r="E60" s="61"/>
      <c r="F60" s="62"/>
      <c r="G60" s="27"/>
      <c r="H60" s="27"/>
    </row>
    <row r="61" spans="1:8" ht="22.8">
      <c r="A61" s="133">
        <v>4</v>
      </c>
      <c r="B61" s="64" t="s">
        <v>67</v>
      </c>
      <c r="C61" s="129" t="s">
        <v>68</v>
      </c>
      <c r="D61" s="116">
        <v>7.62</v>
      </c>
      <c r="E61" s="61"/>
      <c r="F61" s="62"/>
      <c r="G61" s="27"/>
      <c r="H61" s="27"/>
    </row>
    <row r="62" spans="1:8" ht="34.200000000000003">
      <c r="A62" s="133">
        <v>5</v>
      </c>
      <c r="B62" s="64" t="s">
        <v>69</v>
      </c>
      <c r="C62" s="129" t="s">
        <v>46</v>
      </c>
      <c r="D62" s="116">
        <v>152</v>
      </c>
      <c r="E62" s="61"/>
      <c r="F62" s="62"/>
      <c r="G62" s="27"/>
      <c r="H62" s="27"/>
    </row>
    <row r="63" spans="1:8" ht="22.8">
      <c r="A63" s="133">
        <v>6</v>
      </c>
      <c r="B63" s="64" t="s">
        <v>66</v>
      </c>
      <c r="C63" s="129" t="s">
        <v>46</v>
      </c>
      <c r="D63" s="116">
        <v>152</v>
      </c>
      <c r="E63" s="61"/>
      <c r="F63" s="62"/>
      <c r="G63" s="27"/>
      <c r="H63" s="27"/>
    </row>
    <row r="64" spans="1:8" ht="22.8">
      <c r="A64" s="133">
        <v>7</v>
      </c>
      <c r="B64" s="64" t="s">
        <v>70</v>
      </c>
      <c r="C64" s="129" t="s">
        <v>10</v>
      </c>
      <c r="D64" s="116">
        <v>2</v>
      </c>
      <c r="E64" s="61"/>
      <c r="F64" s="62"/>
      <c r="G64" s="27"/>
      <c r="H64" s="27"/>
    </row>
    <row r="65" spans="1:8">
      <c r="A65" s="133">
        <v>8</v>
      </c>
      <c r="B65" s="64" t="s">
        <v>71</v>
      </c>
      <c r="C65" s="129" t="s">
        <v>10</v>
      </c>
      <c r="D65" s="116">
        <v>2</v>
      </c>
      <c r="E65" s="61"/>
      <c r="F65" s="62"/>
      <c r="G65" s="27"/>
      <c r="H65" s="27"/>
    </row>
    <row r="66" spans="1:8" ht="22.8">
      <c r="A66" s="133">
        <v>9</v>
      </c>
      <c r="B66" s="64" t="s">
        <v>72</v>
      </c>
      <c r="C66" s="129" t="s">
        <v>46</v>
      </c>
      <c r="D66" s="117">
        <v>0.38</v>
      </c>
      <c r="E66" s="61"/>
      <c r="F66" s="62"/>
      <c r="G66" s="27"/>
      <c r="H66" s="27"/>
    </row>
    <row r="67" spans="1:8" ht="22.8">
      <c r="A67" s="133">
        <v>10</v>
      </c>
      <c r="B67" s="64" t="s">
        <v>66</v>
      </c>
      <c r="C67" s="129" t="s">
        <v>46</v>
      </c>
      <c r="D67" s="117">
        <v>0.38</v>
      </c>
      <c r="E67" s="61"/>
      <c r="F67" s="62"/>
      <c r="G67" s="27"/>
      <c r="H67" s="27"/>
    </row>
    <row r="68" spans="1:8">
      <c r="A68" s="133">
        <v>11</v>
      </c>
      <c r="B68" s="64" t="s">
        <v>73</v>
      </c>
      <c r="C68" s="129" t="s">
        <v>74</v>
      </c>
      <c r="D68" s="116">
        <v>15</v>
      </c>
      <c r="E68" s="61"/>
      <c r="F68" s="62"/>
      <c r="G68" s="27"/>
      <c r="H68" s="27"/>
    </row>
    <row r="69" spans="1:8" ht="22.8">
      <c r="A69" s="133">
        <v>12</v>
      </c>
      <c r="B69" s="64" t="s">
        <v>75</v>
      </c>
      <c r="C69" s="129" t="s">
        <v>46</v>
      </c>
      <c r="D69" s="116">
        <v>36</v>
      </c>
      <c r="E69" s="61"/>
      <c r="F69" s="62"/>
      <c r="G69" s="27"/>
      <c r="H69" s="27"/>
    </row>
    <row r="70" spans="1:8" ht="22.8">
      <c r="A70" s="133">
        <v>13</v>
      </c>
      <c r="B70" s="64" t="s">
        <v>66</v>
      </c>
      <c r="C70" s="129" t="s">
        <v>46</v>
      </c>
      <c r="D70" s="116">
        <v>36</v>
      </c>
      <c r="E70" s="61"/>
      <c r="F70" s="62"/>
      <c r="G70" s="27"/>
      <c r="H70" s="27"/>
    </row>
    <row r="71" spans="1:8">
      <c r="A71" s="133">
        <v>14</v>
      </c>
      <c r="B71" s="64" t="s">
        <v>76</v>
      </c>
      <c r="C71" s="129" t="s">
        <v>64</v>
      </c>
      <c r="D71" s="116">
        <v>550</v>
      </c>
      <c r="E71" s="61"/>
      <c r="F71" s="62"/>
      <c r="G71" s="27"/>
      <c r="H71" s="27"/>
    </row>
    <row r="72" spans="1:8" ht="22.8">
      <c r="A72" s="133">
        <v>15</v>
      </c>
      <c r="B72" s="64" t="s">
        <v>77</v>
      </c>
      <c r="C72" s="129" t="s">
        <v>46</v>
      </c>
      <c r="D72" s="116">
        <v>84</v>
      </c>
      <c r="E72" s="61"/>
      <c r="F72" s="62"/>
      <c r="G72" s="27"/>
      <c r="H72" s="27"/>
    </row>
    <row r="73" spans="1:8" ht="22.8">
      <c r="A73" s="133">
        <v>16</v>
      </c>
      <c r="B73" s="64" t="s">
        <v>66</v>
      </c>
      <c r="C73" s="129" t="s">
        <v>46</v>
      </c>
      <c r="D73" s="116">
        <v>84</v>
      </c>
      <c r="E73" s="61"/>
      <c r="F73" s="62"/>
      <c r="G73" s="27"/>
      <c r="H73" s="27"/>
    </row>
    <row r="74" spans="1:8">
      <c r="A74" s="132"/>
      <c r="B74" s="470" t="s">
        <v>78</v>
      </c>
      <c r="C74" s="471"/>
      <c r="D74" s="471"/>
      <c r="E74" s="471"/>
      <c r="F74" s="471"/>
    </row>
    <row r="75" spans="1:8" ht="34.200000000000003">
      <c r="A75" s="133">
        <v>1</v>
      </c>
      <c r="B75" s="64" t="s">
        <v>2363</v>
      </c>
      <c r="C75" s="129" t="s">
        <v>80</v>
      </c>
      <c r="D75" s="117">
        <v>0.47099999999999997</v>
      </c>
      <c r="E75" s="61"/>
      <c r="F75" s="62"/>
      <c r="G75" s="27"/>
      <c r="H75" s="27"/>
    </row>
    <row r="76" spans="1:8" ht="34.200000000000003">
      <c r="A76" s="133">
        <v>2</v>
      </c>
      <c r="B76" s="64" t="s">
        <v>81</v>
      </c>
      <c r="C76" s="129" t="s">
        <v>80</v>
      </c>
      <c r="D76" s="117">
        <v>0.15</v>
      </c>
      <c r="E76" s="61"/>
      <c r="F76" s="62"/>
      <c r="G76" s="27"/>
      <c r="H76" s="27"/>
    </row>
    <row r="77" spans="1:8" ht="45.6">
      <c r="A77" s="133">
        <v>3</v>
      </c>
      <c r="B77" s="64" t="s">
        <v>82</v>
      </c>
      <c r="C77" s="129" t="s">
        <v>80</v>
      </c>
      <c r="D77" s="117">
        <v>0.15</v>
      </c>
      <c r="E77" s="61"/>
      <c r="F77" s="62"/>
      <c r="G77" s="27"/>
      <c r="H77" s="27"/>
    </row>
    <row r="78" spans="1:8" ht="34.200000000000003">
      <c r="A78" s="133">
        <v>4</v>
      </c>
      <c r="B78" s="64" t="s">
        <v>83</v>
      </c>
      <c r="C78" s="129" t="s">
        <v>80</v>
      </c>
      <c r="D78" s="117">
        <v>0.33</v>
      </c>
      <c r="E78" s="61"/>
      <c r="F78" s="62"/>
      <c r="G78" s="27"/>
      <c r="H78" s="27"/>
    </row>
    <row r="79" spans="1:8" ht="34.200000000000003">
      <c r="A79" s="133">
        <v>5</v>
      </c>
      <c r="B79" s="64" t="s">
        <v>84</v>
      </c>
      <c r="C79" s="129" t="s">
        <v>80</v>
      </c>
      <c r="D79" s="117">
        <v>0.33</v>
      </c>
      <c r="E79" s="61"/>
      <c r="F79" s="62"/>
      <c r="G79" s="27"/>
      <c r="H79" s="27"/>
    </row>
    <row r="80" spans="1:8" ht="34.200000000000003">
      <c r="A80" s="133">
        <v>6</v>
      </c>
      <c r="B80" s="64" t="s">
        <v>85</v>
      </c>
      <c r="C80" s="129" t="s">
        <v>80</v>
      </c>
      <c r="D80" s="117">
        <v>0.33</v>
      </c>
      <c r="E80" s="61"/>
      <c r="F80" s="62"/>
      <c r="G80" s="27"/>
      <c r="H80" s="27"/>
    </row>
    <row r="81" spans="1:8" ht="22.8">
      <c r="A81" s="133">
        <v>7</v>
      </c>
      <c r="B81" s="64" t="s">
        <v>86</v>
      </c>
      <c r="C81" s="129" t="s">
        <v>87</v>
      </c>
      <c r="D81" s="116">
        <v>1.31</v>
      </c>
      <c r="E81" s="61"/>
      <c r="F81" s="62"/>
      <c r="G81" s="27"/>
      <c r="H81" s="27"/>
    </row>
    <row r="82" spans="1:8" ht="34.200000000000003">
      <c r="A82" s="133">
        <v>8</v>
      </c>
      <c r="B82" s="64" t="s">
        <v>88</v>
      </c>
      <c r="C82" s="129" t="s">
        <v>42</v>
      </c>
      <c r="D82" s="116">
        <v>3.93</v>
      </c>
      <c r="E82" s="61"/>
      <c r="F82" s="62"/>
      <c r="G82" s="27"/>
      <c r="H82" s="27"/>
    </row>
    <row r="83" spans="1:8" ht="22.8">
      <c r="A83" s="133">
        <v>9</v>
      </c>
      <c r="B83" s="64" t="s">
        <v>89</v>
      </c>
      <c r="C83" s="129" t="s">
        <v>87</v>
      </c>
      <c r="D83" s="116">
        <v>2.5</v>
      </c>
      <c r="E83" s="61"/>
      <c r="F83" s="62"/>
      <c r="G83" s="27"/>
      <c r="H83" s="27"/>
    </row>
    <row r="84" spans="1:8" ht="22.8">
      <c r="A84" s="133">
        <v>10</v>
      </c>
      <c r="B84" s="64" t="s">
        <v>90</v>
      </c>
      <c r="C84" s="129" t="s">
        <v>68</v>
      </c>
      <c r="D84" s="116">
        <v>6</v>
      </c>
      <c r="E84" s="61"/>
      <c r="F84" s="62"/>
      <c r="G84" s="27"/>
      <c r="H84" s="27"/>
    </row>
    <row r="85" spans="1:8" ht="22.8">
      <c r="A85" s="133">
        <v>11</v>
      </c>
      <c r="B85" s="64" t="s">
        <v>91</v>
      </c>
      <c r="C85" s="129" t="s">
        <v>68</v>
      </c>
      <c r="D85" s="116">
        <v>35.049999999999997</v>
      </c>
      <c r="E85" s="61"/>
      <c r="F85" s="62"/>
      <c r="G85" s="27"/>
      <c r="H85" s="27"/>
    </row>
    <row r="86" spans="1:8" ht="34.200000000000003">
      <c r="A86" s="133">
        <v>12</v>
      </c>
      <c r="B86" s="405" t="s">
        <v>81</v>
      </c>
      <c r="C86" s="404" t="s">
        <v>80</v>
      </c>
      <c r="D86" s="409">
        <v>0.15</v>
      </c>
      <c r="E86" s="61"/>
      <c r="F86" s="62"/>
      <c r="G86" s="27"/>
      <c r="H86" s="27"/>
    </row>
    <row r="87" spans="1:8" ht="34.200000000000003">
      <c r="A87" s="133">
        <v>13</v>
      </c>
      <c r="B87" s="405" t="s">
        <v>2364</v>
      </c>
      <c r="C87" s="404" t="s">
        <v>80</v>
      </c>
      <c r="D87" s="409">
        <v>0.15</v>
      </c>
      <c r="E87" s="61"/>
      <c r="F87" s="62"/>
      <c r="G87" s="27"/>
      <c r="H87" s="27"/>
    </row>
    <row r="88" spans="1:8" ht="34.200000000000003">
      <c r="A88" s="133">
        <v>14</v>
      </c>
      <c r="B88" s="64" t="s">
        <v>92</v>
      </c>
      <c r="C88" s="129" t="s">
        <v>68</v>
      </c>
      <c r="D88" s="116">
        <v>31</v>
      </c>
      <c r="E88" s="61"/>
      <c r="F88" s="62"/>
      <c r="G88" s="27"/>
      <c r="H88" s="27"/>
    </row>
    <row r="89" spans="1:8" ht="22.8">
      <c r="A89" s="133">
        <v>15</v>
      </c>
      <c r="B89" s="64" t="s">
        <v>93</v>
      </c>
      <c r="C89" s="129" t="s">
        <v>68</v>
      </c>
      <c r="D89" s="116">
        <v>31</v>
      </c>
      <c r="E89" s="61"/>
      <c r="F89" s="62"/>
      <c r="G89" s="27"/>
      <c r="H89" s="27"/>
    </row>
    <row r="90" spans="1:8">
      <c r="A90" s="132"/>
      <c r="B90" s="470" t="s">
        <v>94</v>
      </c>
      <c r="C90" s="471"/>
      <c r="D90" s="471"/>
      <c r="E90" s="471"/>
      <c r="F90" s="471"/>
    </row>
    <row r="91" spans="1:8" ht="45.6">
      <c r="A91" s="133">
        <v>1</v>
      </c>
      <c r="B91" s="64" t="s">
        <v>95</v>
      </c>
      <c r="C91" s="129" t="s">
        <v>42</v>
      </c>
      <c r="D91" s="116">
        <v>3.15</v>
      </c>
      <c r="E91" s="61"/>
      <c r="F91" s="62"/>
      <c r="G91" s="27"/>
      <c r="H91" s="27"/>
    </row>
    <row r="92" spans="1:8" ht="22.8">
      <c r="A92" s="133">
        <v>2</v>
      </c>
      <c r="B92" s="64" t="s">
        <v>96</v>
      </c>
      <c r="C92" s="129" t="s">
        <v>68</v>
      </c>
      <c r="D92" s="116">
        <v>13.6</v>
      </c>
      <c r="E92" s="61"/>
      <c r="F92" s="62"/>
      <c r="G92" s="27"/>
      <c r="H92" s="27"/>
    </row>
    <row r="93" spans="1:8" ht="22.8">
      <c r="A93" s="133">
        <v>3</v>
      </c>
      <c r="B93" s="64" t="s">
        <v>97</v>
      </c>
      <c r="C93" s="129" t="s">
        <v>68</v>
      </c>
      <c r="D93" s="116">
        <v>13.4</v>
      </c>
      <c r="E93" s="61"/>
      <c r="F93" s="62"/>
      <c r="G93" s="27"/>
      <c r="H93" s="27"/>
    </row>
    <row r="94" spans="1:8" ht="34.200000000000003">
      <c r="A94" s="133">
        <v>4</v>
      </c>
      <c r="B94" s="64" t="s">
        <v>379</v>
      </c>
      <c r="C94" s="129" t="s">
        <v>68</v>
      </c>
      <c r="D94" s="116">
        <v>12.85</v>
      </c>
      <c r="E94" s="61"/>
      <c r="F94" s="62"/>
      <c r="G94" s="27"/>
      <c r="H94" s="27"/>
    </row>
    <row r="95" spans="1:8" ht="22.8">
      <c r="A95" s="133">
        <v>5</v>
      </c>
      <c r="B95" s="64" t="s">
        <v>98</v>
      </c>
      <c r="C95" s="129" t="s">
        <v>68</v>
      </c>
      <c r="D95" s="117">
        <v>0.12</v>
      </c>
      <c r="E95" s="61"/>
      <c r="F95" s="62"/>
      <c r="G95" s="27"/>
      <c r="H95" s="27"/>
    </row>
    <row r="96" spans="1:8" ht="22.8">
      <c r="A96" s="133">
        <v>6</v>
      </c>
      <c r="B96" s="64" t="s">
        <v>98</v>
      </c>
      <c r="C96" s="129" t="s">
        <v>68</v>
      </c>
      <c r="D96" s="117">
        <v>0.43</v>
      </c>
      <c r="E96" s="61"/>
      <c r="F96" s="62"/>
      <c r="G96" s="27"/>
      <c r="H96" s="27"/>
    </row>
    <row r="97" spans="1:8" ht="34.200000000000003">
      <c r="A97" s="133">
        <v>7</v>
      </c>
      <c r="B97" s="64" t="s">
        <v>99</v>
      </c>
      <c r="C97" s="129" t="s">
        <v>68</v>
      </c>
      <c r="D97" s="117">
        <v>0.2</v>
      </c>
      <c r="E97" s="61"/>
      <c r="F97" s="62"/>
      <c r="G97" s="27"/>
      <c r="H97" s="27"/>
    </row>
    <row r="98" spans="1:8" ht="22.8">
      <c r="A98" s="133">
        <v>8</v>
      </c>
      <c r="B98" s="64" t="s">
        <v>100</v>
      </c>
      <c r="C98" s="129" t="s">
        <v>87</v>
      </c>
      <c r="D98" s="117">
        <v>0.02</v>
      </c>
      <c r="E98" s="61"/>
      <c r="F98" s="62"/>
      <c r="G98" s="27"/>
      <c r="H98" s="27"/>
    </row>
    <row r="99" spans="1:8" ht="45.6">
      <c r="A99" s="133">
        <v>9</v>
      </c>
      <c r="B99" s="64" t="s">
        <v>101</v>
      </c>
      <c r="C99" s="129" t="s">
        <v>68</v>
      </c>
      <c r="D99" s="117">
        <v>0.2</v>
      </c>
      <c r="E99" s="61"/>
      <c r="F99" s="62"/>
      <c r="G99" s="27"/>
      <c r="H99" s="27"/>
    </row>
    <row r="100" spans="1:8" ht="22.8">
      <c r="A100" s="133">
        <v>10</v>
      </c>
      <c r="B100" s="64" t="s">
        <v>102</v>
      </c>
      <c r="C100" s="129" t="s">
        <v>103</v>
      </c>
      <c r="D100" s="116">
        <v>7.74</v>
      </c>
      <c r="E100" s="61"/>
      <c r="F100" s="62"/>
      <c r="G100" s="27"/>
      <c r="H100" s="27"/>
    </row>
    <row r="101" spans="1:8" ht="22.8">
      <c r="A101" s="133">
        <v>11</v>
      </c>
      <c r="B101" s="64" t="s">
        <v>104</v>
      </c>
      <c r="C101" s="129" t="s">
        <v>74</v>
      </c>
      <c r="D101" s="116">
        <v>13</v>
      </c>
      <c r="E101" s="61"/>
      <c r="F101" s="62"/>
      <c r="G101" s="27"/>
      <c r="H101" s="27"/>
    </row>
    <row r="102" spans="1:8">
      <c r="A102" s="133">
        <v>12</v>
      </c>
      <c r="B102" s="64" t="s">
        <v>105</v>
      </c>
      <c r="C102" s="129" t="s">
        <v>74</v>
      </c>
      <c r="D102" s="116">
        <v>13</v>
      </c>
      <c r="E102" s="61"/>
      <c r="F102" s="62"/>
      <c r="G102" s="27"/>
      <c r="H102" s="27"/>
    </row>
    <row r="103" spans="1:8" ht="22.8">
      <c r="A103" s="133">
        <v>13</v>
      </c>
      <c r="B103" s="64" t="s">
        <v>106</v>
      </c>
      <c r="C103" s="129" t="s">
        <v>68</v>
      </c>
      <c r="D103" s="116">
        <v>1.2</v>
      </c>
      <c r="E103" s="61"/>
      <c r="F103" s="62"/>
      <c r="G103" s="27"/>
      <c r="H103" s="27"/>
    </row>
    <row r="104" spans="1:8">
      <c r="A104" s="132"/>
      <c r="B104" s="470" t="s">
        <v>107</v>
      </c>
      <c r="C104" s="471"/>
      <c r="D104" s="471"/>
      <c r="E104" s="471"/>
      <c r="F104" s="471"/>
    </row>
    <row r="105" spans="1:8" ht="22.8">
      <c r="A105" s="133">
        <v>1</v>
      </c>
      <c r="B105" s="64" t="s">
        <v>108</v>
      </c>
      <c r="C105" s="129" t="s">
        <v>10</v>
      </c>
      <c r="D105" s="116">
        <v>2</v>
      </c>
      <c r="E105" s="61"/>
      <c r="F105" s="62"/>
      <c r="G105" s="27"/>
      <c r="H105" s="27"/>
    </row>
    <row r="106" spans="1:8">
      <c r="A106" s="133">
        <v>3</v>
      </c>
      <c r="B106" s="64" t="s">
        <v>109</v>
      </c>
      <c r="C106" s="129" t="s">
        <v>15</v>
      </c>
      <c r="D106" s="116">
        <v>6</v>
      </c>
      <c r="E106" s="61"/>
      <c r="F106" s="62"/>
      <c r="G106" s="27"/>
      <c r="H106" s="27"/>
    </row>
    <row r="107" spans="1:8">
      <c r="A107" s="133">
        <v>5</v>
      </c>
      <c r="B107" s="64" t="s">
        <v>110</v>
      </c>
      <c r="C107" s="129" t="s">
        <v>10</v>
      </c>
      <c r="D107" s="116">
        <v>2</v>
      </c>
      <c r="E107" s="61"/>
      <c r="F107" s="62"/>
      <c r="G107" s="27"/>
      <c r="H107" s="27"/>
    </row>
    <row r="108" spans="1:8">
      <c r="A108" s="132"/>
      <c r="B108" s="470" t="s">
        <v>111</v>
      </c>
      <c r="C108" s="471"/>
      <c r="D108" s="471"/>
      <c r="E108" s="471"/>
      <c r="F108" s="471"/>
    </row>
    <row r="109" spans="1:8" ht="34.200000000000003">
      <c r="A109" s="133">
        <v>1</v>
      </c>
      <c r="B109" s="64" t="s">
        <v>112</v>
      </c>
      <c r="C109" s="129" t="s">
        <v>10</v>
      </c>
      <c r="D109" s="116">
        <v>4</v>
      </c>
      <c r="E109" s="61"/>
      <c r="F109" s="62"/>
      <c r="G109" s="27"/>
      <c r="H109" s="27"/>
    </row>
    <row r="110" spans="1:8" ht="22.8">
      <c r="A110" s="133">
        <v>2</v>
      </c>
      <c r="B110" s="64" t="s">
        <v>113</v>
      </c>
      <c r="C110" s="129" t="s">
        <v>10</v>
      </c>
      <c r="D110" s="116">
        <v>4</v>
      </c>
      <c r="E110" s="61"/>
      <c r="F110" s="62"/>
      <c r="G110" s="27"/>
      <c r="H110" s="27"/>
    </row>
    <row r="111" spans="1:8" ht="22.8">
      <c r="A111" s="133">
        <v>3</v>
      </c>
      <c r="B111" s="64" t="s">
        <v>113</v>
      </c>
      <c r="C111" s="129" t="s">
        <v>10</v>
      </c>
      <c r="D111" s="116">
        <v>4</v>
      </c>
      <c r="E111" s="61"/>
      <c r="F111" s="62"/>
      <c r="G111" s="27"/>
      <c r="H111" s="27"/>
    </row>
    <row r="112" spans="1:8" ht="14.1" customHeight="1">
      <c r="A112" s="472" t="s">
        <v>1392</v>
      </c>
      <c r="B112" s="473"/>
      <c r="C112" s="473"/>
      <c r="D112" s="473"/>
      <c r="E112" s="474"/>
      <c r="F112" s="62"/>
    </row>
    <row r="113" spans="1:6" ht="14.1">
      <c r="A113" s="135"/>
      <c r="B113" s="467"/>
      <c r="C113" s="468"/>
      <c r="D113" s="468"/>
      <c r="E113" s="28"/>
      <c r="F113" s="26"/>
    </row>
    <row r="114" spans="1:6">
      <c r="A114" s="135"/>
      <c r="B114" s="465"/>
      <c r="C114" s="466"/>
      <c r="D114" s="466"/>
      <c r="E114" s="28"/>
      <c r="F114" s="26"/>
    </row>
    <row r="115" spans="1:6" ht="14.1">
      <c r="A115" s="135"/>
      <c r="B115" s="467"/>
      <c r="C115" s="468"/>
      <c r="D115" s="468"/>
      <c r="E115" s="28"/>
      <c r="F115" s="26"/>
    </row>
    <row r="117" spans="1:6">
      <c r="B117" s="469"/>
      <c r="C117" s="469"/>
      <c r="D117" s="469"/>
      <c r="E117" s="469"/>
      <c r="F117" s="469"/>
    </row>
    <row r="118" spans="1:6">
      <c r="B118" s="469"/>
      <c r="C118" s="469"/>
      <c r="D118" s="469"/>
      <c r="E118" s="469"/>
      <c r="F118" s="469"/>
    </row>
  </sheetData>
  <mergeCells count="28">
    <mergeCell ref="B2:E2"/>
    <mergeCell ref="B3:E3"/>
    <mergeCell ref="A4:F5"/>
    <mergeCell ref="A6:F7"/>
    <mergeCell ref="A8:F9"/>
    <mergeCell ref="B47:E47"/>
    <mergeCell ref="A49:F50"/>
    <mergeCell ref="A51:F52"/>
    <mergeCell ref="A53:F54"/>
    <mergeCell ref="D10:D11"/>
    <mergeCell ref="B12:F12"/>
    <mergeCell ref="B28:F28"/>
    <mergeCell ref="E10:F10"/>
    <mergeCell ref="A43:E43"/>
    <mergeCell ref="B108:F108"/>
    <mergeCell ref="A112:E112"/>
    <mergeCell ref="E55:F55"/>
    <mergeCell ref="D55:D56"/>
    <mergeCell ref="B57:F57"/>
    <mergeCell ref="B74:F74"/>
    <mergeCell ref="B90:F90"/>
    <mergeCell ref="B104:F104"/>
    <mergeCell ref="A55:A56"/>
    <mergeCell ref="B114:D114"/>
    <mergeCell ref="B115:D115"/>
    <mergeCell ref="B117:F117"/>
    <mergeCell ref="B118:F118"/>
    <mergeCell ref="B113:D113"/>
  </mergeCells>
  <pageMargins left="0.23622047244094491" right="0" top="0.47244094488188981" bottom="0.19685039370078741" header="0" footer="0.27559055118110237"/>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C8E1-CB5A-4D09-A4CA-00F796A881C6}">
  <dimension ref="A1:F644"/>
  <sheetViews>
    <sheetView zoomScaleNormal="100" workbookViewId="0">
      <selection activeCell="B15" sqref="B15"/>
    </sheetView>
  </sheetViews>
  <sheetFormatPr defaultColWidth="8.6640625" defaultRowHeight="13.8"/>
  <cols>
    <col min="1" max="1" width="5.44140625" style="209" customWidth="1"/>
    <col min="2" max="2" width="40.5546875" style="209" customWidth="1"/>
    <col min="3" max="3" width="5" style="208" customWidth="1"/>
    <col min="4" max="4" width="16.6640625" style="208" customWidth="1"/>
    <col min="5" max="6" width="14.5546875" style="209" customWidth="1"/>
    <col min="7" max="16384" width="8.6640625" style="209"/>
  </cols>
  <sheetData>
    <row r="1" spans="1:6" ht="29.7" customHeight="1">
      <c r="A1" s="208"/>
    </row>
    <row r="2" spans="1:6" ht="15">
      <c r="A2" s="208"/>
      <c r="B2" s="517" t="s">
        <v>19</v>
      </c>
      <c r="C2" s="518"/>
      <c r="D2" s="518"/>
      <c r="E2" s="518"/>
    </row>
    <row r="3" spans="1:6" ht="13.95" customHeight="1">
      <c r="A3" s="208"/>
    </row>
    <row r="4" spans="1:6" ht="13.95" customHeight="1">
      <c r="A4" s="519" t="s">
        <v>318</v>
      </c>
      <c r="B4" s="520"/>
      <c r="C4" s="520"/>
      <c r="D4" s="520"/>
      <c r="E4" s="520"/>
      <c r="F4" s="520"/>
    </row>
    <row r="5" spans="1:6" ht="13.95" customHeight="1">
      <c r="A5" s="520"/>
      <c r="B5" s="520"/>
      <c r="C5" s="520"/>
      <c r="D5" s="520"/>
      <c r="E5" s="520"/>
      <c r="F5" s="520"/>
    </row>
    <row r="6" spans="1:6" ht="18" customHeight="1">
      <c r="A6" s="519" t="s">
        <v>21</v>
      </c>
      <c r="B6" s="520"/>
      <c r="C6" s="520"/>
      <c r="D6" s="520"/>
      <c r="E6" s="520"/>
      <c r="F6" s="520"/>
    </row>
    <row r="7" spans="1:6" ht="6" customHeight="1">
      <c r="A7" s="520"/>
      <c r="B7" s="520"/>
      <c r="C7" s="520"/>
      <c r="D7" s="520"/>
      <c r="E7" s="520"/>
      <c r="F7" s="520"/>
    </row>
    <row r="8" spans="1:6" ht="13.95" customHeight="1">
      <c r="A8" s="528" t="s">
        <v>1711</v>
      </c>
      <c r="B8" s="528"/>
      <c r="C8" s="528"/>
      <c r="D8" s="528"/>
      <c r="E8" s="528"/>
      <c r="F8" s="528"/>
    </row>
    <row r="9" spans="1:6" ht="13.95" customHeight="1">
      <c r="A9" s="231"/>
      <c r="B9" s="232"/>
      <c r="C9" s="270"/>
      <c r="D9" s="270"/>
      <c r="E9" s="230"/>
      <c r="F9" s="233"/>
    </row>
    <row r="10" spans="1:6" ht="22.2" customHeight="1">
      <c r="A10" s="523" t="s">
        <v>1438</v>
      </c>
      <c r="B10" s="523" t="s">
        <v>1630</v>
      </c>
      <c r="C10" s="530" t="s">
        <v>1587</v>
      </c>
      <c r="D10" s="523" t="s">
        <v>7</v>
      </c>
      <c r="E10" s="525" t="s">
        <v>1393</v>
      </c>
      <c r="F10" s="526"/>
    </row>
    <row r="11" spans="1:6" ht="12" customHeight="1">
      <c r="A11" s="523"/>
      <c r="B11" s="523"/>
      <c r="C11" s="530"/>
      <c r="D11" s="523"/>
      <c r="E11" s="215" t="s">
        <v>25</v>
      </c>
      <c r="F11" s="212" t="s">
        <v>26</v>
      </c>
    </row>
    <row r="12" spans="1:6" ht="13.95" customHeight="1">
      <c r="A12" s="512" t="s">
        <v>1631</v>
      </c>
      <c r="B12" s="513"/>
      <c r="C12" s="513"/>
      <c r="D12" s="513"/>
      <c r="E12" s="513"/>
      <c r="F12" s="217"/>
    </row>
    <row r="13" spans="1:6">
      <c r="A13" s="219" t="s">
        <v>1632</v>
      </c>
      <c r="B13" s="219" t="s">
        <v>1583</v>
      </c>
      <c r="C13" s="272" t="s">
        <v>64</v>
      </c>
      <c r="D13" s="272">
        <v>268</v>
      </c>
      <c r="E13" s="219"/>
      <c r="F13" s="235"/>
    </row>
    <row r="14" spans="1:6" ht="22.8">
      <c r="A14" s="219" t="s">
        <v>1633</v>
      </c>
      <c r="B14" s="219" t="s">
        <v>1634</v>
      </c>
      <c r="C14" s="272" t="s">
        <v>64</v>
      </c>
      <c r="D14" s="272">
        <v>81</v>
      </c>
      <c r="E14" s="221"/>
      <c r="F14" s="222"/>
    </row>
    <row r="15" spans="1:6" ht="22.8">
      <c r="A15" s="219" t="s">
        <v>1635</v>
      </c>
      <c r="B15" s="219" t="s">
        <v>1636</v>
      </c>
      <c r="C15" s="272" t="s">
        <v>64</v>
      </c>
      <c r="D15" s="272">
        <v>322</v>
      </c>
      <c r="E15" s="221"/>
      <c r="F15" s="222"/>
    </row>
    <row r="16" spans="1:6">
      <c r="A16" s="219" t="s">
        <v>1637</v>
      </c>
      <c r="B16" s="219" t="s">
        <v>1638</v>
      </c>
      <c r="C16" s="272" t="s">
        <v>1639</v>
      </c>
      <c r="D16" s="272">
        <v>1156</v>
      </c>
      <c r="E16" s="221"/>
      <c r="F16" s="222"/>
    </row>
    <row r="17" spans="1:6" ht="45.6">
      <c r="A17" s="219" t="s">
        <v>1640</v>
      </c>
      <c r="B17" s="219" t="s">
        <v>1641</v>
      </c>
      <c r="C17" s="272" t="s">
        <v>46</v>
      </c>
      <c r="D17" s="272">
        <v>39</v>
      </c>
      <c r="E17" s="221"/>
      <c r="F17" s="222"/>
    </row>
    <row r="18" spans="1:6" ht="34.200000000000003">
      <c r="A18" s="219" t="s">
        <v>1642</v>
      </c>
      <c r="B18" s="219" t="s">
        <v>1643</v>
      </c>
      <c r="C18" s="273" t="s">
        <v>1712</v>
      </c>
      <c r="D18" s="272">
        <v>57</v>
      </c>
      <c r="E18" s="219"/>
      <c r="F18" s="235"/>
    </row>
    <row r="19" spans="1:6" ht="22.8">
      <c r="A19" s="219" t="s">
        <v>1644</v>
      </c>
      <c r="B19" s="219" t="s">
        <v>1645</v>
      </c>
      <c r="C19" s="272" t="s">
        <v>1646</v>
      </c>
      <c r="D19" s="272">
        <v>820</v>
      </c>
      <c r="E19" s="221"/>
      <c r="F19" s="222"/>
    </row>
    <row r="20" spans="1:6" ht="22.8">
      <c r="A20" s="219" t="s">
        <v>1647</v>
      </c>
      <c r="B20" s="219" t="s">
        <v>1648</v>
      </c>
      <c r="C20" s="272" t="s">
        <v>15</v>
      </c>
      <c r="D20" s="272">
        <v>3</v>
      </c>
      <c r="E20" s="221"/>
      <c r="F20" s="222"/>
    </row>
    <row r="21" spans="1:6" ht="22.8">
      <c r="A21" s="219" t="s">
        <v>1649</v>
      </c>
      <c r="B21" s="219" t="s">
        <v>1650</v>
      </c>
      <c r="C21" s="272" t="s">
        <v>15</v>
      </c>
      <c r="D21" s="272">
        <v>2</v>
      </c>
      <c r="E21" s="221"/>
      <c r="F21" s="222"/>
    </row>
    <row r="22" spans="1:6" ht="22.8">
      <c r="A22" s="219" t="s">
        <v>1651</v>
      </c>
      <c r="B22" s="219" t="s">
        <v>1652</v>
      </c>
      <c r="C22" s="272" t="s">
        <v>15</v>
      </c>
      <c r="D22" s="272">
        <v>1</v>
      </c>
      <c r="E22" s="221"/>
      <c r="F22" s="222"/>
    </row>
    <row r="23" spans="1:6" ht="13.95" customHeight="1">
      <c r="A23" s="512" t="s">
        <v>1653</v>
      </c>
      <c r="B23" s="513"/>
      <c r="C23" s="513"/>
      <c r="D23" s="513"/>
      <c r="E23" s="513"/>
      <c r="F23" s="217"/>
    </row>
    <row r="24" spans="1:6" ht="22.8">
      <c r="A24" s="234" t="s">
        <v>1654</v>
      </c>
      <c r="B24" s="219" t="s">
        <v>1655</v>
      </c>
      <c r="C24" s="272" t="s">
        <v>1656</v>
      </c>
      <c r="D24" s="272">
        <v>1630</v>
      </c>
      <c r="E24" s="221"/>
      <c r="F24" s="222"/>
    </row>
    <row r="25" spans="1:6">
      <c r="A25" s="234" t="s">
        <v>1657</v>
      </c>
      <c r="B25" s="219" t="s">
        <v>1658</v>
      </c>
      <c r="C25" s="272" t="s">
        <v>1656</v>
      </c>
      <c r="D25" s="272">
        <v>270</v>
      </c>
      <c r="E25" s="221"/>
      <c r="F25" s="222"/>
    </row>
    <row r="26" spans="1:6">
      <c r="A26" s="234" t="s">
        <v>1659</v>
      </c>
      <c r="B26" s="219" t="s">
        <v>1660</v>
      </c>
      <c r="C26" s="272" t="s">
        <v>1656</v>
      </c>
      <c r="D26" s="272">
        <v>30</v>
      </c>
      <c r="E26" s="219"/>
      <c r="F26" s="222"/>
    </row>
    <row r="27" spans="1:6" ht="34.200000000000003">
      <c r="A27" s="234" t="s">
        <v>1661</v>
      </c>
      <c r="B27" s="219" t="s">
        <v>1662</v>
      </c>
      <c r="C27" s="272" t="s">
        <v>1656</v>
      </c>
      <c r="D27" s="272">
        <v>300</v>
      </c>
      <c r="E27" s="226"/>
      <c r="F27" s="227"/>
    </row>
    <row r="28" spans="1:6" ht="13.95" customHeight="1">
      <c r="A28" s="512" t="s">
        <v>1663</v>
      </c>
      <c r="B28" s="513"/>
      <c r="C28" s="513"/>
      <c r="D28" s="513"/>
      <c r="E28" s="513"/>
      <c r="F28" s="217"/>
    </row>
    <row r="29" spans="1:6" ht="24.3">
      <c r="A29" s="234" t="s">
        <v>1664</v>
      </c>
      <c r="B29" s="219" t="s">
        <v>1665</v>
      </c>
      <c r="C29" s="272" t="s">
        <v>1646</v>
      </c>
      <c r="D29" s="272">
        <v>400</v>
      </c>
      <c r="E29" s="221"/>
      <c r="F29" s="221"/>
    </row>
    <row r="30" spans="1:6" ht="24.3">
      <c r="A30" s="234" t="s">
        <v>1601</v>
      </c>
      <c r="B30" s="219" t="s">
        <v>1666</v>
      </c>
      <c r="C30" s="272" t="s">
        <v>1646</v>
      </c>
      <c r="D30" s="272">
        <v>231</v>
      </c>
      <c r="E30" s="221"/>
      <c r="F30" s="221"/>
    </row>
    <row r="31" spans="1:6" ht="22.8">
      <c r="A31" s="234" t="s">
        <v>1603</v>
      </c>
      <c r="B31" s="219" t="s">
        <v>1667</v>
      </c>
      <c r="C31" s="272" t="s">
        <v>1646</v>
      </c>
      <c r="D31" s="272">
        <v>14</v>
      </c>
      <c r="E31" s="221"/>
      <c r="F31" s="221"/>
    </row>
    <row r="32" spans="1:6" ht="22.8">
      <c r="A32" s="234" t="s">
        <v>1668</v>
      </c>
      <c r="B32" s="219" t="s">
        <v>1669</v>
      </c>
      <c r="C32" s="272" t="s">
        <v>1646</v>
      </c>
      <c r="D32" s="272">
        <v>3</v>
      </c>
      <c r="E32" s="219"/>
      <c r="F32" s="237"/>
    </row>
    <row r="33" spans="1:6" ht="22.8">
      <c r="A33" s="234" t="s">
        <v>1670</v>
      </c>
      <c r="B33" s="219" t="s">
        <v>1671</v>
      </c>
      <c r="C33" s="272" t="s">
        <v>1656</v>
      </c>
      <c r="D33" s="272">
        <v>909</v>
      </c>
      <c r="E33" s="219"/>
      <c r="F33" s="237"/>
    </row>
    <row r="34" spans="1:6" ht="22.8">
      <c r="A34" s="234" t="s">
        <v>1672</v>
      </c>
      <c r="B34" s="219" t="s">
        <v>1673</v>
      </c>
      <c r="C34" s="272" t="s">
        <v>1656</v>
      </c>
      <c r="D34" s="272">
        <v>13</v>
      </c>
      <c r="E34" s="219"/>
      <c r="F34" s="237"/>
    </row>
    <row r="35" spans="1:6" ht="22.8">
      <c r="A35" s="234" t="s">
        <v>1674</v>
      </c>
      <c r="B35" s="219" t="s">
        <v>1675</v>
      </c>
      <c r="C35" s="272" t="s">
        <v>1656</v>
      </c>
      <c r="D35" s="272">
        <v>922</v>
      </c>
      <c r="E35" s="219"/>
      <c r="F35" s="237"/>
    </row>
    <row r="36" spans="1:6" ht="22.8">
      <c r="A36" s="234" t="s">
        <v>1676</v>
      </c>
      <c r="B36" s="219" t="s">
        <v>1677</v>
      </c>
      <c r="C36" s="272" t="s">
        <v>1656</v>
      </c>
      <c r="D36" s="272">
        <v>909</v>
      </c>
      <c r="E36" s="219"/>
      <c r="F36" s="237"/>
    </row>
    <row r="37" spans="1:6" ht="22.8">
      <c r="A37" s="234" t="s">
        <v>1678</v>
      </c>
      <c r="B37" s="219" t="s">
        <v>1679</v>
      </c>
      <c r="C37" s="272" t="s">
        <v>1656</v>
      </c>
      <c r="D37" s="272">
        <v>13</v>
      </c>
      <c r="E37" s="219"/>
      <c r="F37" s="237"/>
    </row>
    <row r="38" spans="1:6">
      <c r="A38" s="234" t="s">
        <v>1680</v>
      </c>
      <c r="B38" s="219" t="s">
        <v>1681</v>
      </c>
      <c r="C38" s="273" t="s">
        <v>1712</v>
      </c>
      <c r="D38" s="272">
        <v>24</v>
      </c>
      <c r="E38" s="219"/>
      <c r="F38" s="219"/>
    </row>
    <row r="39" spans="1:6" ht="22.8">
      <c r="A39" s="234" t="s">
        <v>1682</v>
      </c>
      <c r="B39" s="219" t="s">
        <v>1683</v>
      </c>
      <c r="C39" s="272" t="s">
        <v>1656</v>
      </c>
      <c r="D39" s="272">
        <v>732</v>
      </c>
      <c r="E39" s="215"/>
      <c r="F39" s="212"/>
    </row>
    <row r="40" spans="1:6" ht="22.8">
      <c r="A40" s="234" t="s">
        <v>1684</v>
      </c>
      <c r="B40" s="219" t="s">
        <v>1685</v>
      </c>
      <c r="C40" s="272" t="s">
        <v>1656</v>
      </c>
      <c r="D40" s="272">
        <v>10</v>
      </c>
      <c r="E40" s="219"/>
      <c r="F40" s="237"/>
    </row>
    <row r="41" spans="1:6" ht="34.200000000000003">
      <c r="A41" s="234" t="s">
        <v>1686</v>
      </c>
      <c r="B41" s="219" t="s">
        <v>1687</v>
      </c>
      <c r="C41" s="272" t="s">
        <v>1656</v>
      </c>
      <c r="D41" s="272">
        <v>43</v>
      </c>
      <c r="E41" s="221"/>
      <c r="F41" s="222"/>
    </row>
    <row r="42" spans="1:6" ht="34.200000000000003">
      <c r="A42" s="234" t="s">
        <v>1688</v>
      </c>
      <c r="B42" s="219" t="s">
        <v>1689</v>
      </c>
      <c r="C42" s="272" t="s">
        <v>1656</v>
      </c>
      <c r="D42" s="272">
        <v>15</v>
      </c>
      <c r="E42" s="221"/>
      <c r="F42" s="222"/>
    </row>
    <row r="43" spans="1:6">
      <c r="A43" s="234" t="s">
        <v>1690</v>
      </c>
      <c r="B43" s="219" t="s">
        <v>1691</v>
      </c>
      <c r="C43" s="272" t="s">
        <v>64</v>
      </c>
      <c r="D43" s="272">
        <v>793</v>
      </c>
      <c r="E43" s="221"/>
      <c r="F43" s="222"/>
    </row>
    <row r="44" spans="1:6">
      <c r="A44" s="234" t="s">
        <v>1692</v>
      </c>
      <c r="B44" s="219" t="s">
        <v>1693</v>
      </c>
      <c r="C44" s="272" t="s">
        <v>64</v>
      </c>
      <c r="D44" s="272">
        <v>314</v>
      </c>
      <c r="E44" s="221"/>
      <c r="F44" s="222"/>
    </row>
    <row r="45" spans="1:6" ht="13.95" customHeight="1">
      <c r="A45" s="512" t="s">
        <v>1694</v>
      </c>
      <c r="B45" s="513"/>
      <c r="C45" s="513"/>
      <c r="D45" s="513"/>
      <c r="E45" s="513"/>
      <c r="F45" s="217"/>
    </row>
    <row r="46" spans="1:6" ht="13.95" customHeight="1">
      <c r="A46" s="512" t="s">
        <v>1695</v>
      </c>
      <c r="B46" s="513"/>
      <c r="C46" s="513"/>
      <c r="D46" s="513"/>
      <c r="E46" s="513"/>
      <c r="F46" s="217"/>
    </row>
    <row r="47" spans="1:6" ht="36.6">
      <c r="A47" s="236" t="s">
        <v>1696</v>
      </c>
      <c r="B47" s="219" t="s">
        <v>1697</v>
      </c>
      <c r="C47" s="272" t="s">
        <v>15</v>
      </c>
      <c r="D47" s="272">
        <v>2</v>
      </c>
      <c r="E47" s="221"/>
      <c r="F47" s="222"/>
    </row>
    <row r="48" spans="1:6" ht="22.8">
      <c r="A48" s="236" t="s">
        <v>1698</v>
      </c>
      <c r="B48" s="219" t="s">
        <v>1699</v>
      </c>
      <c r="C48" s="272" t="s">
        <v>15</v>
      </c>
      <c r="D48" s="272">
        <v>4</v>
      </c>
      <c r="E48" s="221"/>
      <c r="F48" s="222"/>
    </row>
    <row r="49" spans="1:6" ht="13.95" customHeight="1">
      <c r="A49" s="512" t="s">
        <v>1700</v>
      </c>
      <c r="B49" s="513"/>
      <c r="C49" s="513"/>
      <c r="D49" s="513"/>
      <c r="E49" s="513"/>
      <c r="F49" s="217"/>
    </row>
    <row r="50" spans="1:6" ht="22.8">
      <c r="A50" s="236" t="s">
        <v>1701</v>
      </c>
      <c r="B50" s="219" t="s">
        <v>1702</v>
      </c>
      <c r="C50" s="272" t="s">
        <v>64</v>
      </c>
      <c r="D50" s="272">
        <v>33</v>
      </c>
      <c r="E50" s="221"/>
      <c r="F50" s="222"/>
    </row>
    <row r="51" spans="1:6" ht="34.200000000000003">
      <c r="A51" s="236" t="s">
        <v>1703</v>
      </c>
      <c r="B51" s="219" t="s">
        <v>1704</v>
      </c>
      <c r="C51" s="272" t="s">
        <v>64</v>
      </c>
      <c r="D51" s="272">
        <v>235</v>
      </c>
      <c r="E51" s="221"/>
      <c r="F51" s="222"/>
    </row>
    <row r="52" spans="1:6" ht="34.200000000000003">
      <c r="A52" s="236" t="s">
        <v>1705</v>
      </c>
      <c r="B52" s="219" t="s">
        <v>1706</v>
      </c>
      <c r="C52" s="272" t="s">
        <v>64</v>
      </c>
      <c r="D52" s="272">
        <v>10.199999999999999</v>
      </c>
      <c r="E52" s="221"/>
      <c r="F52" s="222"/>
    </row>
    <row r="53" spans="1:6" ht="22.8">
      <c r="A53" s="236" t="s">
        <v>1707</v>
      </c>
      <c r="B53" s="219" t="s">
        <v>1708</v>
      </c>
      <c r="C53" s="272" t="s">
        <v>64</v>
      </c>
      <c r="D53" s="272">
        <v>15.75</v>
      </c>
      <c r="E53" s="221"/>
      <c r="F53" s="222"/>
    </row>
    <row r="54" spans="1:6" ht="22.8">
      <c r="A54" s="236" t="s">
        <v>1709</v>
      </c>
      <c r="B54" s="219" t="s">
        <v>1710</v>
      </c>
      <c r="C54" s="272" t="s">
        <v>1656</v>
      </c>
      <c r="D54" s="272">
        <v>5</v>
      </c>
      <c r="E54" s="221"/>
      <c r="F54" s="222"/>
    </row>
    <row r="55" spans="1:6">
      <c r="A55" s="514" t="s">
        <v>1392</v>
      </c>
      <c r="B55" s="515"/>
      <c r="C55" s="515"/>
      <c r="D55" s="515"/>
      <c r="E55" s="516"/>
      <c r="F55" s="222"/>
    </row>
    <row r="56" spans="1:6">
      <c r="A56" s="223"/>
      <c r="E56" s="239"/>
      <c r="F56" s="227"/>
    </row>
    <row r="57" spans="1:6">
      <c r="A57" s="223"/>
      <c r="E57" s="239"/>
      <c r="F57" s="227"/>
    </row>
    <row r="58" spans="1:6">
      <c r="A58" s="223"/>
      <c r="E58" s="239"/>
      <c r="F58" s="227"/>
    </row>
    <row r="59" spans="1:6">
      <c r="A59" s="223"/>
      <c r="E59" s="239"/>
      <c r="F59" s="227"/>
    </row>
    <row r="60" spans="1:6">
      <c r="A60" s="223"/>
      <c r="E60" s="239"/>
      <c r="F60" s="227"/>
    </row>
    <row r="61" spans="1:6">
      <c r="A61" s="223"/>
      <c r="E61" s="239"/>
      <c r="F61" s="227"/>
    </row>
    <row r="62" spans="1:6">
      <c r="A62" s="223"/>
      <c r="E62" s="239"/>
      <c r="F62" s="227"/>
    </row>
    <row r="63" spans="1:6">
      <c r="A63" s="223"/>
      <c r="E63" s="239"/>
      <c r="F63" s="227"/>
    </row>
    <row r="64" spans="1:6">
      <c r="A64" s="223"/>
      <c r="E64" s="239"/>
      <c r="F64" s="227"/>
    </row>
    <row r="65" spans="1:6">
      <c r="A65" s="223"/>
      <c r="E65" s="239"/>
      <c r="F65" s="227"/>
    </row>
    <row r="66" spans="1:6">
      <c r="A66" s="223"/>
      <c r="E66" s="239"/>
      <c r="F66" s="227"/>
    </row>
    <row r="67" spans="1:6">
      <c r="A67" s="223"/>
      <c r="E67" s="239"/>
      <c r="F67" s="227"/>
    </row>
    <row r="68" spans="1:6">
      <c r="A68" s="223"/>
      <c r="E68" s="239"/>
      <c r="F68" s="227"/>
    </row>
    <row r="69" spans="1:6">
      <c r="A69" s="223"/>
      <c r="E69" s="239"/>
      <c r="F69" s="227"/>
    </row>
    <row r="70" spans="1:6">
      <c r="A70" s="223"/>
      <c r="E70" s="239"/>
      <c r="F70" s="227"/>
    </row>
    <row r="71" spans="1:6">
      <c r="A71" s="223"/>
      <c r="E71" s="239"/>
      <c r="F71" s="227"/>
    </row>
    <row r="72" spans="1:6">
      <c r="A72" s="223"/>
      <c r="E72" s="239"/>
      <c r="F72" s="227"/>
    </row>
    <row r="73" spans="1:6">
      <c r="A73" s="223"/>
      <c r="E73" s="239"/>
      <c r="F73" s="227"/>
    </row>
    <row r="74" spans="1:6">
      <c r="A74" s="223"/>
      <c r="E74" s="239"/>
      <c r="F74" s="227"/>
    </row>
    <row r="75" spans="1:6">
      <c r="A75" s="223"/>
    </row>
    <row r="76" spans="1:6">
      <c r="A76" s="223"/>
      <c r="E76" s="239"/>
      <c r="F76" s="227"/>
    </row>
    <row r="77" spans="1:6">
      <c r="A77" s="223"/>
      <c r="E77" s="239"/>
      <c r="F77" s="227"/>
    </row>
    <row r="78" spans="1:6">
      <c r="A78" s="223"/>
      <c r="E78" s="239"/>
      <c r="F78" s="227"/>
    </row>
    <row r="79" spans="1:6">
      <c r="A79" s="223"/>
      <c r="E79" s="239"/>
      <c r="F79" s="227"/>
    </row>
    <row r="80" spans="1:6">
      <c r="A80" s="223"/>
      <c r="E80" s="239"/>
      <c r="F80" s="227"/>
    </row>
    <row r="81" spans="1:6">
      <c r="A81" s="223"/>
      <c r="E81" s="239"/>
      <c r="F81" s="227"/>
    </row>
    <row r="82" spans="1:6">
      <c r="A82" s="223"/>
      <c r="E82" s="239"/>
      <c r="F82" s="227"/>
    </row>
    <row r="83" spans="1:6">
      <c r="A83" s="223"/>
      <c r="E83" s="239"/>
      <c r="F83" s="227"/>
    </row>
    <row r="84" spans="1:6">
      <c r="A84" s="223"/>
      <c r="E84" s="239"/>
      <c r="F84" s="227"/>
    </row>
    <row r="86" spans="1:6">
      <c r="A86" s="223"/>
      <c r="E86" s="239"/>
      <c r="F86" s="227"/>
    </row>
    <row r="87" spans="1:6">
      <c r="A87" s="223"/>
      <c r="E87" s="239"/>
      <c r="F87" s="227"/>
    </row>
    <row r="88" spans="1:6">
      <c r="A88" s="223"/>
      <c r="E88" s="239"/>
      <c r="F88" s="227"/>
    </row>
    <row r="89" spans="1:6">
      <c r="A89" s="223"/>
      <c r="E89" s="239"/>
      <c r="F89" s="227"/>
    </row>
    <row r="90" spans="1:6">
      <c r="A90" s="223"/>
      <c r="E90" s="239"/>
      <c r="F90" s="227"/>
    </row>
    <row r="91" spans="1:6">
      <c r="A91" s="223"/>
    </row>
    <row r="92" spans="1:6">
      <c r="A92" s="223"/>
      <c r="E92" s="239"/>
      <c r="F92" s="227"/>
    </row>
    <row r="93" spans="1:6">
      <c r="A93" s="223"/>
      <c r="E93" s="239"/>
      <c r="F93" s="227"/>
    </row>
    <row r="94" spans="1:6">
      <c r="A94" s="223"/>
      <c r="E94" s="239"/>
      <c r="F94" s="227"/>
    </row>
    <row r="95" spans="1:6">
      <c r="E95" s="239"/>
      <c r="F95" s="227"/>
    </row>
    <row r="96" spans="1:6">
      <c r="A96" s="223"/>
      <c r="E96" s="239"/>
      <c r="F96" s="227"/>
    </row>
    <row r="97" spans="1:6">
      <c r="A97" s="223"/>
      <c r="E97" s="239"/>
      <c r="F97" s="227"/>
    </row>
    <row r="98" spans="1:6">
      <c r="A98" s="223"/>
      <c r="E98" s="239"/>
      <c r="F98" s="227"/>
    </row>
    <row r="99" spans="1:6">
      <c r="A99" s="223"/>
      <c r="E99" s="239"/>
      <c r="F99" s="227"/>
    </row>
    <row r="100" spans="1:6">
      <c r="A100" s="223"/>
      <c r="E100" s="239"/>
      <c r="F100" s="227"/>
    </row>
    <row r="101" spans="1:6">
      <c r="E101" s="239"/>
      <c r="F101" s="227"/>
    </row>
    <row r="102" spans="1:6">
      <c r="A102" s="223"/>
      <c r="E102" s="239"/>
      <c r="F102" s="227"/>
    </row>
    <row r="103" spans="1:6">
      <c r="A103" s="223"/>
      <c r="E103" s="239"/>
      <c r="F103" s="227"/>
    </row>
    <row r="104" spans="1:6">
      <c r="A104" s="223"/>
      <c r="E104" s="239"/>
      <c r="F104" s="227"/>
    </row>
    <row r="105" spans="1:6">
      <c r="A105" s="223"/>
      <c r="E105" s="239"/>
      <c r="F105" s="227"/>
    </row>
    <row r="106" spans="1:6">
      <c r="A106" s="223"/>
    </row>
    <row r="107" spans="1:6">
      <c r="A107" s="223"/>
      <c r="E107" s="239"/>
      <c r="F107" s="227"/>
    </row>
    <row r="108" spans="1:6">
      <c r="A108" s="223"/>
      <c r="E108" s="239"/>
      <c r="F108" s="227"/>
    </row>
    <row r="109" spans="1:6">
      <c r="A109" s="223"/>
      <c r="E109" s="239"/>
      <c r="F109" s="227"/>
    </row>
    <row r="110" spans="1:6">
      <c r="A110" s="223"/>
      <c r="E110" s="239"/>
      <c r="F110" s="227"/>
    </row>
    <row r="111" spans="1:6">
      <c r="A111" s="223"/>
      <c r="E111" s="239"/>
      <c r="F111" s="227"/>
    </row>
    <row r="112" spans="1:6">
      <c r="A112" s="223"/>
      <c r="E112" s="239"/>
      <c r="F112" s="227"/>
    </row>
    <row r="113" spans="1:6">
      <c r="A113" s="223"/>
      <c r="E113" s="239"/>
      <c r="F113" s="227"/>
    </row>
    <row r="114" spans="1:6">
      <c r="A114" s="223"/>
      <c r="E114" s="239"/>
      <c r="F114" s="227"/>
    </row>
    <row r="115" spans="1:6">
      <c r="A115" s="223"/>
    </row>
    <row r="116" spans="1:6">
      <c r="E116" s="239"/>
      <c r="F116" s="227"/>
    </row>
    <row r="117" spans="1:6">
      <c r="A117" s="223"/>
      <c r="E117" s="239"/>
      <c r="F117" s="227"/>
    </row>
    <row r="118" spans="1:6">
      <c r="A118" s="223"/>
      <c r="E118" s="239"/>
      <c r="F118" s="227"/>
    </row>
    <row r="119" spans="1:6">
      <c r="A119" s="223"/>
      <c r="E119" s="239"/>
      <c r="F119" s="227"/>
    </row>
    <row r="120" spans="1:6">
      <c r="A120" s="223"/>
      <c r="E120" s="239"/>
      <c r="F120" s="227"/>
    </row>
    <row r="121" spans="1:6">
      <c r="A121" s="223"/>
    </row>
    <row r="122" spans="1:6">
      <c r="A122" s="223"/>
      <c r="E122" s="239"/>
      <c r="F122" s="227"/>
    </row>
    <row r="123" spans="1:6">
      <c r="A123" s="223"/>
      <c r="E123" s="239"/>
      <c r="F123" s="227"/>
    </row>
    <row r="124" spans="1:6">
      <c r="A124" s="223"/>
      <c r="E124" s="239"/>
      <c r="F124" s="227"/>
    </row>
    <row r="125" spans="1:6">
      <c r="A125" s="223"/>
      <c r="E125" s="239"/>
      <c r="F125" s="227"/>
    </row>
    <row r="126" spans="1:6">
      <c r="A126" s="223"/>
      <c r="E126" s="239"/>
      <c r="F126" s="227"/>
    </row>
    <row r="127" spans="1:6">
      <c r="A127" s="223"/>
      <c r="E127" s="239"/>
      <c r="F127" s="227"/>
    </row>
    <row r="128" spans="1:6">
      <c r="E128" s="239"/>
      <c r="F128" s="227"/>
    </row>
    <row r="129" spans="1:6">
      <c r="A129" s="223"/>
      <c r="E129" s="239"/>
      <c r="F129" s="227"/>
    </row>
    <row r="130" spans="1:6">
      <c r="A130" s="223"/>
      <c r="E130" s="239"/>
      <c r="F130" s="227"/>
    </row>
    <row r="131" spans="1:6">
      <c r="A131" s="223"/>
      <c r="E131" s="239"/>
      <c r="F131" s="227"/>
    </row>
    <row r="132" spans="1:6">
      <c r="A132" s="223"/>
      <c r="E132" s="239"/>
      <c r="F132" s="227"/>
    </row>
    <row r="133" spans="1:6">
      <c r="A133" s="223"/>
    </row>
    <row r="134" spans="1:6">
      <c r="E134" s="239"/>
      <c r="F134" s="227"/>
    </row>
    <row r="135" spans="1:6">
      <c r="A135" s="223"/>
      <c r="E135" s="239"/>
      <c r="F135" s="227"/>
    </row>
    <row r="136" spans="1:6">
      <c r="A136" s="223"/>
      <c r="E136" s="239"/>
      <c r="F136" s="227"/>
    </row>
    <row r="137" spans="1:6">
      <c r="A137" s="223"/>
      <c r="E137" s="239"/>
      <c r="F137" s="227"/>
    </row>
    <row r="138" spans="1:6">
      <c r="A138" s="223"/>
      <c r="E138" s="239"/>
      <c r="F138" s="227"/>
    </row>
    <row r="139" spans="1:6">
      <c r="A139" s="223"/>
      <c r="E139" s="239"/>
      <c r="F139" s="227"/>
    </row>
    <row r="140" spans="1:6">
      <c r="A140" s="223"/>
      <c r="F140" s="227"/>
    </row>
    <row r="141" spans="1:6">
      <c r="A141" s="223"/>
      <c r="E141" s="226"/>
      <c r="F141" s="227"/>
    </row>
    <row r="142" spans="1:6">
      <c r="A142" s="223"/>
      <c r="E142" s="226"/>
      <c r="F142" s="227"/>
    </row>
    <row r="143" spans="1:6">
      <c r="A143" s="223"/>
    </row>
    <row r="144" spans="1:6">
      <c r="A144" s="223"/>
    </row>
    <row r="145" spans="1:6">
      <c r="A145" s="223"/>
    </row>
    <row r="146" spans="1:6">
      <c r="A146" s="223"/>
    </row>
    <row r="148" spans="1:6">
      <c r="A148" s="223"/>
    </row>
    <row r="149" spans="1:6">
      <c r="A149" s="223"/>
    </row>
    <row r="150" spans="1:6">
      <c r="A150" s="223"/>
    </row>
    <row r="151" spans="1:6">
      <c r="A151" s="223"/>
    </row>
    <row r="152" spans="1:6">
      <c r="A152" s="223"/>
      <c r="E152" s="529"/>
      <c r="F152" s="529"/>
    </row>
    <row r="153" spans="1:6">
      <c r="A153" s="223"/>
      <c r="E153" s="240"/>
      <c r="F153" s="240"/>
    </row>
    <row r="154" spans="1:6" ht="14.1" customHeight="1"/>
    <row r="155" spans="1:6" ht="14.1" customHeight="1">
      <c r="E155" s="239"/>
      <c r="F155" s="227"/>
    </row>
    <row r="156" spans="1:6" ht="14.1" customHeight="1">
      <c r="E156" s="239"/>
      <c r="F156" s="227"/>
    </row>
    <row r="157" spans="1:6">
      <c r="E157" s="239"/>
      <c r="F157" s="227"/>
    </row>
    <row r="158" spans="1:6">
      <c r="E158" s="239"/>
      <c r="F158" s="227"/>
    </row>
    <row r="159" spans="1:6">
      <c r="E159" s="239"/>
      <c r="F159" s="227"/>
    </row>
    <row r="160" spans="1:6">
      <c r="E160" s="239"/>
      <c r="F160" s="227"/>
    </row>
    <row r="161" spans="1:6">
      <c r="E161" s="239"/>
      <c r="F161" s="227"/>
    </row>
    <row r="162" spans="1:6">
      <c r="E162" s="239"/>
      <c r="F162" s="227"/>
    </row>
    <row r="163" spans="1:6">
      <c r="E163" s="239"/>
      <c r="F163" s="227"/>
    </row>
    <row r="164" spans="1:6">
      <c r="E164" s="239"/>
      <c r="F164" s="227"/>
    </row>
    <row r="165" spans="1:6">
      <c r="E165" s="239"/>
      <c r="F165" s="227"/>
    </row>
    <row r="166" spans="1:6">
      <c r="E166" s="239"/>
      <c r="F166" s="227"/>
    </row>
    <row r="167" spans="1:6">
      <c r="E167" s="239"/>
      <c r="F167" s="227"/>
    </row>
    <row r="168" spans="1:6">
      <c r="E168" s="239"/>
      <c r="F168" s="227"/>
    </row>
    <row r="169" spans="1:6">
      <c r="A169" s="223"/>
      <c r="E169" s="239"/>
      <c r="F169" s="227"/>
    </row>
    <row r="170" spans="1:6">
      <c r="A170" s="223"/>
      <c r="E170" s="239"/>
      <c r="F170" s="227"/>
    </row>
    <row r="171" spans="1:6">
      <c r="A171" s="223"/>
      <c r="E171" s="239"/>
      <c r="F171" s="227"/>
    </row>
    <row r="172" spans="1:6">
      <c r="A172" s="223"/>
      <c r="E172" s="239"/>
      <c r="F172" s="227"/>
    </row>
    <row r="173" spans="1:6">
      <c r="A173" s="223"/>
      <c r="E173" s="239"/>
      <c r="F173" s="227"/>
    </row>
    <row r="174" spans="1:6">
      <c r="A174" s="223"/>
      <c r="E174" s="239"/>
      <c r="F174" s="227"/>
    </row>
    <row r="175" spans="1:6">
      <c r="A175" s="223"/>
      <c r="E175" s="239"/>
      <c r="F175" s="227"/>
    </row>
    <row r="176" spans="1:6">
      <c r="A176" s="223"/>
      <c r="E176" s="239"/>
      <c r="F176" s="227"/>
    </row>
    <row r="177" spans="1:6">
      <c r="A177" s="223"/>
      <c r="E177" s="239"/>
      <c r="F177" s="227"/>
    </row>
    <row r="178" spans="1:6">
      <c r="A178" s="223"/>
      <c r="E178" s="239"/>
      <c r="F178" s="227"/>
    </row>
    <row r="179" spans="1:6">
      <c r="A179" s="223"/>
      <c r="E179" s="239"/>
      <c r="F179" s="227"/>
    </row>
    <row r="180" spans="1:6">
      <c r="A180" s="223"/>
      <c r="E180" s="239"/>
      <c r="F180" s="227"/>
    </row>
    <row r="181" spans="1:6">
      <c r="A181" s="223"/>
      <c r="E181" s="239"/>
      <c r="F181" s="227"/>
    </row>
    <row r="182" spans="1:6">
      <c r="A182" s="223"/>
      <c r="E182" s="239"/>
      <c r="F182" s="227"/>
    </row>
    <row r="183" spans="1:6">
      <c r="A183" s="223"/>
      <c r="E183" s="239"/>
      <c r="F183" s="227"/>
    </row>
    <row r="184" spans="1:6">
      <c r="A184" s="223"/>
      <c r="E184" s="239"/>
      <c r="F184" s="227"/>
    </row>
    <row r="185" spans="1:6">
      <c r="A185" s="223"/>
      <c r="E185" s="239"/>
      <c r="F185" s="227"/>
    </row>
    <row r="186" spans="1:6">
      <c r="A186" s="223"/>
      <c r="E186" s="239"/>
      <c r="F186" s="227"/>
    </row>
    <row r="187" spans="1:6">
      <c r="A187" s="223"/>
      <c r="E187" s="239"/>
      <c r="F187" s="227"/>
    </row>
    <row r="188" spans="1:6">
      <c r="A188" s="223"/>
      <c r="E188" s="239"/>
      <c r="F188" s="227"/>
    </row>
    <row r="189" spans="1:6">
      <c r="A189" s="223"/>
      <c r="E189" s="239"/>
      <c r="F189" s="227"/>
    </row>
    <row r="190" spans="1:6">
      <c r="A190" s="223"/>
      <c r="E190" s="239"/>
      <c r="F190" s="227"/>
    </row>
    <row r="191" spans="1:6">
      <c r="A191" s="223"/>
      <c r="E191" s="239"/>
      <c r="F191" s="227"/>
    </row>
    <row r="192" spans="1:6">
      <c r="A192" s="223"/>
    </row>
    <row r="193" spans="1:6">
      <c r="A193" s="223"/>
      <c r="E193" s="239"/>
      <c r="F193" s="227"/>
    </row>
    <row r="194" spans="1:6">
      <c r="A194" s="223"/>
      <c r="E194" s="239"/>
      <c r="F194" s="227"/>
    </row>
    <row r="195" spans="1:6">
      <c r="A195" s="223"/>
      <c r="E195" s="239"/>
      <c r="F195" s="227"/>
    </row>
    <row r="196" spans="1:6">
      <c r="A196" s="223"/>
      <c r="E196" s="239"/>
      <c r="F196" s="227"/>
    </row>
    <row r="197" spans="1:6">
      <c r="A197" s="223"/>
      <c r="E197" s="239"/>
      <c r="F197" s="227"/>
    </row>
    <row r="198" spans="1:6">
      <c r="A198" s="223"/>
      <c r="E198" s="239"/>
      <c r="F198" s="227"/>
    </row>
    <row r="199" spans="1:6">
      <c r="A199" s="223"/>
      <c r="E199" s="239"/>
      <c r="F199" s="227"/>
    </row>
    <row r="200" spans="1:6">
      <c r="A200" s="223"/>
      <c r="E200" s="239"/>
      <c r="F200" s="227"/>
    </row>
    <row r="201" spans="1:6">
      <c r="A201" s="223"/>
      <c r="E201" s="239"/>
      <c r="F201" s="227"/>
    </row>
    <row r="202" spans="1:6">
      <c r="A202" s="223"/>
    </row>
    <row r="203" spans="1:6">
      <c r="A203" s="223"/>
      <c r="E203" s="239"/>
      <c r="F203" s="227"/>
    </row>
    <row r="204" spans="1:6">
      <c r="A204" s="223"/>
      <c r="E204" s="239"/>
      <c r="F204" s="227"/>
    </row>
    <row r="205" spans="1:6">
      <c r="A205" s="223"/>
      <c r="E205" s="239"/>
      <c r="F205" s="227"/>
    </row>
    <row r="206" spans="1:6">
      <c r="E206" s="239"/>
      <c r="F206" s="227"/>
    </row>
    <row r="207" spans="1:6">
      <c r="A207" s="223"/>
    </row>
    <row r="208" spans="1:6">
      <c r="A208" s="223"/>
      <c r="E208" s="239"/>
      <c r="F208" s="227"/>
    </row>
    <row r="209" spans="1:6">
      <c r="A209" s="223"/>
      <c r="E209" s="239"/>
      <c r="F209" s="227"/>
    </row>
    <row r="210" spans="1:6">
      <c r="A210" s="223"/>
      <c r="E210" s="239"/>
      <c r="F210" s="227"/>
    </row>
    <row r="211" spans="1:6">
      <c r="A211" s="223"/>
      <c r="E211" s="239"/>
      <c r="F211" s="227"/>
    </row>
    <row r="212" spans="1:6">
      <c r="A212" s="223"/>
      <c r="E212" s="239"/>
      <c r="F212" s="227"/>
    </row>
    <row r="213" spans="1:6">
      <c r="A213" s="223"/>
      <c r="E213" s="239"/>
      <c r="F213" s="227"/>
    </row>
    <row r="214" spans="1:6">
      <c r="A214" s="223"/>
      <c r="E214" s="239"/>
      <c r="F214" s="227"/>
    </row>
    <row r="215" spans="1:6">
      <c r="A215" s="223"/>
      <c r="E215" s="239"/>
      <c r="F215" s="227"/>
    </row>
    <row r="216" spans="1:6">
      <c r="E216" s="239"/>
      <c r="F216" s="227"/>
    </row>
    <row r="217" spans="1:6">
      <c r="A217" s="223"/>
      <c r="E217" s="239"/>
      <c r="F217" s="227"/>
    </row>
    <row r="218" spans="1:6">
      <c r="A218" s="223"/>
      <c r="E218" s="239"/>
      <c r="F218" s="227"/>
    </row>
    <row r="219" spans="1:6">
      <c r="A219" s="223"/>
      <c r="E219" s="239"/>
      <c r="F219" s="227"/>
    </row>
    <row r="220" spans="1:6">
      <c r="A220" s="223"/>
      <c r="E220" s="239"/>
      <c r="F220" s="227"/>
    </row>
    <row r="221" spans="1:6">
      <c r="E221" s="239"/>
      <c r="F221" s="227"/>
    </row>
    <row r="222" spans="1:6">
      <c r="A222" s="223"/>
    </row>
    <row r="223" spans="1:6">
      <c r="A223" s="223"/>
      <c r="E223" s="239"/>
      <c r="F223" s="227"/>
    </row>
    <row r="224" spans="1:6">
      <c r="A224" s="223"/>
      <c r="E224" s="239"/>
      <c r="F224" s="227"/>
    </row>
    <row r="225" spans="1:6">
      <c r="A225" s="223"/>
      <c r="E225" s="239"/>
      <c r="F225" s="227"/>
    </row>
    <row r="226" spans="1:6">
      <c r="A226" s="223"/>
      <c r="E226" s="239"/>
      <c r="F226" s="227"/>
    </row>
    <row r="227" spans="1:6">
      <c r="A227" s="223"/>
      <c r="E227" s="239"/>
      <c r="F227" s="227"/>
    </row>
    <row r="228" spans="1:6">
      <c r="A228" s="223"/>
      <c r="E228" s="239"/>
      <c r="F228" s="227"/>
    </row>
    <row r="229" spans="1:6">
      <c r="A229" s="223"/>
      <c r="E229" s="239"/>
      <c r="F229" s="227"/>
    </row>
    <row r="230" spans="1:6">
      <c r="A230" s="223"/>
    </row>
    <row r="231" spans="1:6">
      <c r="A231" s="223"/>
      <c r="E231" s="239"/>
      <c r="F231" s="227"/>
    </row>
    <row r="232" spans="1:6">
      <c r="A232" s="223"/>
      <c r="E232" s="239"/>
      <c r="F232" s="227"/>
    </row>
    <row r="233" spans="1:6">
      <c r="A233" s="223"/>
      <c r="E233" s="239"/>
      <c r="F233" s="227"/>
    </row>
    <row r="234" spans="1:6">
      <c r="A234" s="223"/>
      <c r="E234" s="239"/>
      <c r="F234" s="227"/>
    </row>
    <row r="235" spans="1:6">
      <c r="A235" s="223"/>
    </row>
    <row r="236" spans="1:6">
      <c r="E236" s="239"/>
      <c r="F236" s="227"/>
    </row>
    <row r="237" spans="1:6">
      <c r="A237" s="223"/>
      <c r="E237" s="239"/>
      <c r="F237" s="227"/>
    </row>
    <row r="238" spans="1:6">
      <c r="A238" s="223"/>
      <c r="E238" s="239"/>
      <c r="F238" s="227"/>
    </row>
    <row r="239" spans="1:6">
      <c r="A239" s="223"/>
      <c r="E239" s="239"/>
      <c r="F239" s="227"/>
    </row>
    <row r="240" spans="1:6">
      <c r="A240" s="223"/>
      <c r="E240" s="239"/>
      <c r="F240" s="227"/>
    </row>
    <row r="241" spans="1:6">
      <c r="A241" s="223"/>
      <c r="E241" s="239"/>
      <c r="F241" s="227"/>
    </row>
    <row r="242" spans="1:6">
      <c r="A242" s="223"/>
      <c r="E242" s="239"/>
      <c r="F242" s="227"/>
    </row>
    <row r="243" spans="1:6">
      <c r="A243" s="223"/>
      <c r="E243" s="239"/>
      <c r="F243" s="227"/>
    </row>
    <row r="245" spans="1:6">
      <c r="A245" s="223"/>
      <c r="E245" s="239"/>
      <c r="F245" s="227"/>
    </row>
    <row r="246" spans="1:6">
      <c r="A246" s="223"/>
      <c r="E246" s="239"/>
      <c r="F246" s="227"/>
    </row>
    <row r="247" spans="1:6">
      <c r="A247" s="223"/>
      <c r="E247" s="239"/>
      <c r="F247" s="227"/>
    </row>
    <row r="248" spans="1:6">
      <c r="A248" s="223"/>
      <c r="E248" s="239"/>
      <c r="F248" s="227"/>
    </row>
    <row r="249" spans="1:6">
      <c r="F249" s="227"/>
    </row>
    <row r="250" spans="1:6">
      <c r="A250" s="223"/>
    </row>
    <row r="251" spans="1:6">
      <c r="A251" s="223"/>
    </row>
    <row r="252" spans="1:6">
      <c r="A252" s="223"/>
    </row>
    <row r="253" spans="1:6">
      <c r="A253" s="223"/>
    </row>
    <row r="254" spans="1:6">
      <c r="A254" s="223"/>
    </row>
    <row r="255" spans="1:6">
      <c r="A255" s="223"/>
    </row>
    <row r="256" spans="1:6">
      <c r="A256" s="223"/>
    </row>
    <row r="257" spans="1:6">
      <c r="A257" s="223"/>
    </row>
    <row r="259" spans="1:6">
      <c r="A259" s="223"/>
    </row>
    <row r="260" spans="1:6">
      <c r="A260" s="223"/>
    </row>
    <row r="261" spans="1:6">
      <c r="A261" s="223"/>
      <c r="E261" s="529"/>
      <c r="F261" s="529"/>
    </row>
    <row r="262" spans="1:6">
      <c r="A262" s="223"/>
      <c r="E262" s="240"/>
      <c r="F262" s="240"/>
    </row>
    <row r="263" spans="1:6" ht="14.1" customHeight="1"/>
    <row r="264" spans="1:6">
      <c r="E264" s="239"/>
      <c r="F264" s="227"/>
    </row>
    <row r="265" spans="1:6">
      <c r="E265" s="239"/>
      <c r="F265" s="227"/>
    </row>
    <row r="266" spans="1:6">
      <c r="E266" s="239"/>
      <c r="F266" s="227"/>
    </row>
    <row r="267" spans="1:6">
      <c r="E267" s="239"/>
      <c r="F267" s="227"/>
    </row>
    <row r="268" spans="1:6">
      <c r="E268" s="239"/>
      <c r="F268" s="227"/>
    </row>
    <row r="269" spans="1:6">
      <c r="E269" s="239"/>
      <c r="F269" s="227"/>
    </row>
    <row r="270" spans="1:6">
      <c r="E270" s="239"/>
      <c r="F270" s="227"/>
    </row>
    <row r="271" spans="1:6">
      <c r="E271" s="239"/>
      <c r="F271" s="227"/>
    </row>
    <row r="272" spans="1:6">
      <c r="E272" s="239"/>
      <c r="F272" s="227"/>
    </row>
    <row r="273" spans="1:6">
      <c r="E273" s="239"/>
      <c r="F273" s="227"/>
    </row>
    <row r="274" spans="1:6">
      <c r="E274" s="239"/>
      <c r="F274" s="227"/>
    </row>
    <row r="275" spans="1:6">
      <c r="E275" s="239"/>
      <c r="F275" s="227"/>
    </row>
    <row r="276" spans="1:6">
      <c r="E276" s="239"/>
      <c r="F276" s="227"/>
    </row>
    <row r="277" spans="1:6">
      <c r="E277" s="239"/>
      <c r="F277" s="227"/>
    </row>
    <row r="278" spans="1:6">
      <c r="A278" s="223"/>
      <c r="E278" s="239"/>
      <c r="F278" s="227"/>
    </row>
    <row r="279" spans="1:6">
      <c r="A279" s="223"/>
      <c r="E279" s="239"/>
      <c r="F279" s="227"/>
    </row>
    <row r="280" spans="1:6">
      <c r="A280" s="223"/>
      <c r="E280" s="239"/>
      <c r="F280" s="227"/>
    </row>
    <row r="281" spans="1:6">
      <c r="A281" s="223"/>
      <c r="E281" s="239"/>
      <c r="F281" s="227"/>
    </row>
    <row r="282" spans="1:6">
      <c r="A282" s="223"/>
      <c r="E282" s="239"/>
      <c r="F282" s="227"/>
    </row>
    <row r="283" spans="1:6">
      <c r="A283" s="223"/>
      <c r="E283" s="239"/>
      <c r="F283" s="227"/>
    </row>
    <row r="284" spans="1:6">
      <c r="A284" s="223"/>
      <c r="E284" s="239"/>
      <c r="F284" s="227"/>
    </row>
    <row r="285" spans="1:6">
      <c r="A285" s="223"/>
      <c r="E285" s="239"/>
      <c r="F285" s="227"/>
    </row>
    <row r="286" spans="1:6">
      <c r="A286" s="223"/>
      <c r="E286" s="239"/>
      <c r="F286" s="227"/>
    </row>
    <row r="287" spans="1:6">
      <c r="A287" s="223"/>
      <c r="E287" s="239"/>
      <c r="F287" s="227"/>
    </row>
    <row r="288" spans="1:6">
      <c r="A288" s="223"/>
      <c r="E288" s="239"/>
      <c r="F288" s="227"/>
    </row>
    <row r="289" spans="1:6">
      <c r="A289" s="223"/>
      <c r="E289" s="239"/>
      <c r="F289" s="227"/>
    </row>
    <row r="290" spans="1:6">
      <c r="A290" s="223"/>
      <c r="E290" s="239"/>
      <c r="F290" s="227"/>
    </row>
    <row r="291" spans="1:6">
      <c r="A291" s="223"/>
      <c r="E291" s="239"/>
      <c r="F291" s="227"/>
    </row>
    <row r="292" spans="1:6">
      <c r="A292" s="223"/>
      <c r="E292" s="239"/>
      <c r="F292" s="227"/>
    </row>
    <row r="293" spans="1:6">
      <c r="A293" s="223"/>
      <c r="E293" s="239"/>
      <c r="F293" s="227"/>
    </row>
    <row r="294" spans="1:6">
      <c r="A294" s="223"/>
      <c r="E294" s="239"/>
      <c r="F294" s="227"/>
    </row>
    <row r="295" spans="1:6">
      <c r="A295" s="223"/>
      <c r="E295" s="239"/>
      <c r="F295" s="227"/>
    </row>
    <row r="296" spans="1:6">
      <c r="A296" s="223"/>
      <c r="E296" s="239"/>
      <c r="F296" s="227"/>
    </row>
    <row r="297" spans="1:6">
      <c r="A297" s="223"/>
      <c r="E297" s="239"/>
      <c r="F297" s="227"/>
    </row>
    <row r="298" spans="1:6">
      <c r="A298" s="223"/>
    </row>
    <row r="299" spans="1:6">
      <c r="A299" s="223"/>
      <c r="E299" s="239"/>
      <c r="F299" s="227"/>
    </row>
    <row r="300" spans="1:6">
      <c r="A300" s="223"/>
      <c r="E300" s="239"/>
      <c r="F300" s="227"/>
    </row>
    <row r="301" spans="1:6">
      <c r="A301" s="223"/>
      <c r="E301" s="239"/>
      <c r="F301" s="227"/>
    </row>
    <row r="302" spans="1:6">
      <c r="A302" s="223"/>
      <c r="E302" s="239"/>
      <c r="F302" s="227"/>
    </row>
    <row r="303" spans="1:6">
      <c r="A303" s="223"/>
      <c r="E303" s="239"/>
      <c r="F303" s="227"/>
    </row>
    <row r="304" spans="1:6">
      <c r="A304" s="223"/>
      <c r="E304" s="239"/>
      <c r="F304" s="227"/>
    </row>
    <row r="305" spans="1:6">
      <c r="A305" s="223"/>
      <c r="E305" s="239"/>
      <c r="F305" s="227"/>
    </row>
    <row r="306" spans="1:6">
      <c r="A306" s="223"/>
      <c r="E306" s="239"/>
      <c r="F306" s="227"/>
    </row>
    <row r="307" spans="1:6">
      <c r="A307" s="223"/>
      <c r="E307" s="239"/>
      <c r="F307" s="227"/>
    </row>
    <row r="308" spans="1:6">
      <c r="A308" s="223"/>
      <c r="E308" s="239"/>
      <c r="F308" s="227"/>
    </row>
    <row r="309" spans="1:6">
      <c r="A309" s="223"/>
    </row>
    <row r="310" spans="1:6">
      <c r="A310" s="223"/>
      <c r="E310" s="239"/>
      <c r="F310" s="227"/>
    </row>
    <row r="311" spans="1:6">
      <c r="A311" s="223"/>
      <c r="E311" s="239"/>
      <c r="F311" s="227"/>
    </row>
    <row r="312" spans="1:6">
      <c r="E312" s="239"/>
      <c r="F312" s="227"/>
    </row>
    <row r="313" spans="1:6">
      <c r="A313" s="223"/>
      <c r="E313" s="239"/>
      <c r="F313" s="227"/>
    </row>
    <row r="314" spans="1:6">
      <c r="A314" s="223"/>
      <c r="E314" s="239"/>
      <c r="F314" s="227"/>
    </row>
    <row r="315" spans="1:6">
      <c r="A315" s="223"/>
    </row>
    <row r="316" spans="1:6">
      <c r="A316" s="223"/>
      <c r="E316" s="239"/>
      <c r="F316" s="227"/>
    </row>
    <row r="317" spans="1:6">
      <c r="A317" s="223"/>
      <c r="E317" s="239"/>
      <c r="F317" s="227"/>
    </row>
    <row r="318" spans="1:6">
      <c r="A318" s="223"/>
      <c r="E318" s="239"/>
      <c r="F318" s="227"/>
    </row>
    <row r="319" spans="1:6">
      <c r="A319" s="223"/>
      <c r="E319" s="239"/>
      <c r="F319" s="227"/>
    </row>
    <row r="320" spans="1:6">
      <c r="A320" s="223"/>
      <c r="E320" s="239"/>
      <c r="F320" s="227"/>
    </row>
    <row r="321" spans="1:6">
      <c r="A321" s="223"/>
      <c r="E321" s="239"/>
      <c r="F321" s="227"/>
    </row>
    <row r="322" spans="1:6">
      <c r="A322" s="223"/>
      <c r="E322" s="239"/>
      <c r="F322" s="227"/>
    </row>
    <row r="323" spans="1:6">
      <c r="E323" s="239"/>
      <c r="F323" s="227"/>
    </row>
    <row r="324" spans="1:6">
      <c r="A324" s="223"/>
      <c r="E324" s="239"/>
      <c r="F324" s="227"/>
    </row>
    <row r="325" spans="1:6">
      <c r="A325" s="223"/>
      <c r="E325" s="239"/>
      <c r="F325" s="227"/>
    </row>
    <row r="326" spans="1:6">
      <c r="A326" s="223"/>
      <c r="E326" s="239"/>
      <c r="F326" s="227"/>
    </row>
    <row r="327" spans="1:6">
      <c r="A327" s="223"/>
      <c r="E327" s="239"/>
      <c r="F327" s="227"/>
    </row>
    <row r="328" spans="1:6">
      <c r="A328" s="223"/>
      <c r="E328" s="239"/>
      <c r="F328" s="227"/>
    </row>
    <row r="329" spans="1:6">
      <c r="E329" s="239"/>
      <c r="F329" s="227"/>
    </row>
    <row r="330" spans="1:6">
      <c r="A330" s="223"/>
      <c r="E330" s="239"/>
      <c r="F330" s="227"/>
    </row>
    <row r="331" spans="1:6">
      <c r="A331" s="223"/>
      <c r="E331" s="239"/>
      <c r="F331" s="227"/>
    </row>
    <row r="332" spans="1:6">
      <c r="A332" s="223"/>
    </row>
    <row r="333" spans="1:6">
      <c r="A333" s="223"/>
      <c r="E333" s="239"/>
      <c r="F333" s="227"/>
    </row>
    <row r="334" spans="1:6">
      <c r="A334" s="223"/>
      <c r="E334" s="239"/>
      <c r="F334" s="227"/>
    </row>
    <row r="335" spans="1:6">
      <c r="A335" s="223"/>
      <c r="E335" s="239"/>
      <c r="F335" s="227"/>
    </row>
    <row r="336" spans="1:6">
      <c r="A336" s="223"/>
      <c r="E336" s="239"/>
      <c r="F336" s="227"/>
    </row>
    <row r="337" spans="1:6">
      <c r="A337" s="223"/>
      <c r="E337" s="239"/>
      <c r="F337" s="227"/>
    </row>
    <row r="338" spans="1:6">
      <c r="A338" s="223"/>
      <c r="E338" s="239"/>
      <c r="F338" s="227"/>
    </row>
    <row r="339" spans="1:6">
      <c r="A339" s="223"/>
      <c r="E339" s="239"/>
      <c r="F339" s="227"/>
    </row>
    <row r="340" spans="1:6">
      <c r="A340" s="223"/>
      <c r="E340" s="239"/>
      <c r="F340" s="227"/>
    </row>
    <row r="341" spans="1:6">
      <c r="A341" s="223"/>
    </row>
    <row r="342" spans="1:6">
      <c r="A342" s="223"/>
      <c r="E342" s="239"/>
      <c r="F342" s="227"/>
    </row>
    <row r="343" spans="1:6">
      <c r="A343" s="223"/>
      <c r="E343" s="239"/>
      <c r="F343" s="227"/>
    </row>
    <row r="344" spans="1:6">
      <c r="A344" s="223"/>
      <c r="E344" s="239"/>
      <c r="F344" s="227"/>
    </row>
    <row r="345" spans="1:6">
      <c r="A345" s="223"/>
      <c r="E345" s="239"/>
      <c r="F345" s="227"/>
    </row>
    <row r="346" spans="1:6">
      <c r="E346" s="239"/>
      <c r="F346" s="227"/>
    </row>
    <row r="347" spans="1:6">
      <c r="A347" s="223"/>
      <c r="E347" s="239"/>
      <c r="F347" s="227"/>
    </row>
    <row r="348" spans="1:6">
      <c r="A348" s="223"/>
      <c r="E348" s="239"/>
      <c r="F348" s="227"/>
    </row>
    <row r="349" spans="1:6">
      <c r="A349" s="223"/>
      <c r="E349" s="239"/>
      <c r="F349" s="227"/>
    </row>
    <row r="350" spans="1:6">
      <c r="A350" s="223"/>
      <c r="E350" s="239"/>
      <c r="F350" s="227"/>
    </row>
    <row r="351" spans="1:6">
      <c r="A351" s="223"/>
      <c r="E351" s="239"/>
      <c r="F351" s="227"/>
    </row>
    <row r="352" spans="1:6">
      <c r="A352" s="223"/>
      <c r="E352" s="239"/>
      <c r="F352" s="227"/>
    </row>
    <row r="353" spans="1:6">
      <c r="A353" s="223"/>
      <c r="E353" s="239"/>
      <c r="F353" s="227"/>
    </row>
    <row r="354" spans="1:6">
      <c r="A354" s="223"/>
    </row>
    <row r="355" spans="1:6">
      <c r="A355" s="223"/>
      <c r="E355" s="239"/>
      <c r="F355" s="227"/>
    </row>
    <row r="356" spans="1:6">
      <c r="A356" s="223"/>
      <c r="E356" s="239"/>
      <c r="F356" s="227"/>
    </row>
    <row r="357" spans="1:6">
      <c r="A357" s="223"/>
      <c r="E357" s="239"/>
      <c r="F357" s="227"/>
    </row>
    <row r="359" spans="1:6">
      <c r="A359" s="223"/>
      <c r="E359" s="239"/>
      <c r="F359" s="227"/>
    </row>
    <row r="360" spans="1:6">
      <c r="A360" s="223"/>
      <c r="E360" s="239"/>
      <c r="F360" s="227"/>
    </row>
    <row r="361" spans="1:6">
      <c r="A361" s="223"/>
      <c r="E361" s="239"/>
      <c r="F361" s="227"/>
    </row>
    <row r="362" spans="1:6">
      <c r="A362" s="223"/>
      <c r="E362" s="239"/>
      <c r="F362" s="227"/>
    </row>
    <row r="363" spans="1:6">
      <c r="A363" s="223"/>
      <c r="E363" s="239"/>
      <c r="F363" s="227"/>
    </row>
    <row r="364" spans="1:6">
      <c r="A364" s="223"/>
      <c r="E364" s="239"/>
      <c r="F364" s="227"/>
    </row>
    <row r="365" spans="1:6">
      <c r="A365" s="223"/>
      <c r="E365" s="239"/>
      <c r="F365" s="227"/>
    </row>
    <row r="366" spans="1:6">
      <c r="A366" s="223"/>
      <c r="E366" s="239"/>
      <c r="F366" s="227"/>
    </row>
    <row r="367" spans="1:6">
      <c r="A367" s="223"/>
      <c r="E367" s="239"/>
      <c r="F367" s="227"/>
    </row>
    <row r="368" spans="1:6">
      <c r="A368" s="223"/>
      <c r="E368" s="239"/>
      <c r="F368" s="227"/>
    </row>
    <row r="369" spans="1:6">
      <c r="A369" s="223"/>
      <c r="E369" s="239"/>
      <c r="F369" s="227"/>
    </row>
    <row r="370" spans="1:6">
      <c r="A370" s="223"/>
      <c r="F370" s="227"/>
    </row>
    <row r="372" spans="1:6">
      <c r="A372" s="223"/>
    </row>
    <row r="373" spans="1:6">
      <c r="A373" s="223"/>
    </row>
    <row r="374" spans="1:6">
      <c r="A374" s="223"/>
    </row>
    <row r="376" spans="1:6">
      <c r="A376" s="223"/>
    </row>
    <row r="377" spans="1:6">
      <c r="A377" s="223"/>
    </row>
    <row r="378" spans="1:6">
      <c r="A378" s="223"/>
    </row>
    <row r="379" spans="1:6">
      <c r="A379" s="223"/>
    </row>
    <row r="380" spans="1:6">
      <c r="A380" s="223"/>
    </row>
    <row r="381" spans="1:6">
      <c r="A381" s="223"/>
    </row>
    <row r="382" spans="1:6">
      <c r="A382" s="223"/>
      <c r="E382" s="529"/>
      <c r="F382" s="529"/>
    </row>
    <row r="383" spans="1:6">
      <c r="A383" s="223"/>
      <c r="E383" s="240"/>
      <c r="F383" s="240"/>
    </row>
    <row r="384" spans="1:6">
      <c r="A384" s="223"/>
    </row>
    <row r="385" spans="1:6">
      <c r="A385" s="223"/>
      <c r="E385" s="239"/>
      <c r="F385" s="227"/>
    </row>
    <row r="386" spans="1:6">
      <c r="A386" s="223"/>
      <c r="E386" s="239"/>
      <c r="F386" s="227"/>
    </row>
    <row r="387" spans="1:6" ht="14.1" customHeight="1">
      <c r="E387" s="239"/>
      <c r="F387" s="227"/>
    </row>
    <row r="388" spans="1:6">
      <c r="E388" s="239"/>
      <c r="F388" s="227"/>
    </row>
    <row r="389" spans="1:6">
      <c r="E389" s="239"/>
      <c r="F389" s="227"/>
    </row>
    <row r="390" spans="1:6">
      <c r="E390" s="239"/>
      <c r="F390" s="227"/>
    </row>
    <row r="391" spans="1:6">
      <c r="E391" s="239"/>
      <c r="F391" s="227"/>
    </row>
    <row r="392" spans="1:6">
      <c r="E392" s="239"/>
      <c r="F392" s="227"/>
    </row>
    <row r="393" spans="1:6">
      <c r="E393" s="239"/>
      <c r="F393" s="227"/>
    </row>
    <row r="394" spans="1:6">
      <c r="E394" s="239"/>
      <c r="F394" s="227"/>
    </row>
    <row r="395" spans="1:6">
      <c r="E395" s="239"/>
      <c r="F395" s="227"/>
    </row>
    <row r="396" spans="1:6">
      <c r="E396" s="239"/>
      <c r="F396" s="227"/>
    </row>
    <row r="397" spans="1:6">
      <c r="E397" s="239"/>
      <c r="F397" s="227"/>
    </row>
    <row r="398" spans="1:6">
      <c r="E398" s="239"/>
      <c r="F398" s="227"/>
    </row>
    <row r="399" spans="1:6">
      <c r="E399" s="239"/>
      <c r="F399" s="227"/>
    </row>
    <row r="400" spans="1:6">
      <c r="E400" s="239"/>
      <c r="F400" s="227"/>
    </row>
    <row r="401" spans="1:6">
      <c r="E401" s="239"/>
      <c r="F401" s="227"/>
    </row>
    <row r="402" spans="1:6">
      <c r="A402" s="223"/>
      <c r="E402" s="239"/>
      <c r="F402" s="227"/>
    </row>
    <row r="403" spans="1:6">
      <c r="A403" s="223"/>
    </row>
    <row r="404" spans="1:6">
      <c r="A404" s="223"/>
      <c r="E404" s="239"/>
      <c r="F404" s="227"/>
    </row>
    <row r="405" spans="1:6">
      <c r="A405" s="223"/>
      <c r="E405" s="239"/>
      <c r="F405" s="227"/>
    </row>
    <row r="406" spans="1:6">
      <c r="A406" s="223"/>
      <c r="E406" s="239"/>
      <c r="F406" s="227"/>
    </row>
    <row r="407" spans="1:6">
      <c r="A407" s="223"/>
      <c r="E407" s="239"/>
      <c r="F407" s="227"/>
    </row>
    <row r="408" spans="1:6">
      <c r="A408" s="223"/>
      <c r="E408" s="239"/>
      <c r="F408" s="227"/>
    </row>
    <row r="409" spans="1:6">
      <c r="A409" s="223"/>
      <c r="E409" s="239"/>
      <c r="F409" s="227"/>
    </row>
    <row r="410" spans="1:6">
      <c r="A410" s="223"/>
      <c r="E410" s="239"/>
      <c r="F410" s="227"/>
    </row>
    <row r="411" spans="1:6">
      <c r="A411" s="223"/>
      <c r="E411" s="239"/>
      <c r="F411" s="227"/>
    </row>
    <row r="412" spans="1:6">
      <c r="A412" s="223"/>
      <c r="E412" s="239"/>
      <c r="F412" s="227"/>
    </row>
    <row r="413" spans="1:6">
      <c r="A413" s="223"/>
    </row>
    <row r="414" spans="1:6">
      <c r="A414" s="223"/>
      <c r="E414" s="239"/>
      <c r="F414" s="227"/>
    </row>
    <row r="415" spans="1:6">
      <c r="A415" s="223"/>
      <c r="E415" s="239"/>
      <c r="F415" s="227"/>
    </row>
    <row r="416" spans="1:6">
      <c r="A416" s="223"/>
      <c r="E416" s="239"/>
      <c r="F416" s="227"/>
    </row>
    <row r="417" spans="1:6">
      <c r="A417" s="223"/>
      <c r="E417" s="239"/>
      <c r="F417" s="227"/>
    </row>
    <row r="418" spans="1:6">
      <c r="A418" s="223"/>
      <c r="E418" s="239"/>
      <c r="F418" s="227"/>
    </row>
    <row r="419" spans="1:6">
      <c r="A419" s="223"/>
      <c r="E419" s="239"/>
      <c r="F419" s="227"/>
    </row>
    <row r="421" spans="1:6">
      <c r="A421" s="223"/>
      <c r="E421" s="239"/>
      <c r="F421" s="227"/>
    </row>
    <row r="422" spans="1:6">
      <c r="A422" s="223"/>
      <c r="E422" s="239"/>
      <c r="F422" s="227"/>
    </row>
    <row r="423" spans="1:6">
      <c r="A423" s="223"/>
      <c r="E423" s="239"/>
      <c r="F423" s="227"/>
    </row>
    <row r="424" spans="1:6">
      <c r="A424" s="223"/>
      <c r="E424" s="239"/>
      <c r="F424" s="227"/>
    </row>
    <row r="425" spans="1:6">
      <c r="A425" s="223"/>
      <c r="E425" s="239"/>
      <c r="F425" s="227"/>
    </row>
    <row r="426" spans="1:6">
      <c r="A426" s="223"/>
      <c r="E426" s="239"/>
      <c r="F426" s="227"/>
    </row>
    <row r="427" spans="1:6">
      <c r="A427" s="223"/>
      <c r="E427" s="239"/>
      <c r="F427" s="227"/>
    </row>
    <row r="428" spans="1:6">
      <c r="A428" s="223"/>
      <c r="E428" s="239"/>
      <c r="F428" s="227"/>
    </row>
    <row r="429" spans="1:6">
      <c r="A429" s="223"/>
      <c r="E429" s="239"/>
      <c r="F429" s="227"/>
    </row>
    <row r="430" spans="1:6">
      <c r="E430" s="239"/>
      <c r="F430" s="227"/>
    </row>
    <row r="431" spans="1:6">
      <c r="A431" s="223"/>
      <c r="E431" s="239"/>
      <c r="F431" s="227"/>
    </row>
    <row r="432" spans="1:6">
      <c r="A432" s="223"/>
    </row>
    <row r="433" spans="1:6">
      <c r="A433" s="223"/>
      <c r="E433" s="239"/>
      <c r="F433" s="227"/>
    </row>
    <row r="434" spans="1:6">
      <c r="A434" s="223"/>
      <c r="E434" s="239"/>
      <c r="F434" s="227"/>
    </row>
    <row r="435" spans="1:6">
      <c r="A435" s="223"/>
      <c r="E435" s="239"/>
      <c r="F435" s="227"/>
    </row>
    <row r="436" spans="1:6">
      <c r="A436" s="223"/>
      <c r="E436" s="239"/>
      <c r="F436" s="227"/>
    </row>
    <row r="437" spans="1:6">
      <c r="E437" s="239"/>
      <c r="F437" s="227"/>
    </row>
    <row r="438" spans="1:6">
      <c r="A438" s="223"/>
      <c r="E438" s="239"/>
      <c r="F438" s="227"/>
    </row>
    <row r="439" spans="1:6">
      <c r="A439" s="223"/>
      <c r="F439" s="227"/>
    </row>
    <row r="440" spans="1:6">
      <c r="A440" s="223"/>
    </row>
    <row r="441" spans="1:6">
      <c r="A441" s="223"/>
    </row>
    <row r="442" spans="1:6">
      <c r="A442" s="223"/>
    </row>
    <row r="443" spans="1:6">
      <c r="A443" s="223"/>
    </row>
    <row r="444" spans="1:6">
      <c r="A444" s="223"/>
    </row>
    <row r="445" spans="1:6">
      <c r="A445" s="223"/>
    </row>
    <row r="446" spans="1:6">
      <c r="A446" s="223"/>
    </row>
    <row r="447" spans="1:6">
      <c r="A447" s="223"/>
    </row>
    <row r="448" spans="1:6">
      <c r="A448" s="223"/>
    </row>
    <row r="450" spans="1:6">
      <c r="A450" s="223"/>
    </row>
    <row r="451" spans="1:6">
      <c r="A451" s="223"/>
      <c r="E451" s="529"/>
      <c r="F451" s="529"/>
    </row>
    <row r="452" spans="1:6">
      <c r="A452" s="223"/>
      <c r="E452" s="240"/>
      <c r="F452" s="240"/>
    </row>
    <row r="453" spans="1:6">
      <c r="A453" s="223"/>
    </row>
    <row r="454" spans="1:6">
      <c r="A454" s="223"/>
      <c r="E454" s="239"/>
      <c r="F454" s="227"/>
    </row>
    <row r="455" spans="1:6">
      <c r="A455" s="223"/>
      <c r="E455" s="239"/>
      <c r="F455" s="227"/>
    </row>
    <row r="456" spans="1:6" ht="14.1" customHeight="1">
      <c r="E456" s="239"/>
      <c r="F456" s="227"/>
    </row>
    <row r="457" spans="1:6">
      <c r="E457" s="239"/>
      <c r="F457" s="227"/>
    </row>
    <row r="458" spans="1:6">
      <c r="E458" s="239"/>
      <c r="F458" s="227"/>
    </row>
    <row r="459" spans="1:6">
      <c r="E459" s="239"/>
      <c r="F459" s="227"/>
    </row>
    <row r="460" spans="1:6">
      <c r="E460" s="239"/>
      <c r="F460" s="227"/>
    </row>
    <row r="461" spans="1:6">
      <c r="E461" s="239"/>
      <c r="F461" s="227"/>
    </row>
    <row r="462" spans="1:6">
      <c r="E462" s="239"/>
      <c r="F462" s="227"/>
    </row>
    <row r="463" spans="1:6">
      <c r="E463" s="239"/>
      <c r="F463" s="227"/>
    </row>
    <row r="464" spans="1:6">
      <c r="E464" s="239"/>
      <c r="F464" s="227"/>
    </row>
    <row r="465" spans="1:6">
      <c r="E465" s="239"/>
      <c r="F465" s="227"/>
    </row>
    <row r="466" spans="1:6">
      <c r="E466" s="239"/>
      <c r="F466" s="227"/>
    </row>
    <row r="467" spans="1:6">
      <c r="E467" s="239"/>
      <c r="F467" s="227"/>
    </row>
    <row r="468" spans="1:6">
      <c r="E468" s="239"/>
      <c r="F468" s="227"/>
    </row>
    <row r="469" spans="1:6">
      <c r="E469" s="239"/>
      <c r="F469" s="227"/>
    </row>
    <row r="470" spans="1:6">
      <c r="E470" s="239"/>
      <c r="F470" s="227"/>
    </row>
    <row r="471" spans="1:6">
      <c r="A471" s="223"/>
      <c r="E471" s="239"/>
      <c r="F471" s="227"/>
    </row>
    <row r="472" spans="1:6">
      <c r="A472" s="223"/>
      <c r="E472" s="239"/>
      <c r="F472" s="227"/>
    </row>
    <row r="473" spans="1:6">
      <c r="A473" s="223"/>
      <c r="E473" s="239"/>
      <c r="F473" s="227"/>
    </row>
    <row r="474" spans="1:6">
      <c r="A474" s="223"/>
      <c r="E474" s="239"/>
      <c r="F474" s="227"/>
    </row>
    <row r="475" spans="1:6">
      <c r="A475" s="223"/>
      <c r="E475" s="239"/>
      <c r="F475" s="227"/>
    </row>
    <row r="476" spans="1:6">
      <c r="A476" s="223"/>
      <c r="E476" s="239"/>
      <c r="F476" s="227"/>
    </row>
    <row r="477" spans="1:6">
      <c r="A477" s="223"/>
      <c r="E477" s="239"/>
      <c r="F477" s="227"/>
    </row>
    <row r="478" spans="1:6">
      <c r="A478" s="223"/>
      <c r="E478" s="239"/>
      <c r="F478" s="227"/>
    </row>
    <row r="479" spans="1:6">
      <c r="A479" s="223"/>
      <c r="E479" s="239"/>
      <c r="F479" s="227"/>
    </row>
    <row r="480" spans="1:6">
      <c r="A480" s="223"/>
      <c r="E480" s="239"/>
      <c r="F480" s="227"/>
    </row>
    <row r="481" spans="1:6">
      <c r="A481" s="223"/>
      <c r="E481" s="239"/>
      <c r="F481" s="227"/>
    </row>
    <row r="482" spans="1:6">
      <c r="A482" s="223"/>
      <c r="E482" s="239"/>
      <c r="F482" s="227"/>
    </row>
    <row r="483" spans="1:6">
      <c r="A483" s="223"/>
      <c r="E483" s="239"/>
      <c r="F483" s="227"/>
    </row>
    <row r="484" spans="1:6">
      <c r="A484" s="223"/>
    </row>
    <row r="485" spans="1:6">
      <c r="A485" s="223"/>
      <c r="E485" s="239"/>
      <c r="F485" s="227"/>
    </row>
    <row r="486" spans="1:6">
      <c r="A486" s="223"/>
      <c r="E486" s="239"/>
      <c r="F486" s="227"/>
    </row>
    <row r="487" spans="1:6">
      <c r="A487" s="223"/>
      <c r="E487" s="239"/>
      <c r="F487" s="227"/>
    </row>
    <row r="488" spans="1:6">
      <c r="A488" s="223"/>
      <c r="E488" s="239"/>
      <c r="F488" s="227"/>
    </row>
    <row r="489" spans="1:6">
      <c r="A489" s="223"/>
      <c r="E489" s="239"/>
      <c r="F489" s="227"/>
    </row>
    <row r="490" spans="1:6">
      <c r="A490" s="223"/>
      <c r="E490" s="239"/>
      <c r="F490" s="227"/>
    </row>
    <row r="491" spans="1:6">
      <c r="A491" s="223"/>
      <c r="E491" s="239"/>
      <c r="F491" s="227"/>
    </row>
    <row r="492" spans="1:6">
      <c r="A492" s="223"/>
      <c r="E492" s="239"/>
      <c r="F492" s="227"/>
    </row>
    <row r="493" spans="1:6">
      <c r="A493" s="223"/>
      <c r="E493" s="239"/>
      <c r="F493" s="227"/>
    </row>
    <row r="494" spans="1:6">
      <c r="A494" s="223"/>
    </row>
    <row r="495" spans="1:6">
      <c r="A495" s="223"/>
      <c r="E495" s="239"/>
      <c r="F495" s="227"/>
    </row>
    <row r="496" spans="1:6">
      <c r="A496" s="223"/>
      <c r="E496" s="239"/>
      <c r="F496" s="227"/>
    </row>
    <row r="497" spans="1:6">
      <c r="A497" s="223"/>
      <c r="E497" s="239"/>
      <c r="F497" s="227"/>
    </row>
    <row r="498" spans="1:6">
      <c r="A498" s="223"/>
      <c r="E498" s="239"/>
      <c r="F498" s="227"/>
    </row>
    <row r="499" spans="1:6">
      <c r="A499" s="223"/>
    </row>
    <row r="500" spans="1:6">
      <c r="A500" s="223"/>
      <c r="E500" s="239"/>
      <c r="F500" s="227"/>
    </row>
    <row r="501" spans="1:6">
      <c r="E501" s="239"/>
      <c r="F501" s="227"/>
    </row>
    <row r="502" spans="1:6">
      <c r="A502" s="223"/>
      <c r="E502" s="239"/>
      <c r="F502" s="227"/>
    </row>
    <row r="503" spans="1:6">
      <c r="A503" s="223"/>
      <c r="E503" s="239"/>
      <c r="F503" s="227"/>
    </row>
    <row r="504" spans="1:6">
      <c r="A504" s="223"/>
      <c r="E504" s="239"/>
      <c r="F504" s="227"/>
    </row>
    <row r="505" spans="1:6">
      <c r="A505" s="223"/>
      <c r="E505" s="239"/>
      <c r="F505" s="227"/>
    </row>
    <row r="506" spans="1:6">
      <c r="A506" s="223"/>
      <c r="E506" s="239"/>
      <c r="F506" s="227"/>
    </row>
    <row r="507" spans="1:6">
      <c r="A507" s="223"/>
      <c r="E507" s="239"/>
      <c r="F507" s="227"/>
    </row>
    <row r="508" spans="1:6">
      <c r="A508" s="223"/>
      <c r="E508" s="239"/>
      <c r="F508" s="227"/>
    </row>
    <row r="509" spans="1:6">
      <c r="A509" s="223"/>
      <c r="E509" s="239"/>
      <c r="F509" s="227"/>
    </row>
    <row r="510" spans="1:6">
      <c r="A510" s="223"/>
      <c r="E510" s="239"/>
      <c r="F510" s="227"/>
    </row>
    <row r="511" spans="1:6">
      <c r="E511" s="239"/>
      <c r="F511" s="227"/>
    </row>
    <row r="512" spans="1:6">
      <c r="A512" s="223"/>
    </row>
    <row r="513" spans="1:6">
      <c r="A513" s="223"/>
      <c r="E513" s="239"/>
      <c r="F513" s="227"/>
    </row>
    <row r="514" spans="1:6">
      <c r="A514" s="223"/>
      <c r="E514" s="239"/>
      <c r="F514" s="227"/>
    </row>
    <row r="515" spans="1:6">
      <c r="A515" s="223"/>
      <c r="E515" s="239"/>
      <c r="F515" s="227"/>
    </row>
    <row r="516" spans="1:6">
      <c r="E516" s="239"/>
      <c r="F516" s="227"/>
    </row>
    <row r="517" spans="1:6">
      <c r="A517" s="223"/>
      <c r="E517" s="239"/>
      <c r="F517" s="227"/>
    </row>
    <row r="518" spans="1:6">
      <c r="A518" s="223"/>
      <c r="E518" s="239"/>
      <c r="F518" s="227"/>
    </row>
    <row r="519" spans="1:6">
      <c r="A519" s="223"/>
      <c r="E519" s="239"/>
      <c r="F519" s="227"/>
    </row>
    <row r="520" spans="1:6">
      <c r="A520" s="223"/>
      <c r="E520" s="239"/>
      <c r="F520" s="227"/>
    </row>
    <row r="521" spans="1:6">
      <c r="A521" s="223"/>
      <c r="E521" s="239"/>
      <c r="F521" s="227"/>
    </row>
    <row r="522" spans="1:6">
      <c r="A522" s="223"/>
      <c r="E522" s="239"/>
      <c r="F522" s="227"/>
    </row>
    <row r="523" spans="1:6">
      <c r="A523" s="223"/>
      <c r="E523" s="239"/>
      <c r="F523" s="227"/>
    </row>
    <row r="524" spans="1:6">
      <c r="A524" s="223"/>
    </row>
    <row r="525" spans="1:6">
      <c r="A525" s="223"/>
      <c r="E525" s="239"/>
      <c r="F525" s="227"/>
    </row>
    <row r="526" spans="1:6">
      <c r="A526" s="223"/>
      <c r="E526" s="239"/>
      <c r="F526" s="227"/>
    </row>
    <row r="527" spans="1:6">
      <c r="A527" s="223"/>
      <c r="E527" s="239"/>
      <c r="F527" s="227"/>
    </row>
    <row r="528" spans="1:6">
      <c r="A528" s="223"/>
      <c r="E528" s="239"/>
      <c r="F528" s="227"/>
    </row>
    <row r="529" spans="1:6">
      <c r="E529" s="239"/>
      <c r="F529" s="227"/>
    </row>
    <row r="530" spans="1:6">
      <c r="A530" s="223"/>
      <c r="E530" s="239"/>
      <c r="F530" s="227"/>
    </row>
    <row r="531" spans="1:6">
      <c r="A531" s="223"/>
      <c r="E531" s="239"/>
      <c r="F531" s="227"/>
    </row>
    <row r="532" spans="1:6">
      <c r="A532" s="223"/>
      <c r="E532" s="239"/>
      <c r="F532" s="227"/>
    </row>
    <row r="533" spans="1:6">
      <c r="A533" s="223"/>
      <c r="E533" s="239"/>
      <c r="F533" s="227"/>
    </row>
    <row r="534" spans="1:6">
      <c r="A534" s="223"/>
      <c r="F534" s="227"/>
    </row>
    <row r="535" spans="1:6">
      <c r="A535" s="223"/>
    </row>
    <row r="536" spans="1:6">
      <c r="A536" s="223"/>
    </row>
    <row r="537" spans="1:6">
      <c r="A537" s="223"/>
    </row>
    <row r="538" spans="1:6">
      <c r="A538" s="223"/>
    </row>
    <row r="539" spans="1:6">
      <c r="A539" s="223"/>
    </row>
    <row r="540" spans="1:6">
      <c r="A540" s="223"/>
    </row>
    <row r="542" spans="1:6">
      <c r="A542" s="223"/>
    </row>
    <row r="543" spans="1:6">
      <c r="A543" s="223"/>
    </row>
    <row r="544" spans="1:6">
      <c r="A544" s="223"/>
    </row>
    <row r="545" spans="1:6">
      <c r="A545" s="223"/>
    </row>
    <row r="546" spans="1:6">
      <c r="A546" s="223"/>
      <c r="E546" s="529"/>
      <c r="F546" s="529"/>
    </row>
    <row r="547" spans="1:6">
      <c r="A547" s="223"/>
      <c r="E547" s="240"/>
      <c r="F547" s="240"/>
    </row>
    <row r="548" spans="1:6">
      <c r="A548" s="223"/>
    </row>
    <row r="549" spans="1:6">
      <c r="A549" s="223"/>
      <c r="E549" s="239"/>
      <c r="F549" s="227"/>
    </row>
    <row r="550" spans="1:6">
      <c r="A550" s="223"/>
      <c r="E550" s="239"/>
      <c r="F550" s="227"/>
    </row>
    <row r="551" spans="1:6" ht="14.1" customHeight="1">
      <c r="E551" s="239"/>
      <c r="F551" s="227"/>
    </row>
    <row r="552" spans="1:6">
      <c r="E552" s="239"/>
      <c r="F552" s="227"/>
    </row>
    <row r="553" spans="1:6">
      <c r="E553" s="239"/>
      <c r="F553" s="227"/>
    </row>
    <row r="554" spans="1:6">
      <c r="E554" s="239"/>
      <c r="F554" s="227"/>
    </row>
    <row r="555" spans="1:6">
      <c r="E555" s="239"/>
      <c r="F555" s="227"/>
    </row>
    <row r="556" spans="1:6">
      <c r="E556" s="239"/>
      <c r="F556" s="227"/>
    </row>
    <row r="557" spans="1:6">
      <c r="E557" s="239"/>
      <c r="F557" s="227"/>
    </row>
    <row r="558" spans="1:6">
      <c r="E558" s="239"/>
      <c r="F558" s="227"/>
    </row>
    <row r="559" spans="1:6">
      <c r="E559" s="239"/>
      <c r="F559" s="227"/>
    </row>
    <row r="560" spans="1:6">
      <c r="E560" s="239"/>
      <c r="F560" s="227"/>
    </row>
    <row r="561" spans="1:6">
      <c r="E561" s="239"/>
      <c r="F561" s="227"/>
    </row>
    <row r="562" spans="1:6">
      <c r="E562" s="239"/>
      <c r="F562" s="227"/>
    </row>
    <row r="563" spans="1:6">
      <c r="E563" s="239"/>
      <c r="F563" s="227"/>
    </row>
    <row r="564" spans="1:6">
      <c r="E564" s="239"/>
      <c r="F564" s="227"/>
    </row>
    <row r="565" spans="1:6">
      <c r="E565" s="239"/>
      <c r="F565" s="227"/>
    </row>
    <row r="566" spans="1:6">
      <c r="A566" s="223"/>
      <c r="E566" s="239"/>
      <c r="F566" s="227"/>
    </row>
    <row r="567" spans="1:6">
      <c r="A567" s="223"/>
      <c r="E567" s="239"/>
      <c r="F567" s="227"/>
    </row>
    <row r="568" spans="1:6">
      <c r="A568" s="223"/>
      <c r="E568" s="239"/>
      <c r="F568" s="227"/>
    </row>
    <row r="569" spans="1:6">
      <c r="A569" s="223"/>
    </row>
    <row r="570" spans="1:6">
      <c r="A570" s="223"/>
      <c r="E570" s="239"/>
      <c r="F570" s="227"/>
    </row>
    <row r="571" spans="1:6">
      <c r="A571" s="223"/>
      <c r="E571" s="239"/>
      <c r="F571" s="227"/>
    </row>
    <row r="572" spans="1:6">
      <c r="A572" s="223"/>
      <c r="E572" s="239"/>
      <c r="F572" s="227"/>
    </row>
    <row r="573" spans="1:6">
      <c r="A573" s="223"/>
      <c r="E573" s="239"/>
      <c r="F573" s="227"/>
    </row>
    <row r="574" spans="1:6">
      <c r="A574" s="223"/>
      <c r="E574" s="239"/>
      <c r="F574" s="227"/>
    </row>
    <row r="575" spans="1:6">
      <c r="A575" s="223"/>
      <c r="E575" s="239"/>
      <c r="F575" s="227"/>
    </row>
    <row r="576" spans="1:6">
      <c r="A576" s="223"/>
      <c r="E576" s="239"/>
      <c r="F576" s="227"/>
    </row>
    <row r="577" spans="1:6">
      <c r="A577" s="223"/>
      <c r="E577" s="239"/>
      <c r="F577" s="227"/>
    </row>
    <row r="578" spans="1:6">
      <c r="A578" s="223"/>
      <c r="E578" s="239"/>
      <c r="F578" s="227"/>
    </row>
    <row r="579" spans="1:6">
      <c r="A579" s="223"/>
    </row>
    <row r="580" spans="1:6">
      <c r="A580" s="223"/>
      <c r="E580" s="239"/>
      <c r="F580" s="227"/>
    </row>
    <row r="581" spans="1:6">
      <c r="A581" s="223"/>
      <c r="E581" s="239"/>
      <c r="F581" s="227"/>
    </row>
    <row r="582" spans="1:6">
      <c r="A582" s="223"/>
      <c r="E582" s="239"/>
      <c r="F582" s="227"/>
    </row>
    <row r="583" spans="1:6">
      <c r="A583" s="223"/>
      <c r="E583" s="239"/>
      <c r="F583" s="227"/>
    </row>
    <row r="584" spans="1:6">
      <c r="A584" s="223"/>
      <c r="E584" s="239"/>
      <c r="F584" s="227"/>
    </row>
    <row r="585" spans="1:6">
      <c r="A585" s="223"/>
      <c r="E585" s="239"/>
      <c r="F585" s="227"/>
    </row>
    <row r="586" spans="1:6">
      <c r="E586" s="239"/>
      <c r="F586" s="227"/>
    </row>
    <row r="587" spans="1:6">
      <c r="A587" s="223"/>
    </row>
    <row r="588" spans="1:6">
      <c r="A588" s="223"/>
      <c r="E588" s="239"/>
      <c r="F588" s="227"/>
    </row>
    <row r="589" spans="1:6">
      <c r="A589" s="223"/>
      <c r="E589" s="239"/>
      <c r="F589" s="227"/>
    </row>
    <row r="590" spans="1:6">
      <c r="A590" s="223"/>
      <c r="E590" s="239"/>
      <c r="F590" s="227"/>
    </row>
    <row r="591" spans="1:6">
      <c r="A591" s="223"/>
      <c r="E591" s="239"/>
      <c r="F591" s="227"/>
    </row>
    <row r="592" spans="1:6">
      <c r="A592" s="223"/>
      <c r="E592" s="239"/>
      <c r="F592" s="227"/>
    </row>
    <row r="593" spans="1:6">
      <c r="A593" s="223"/>
      <c r="E593" s="239"/>
      <c r="F593" s="227"/>
    </row>
    <row r="594" spans="1:6">
      <c r="A594" s="223"/>
      <c r="E594" s="239"/>
      <c r="F594" s="227"/>
    </row>
    <row r="595" spans="1:6">
      <c r="A595" s="223"/>
      <c r="E595" s="239"/>
      <c r="F595" s="227"/>
    </row>
    <row r="596" spans="1:6">
      <c r="E596" s="239"/>
      <c r="F596" s="227"/>
    </row>
    <row r="597" spans="1:6">
      <c r="A597" s="223"/>
      <c r="E597" s="239"/>
      <c r="F597" s="227"/>
    </row>
    <row r="598" spans="1:6">
      <c r="A598" s="223"/>
      <c r="E598" s="239"/>
      <c r="F598" s="227"/>
    </row>
    <row r="599" spans="1:6">
      <c r="A599" s="223"/>
      <c r="E599" s="239"/>
      <c r="F599" s="227"/>
    </row>
    <row r="600" spans="1:6">
      <c r="A600" s="223"/>
      <c r="E600" s="239"/>
      <c r="F600" s="227"/>
    </row>
    <row r="601" spans="1:6">
      <c r="A601" s="223"/>
      <c r="E601" s="239"/>
      <c r="F601" s="227"/>
    </row>
    <row r="602" spans="1:6">
      <c r="A602" s="223"/>
      <c r="E602" s="239"/>
      <c r="F602" s="227"/>
    </row>
    <row r="603" spans="1:6">
      <c r="A603" s="223"/>
    </row>
    <row r="604" spans="1:6">
      <c r="E604" s="239"/>
      <c r="F604" s="227"/>
    </row>
    <row r="605" spans="1:6">
      <c r="A605" s="223"/>
      <c r="E605" s="239"/>
      <c r="F605" s="227"/>
    </row>
    <row r="606" spans="1:6">
      <c r="A606" s="223"/>
      <c r="E606" s="239"/>
      <c r="F606" s="227"/>
    </row>
    <row r="607" spans="1:6">
      <c r="A607" s="223"/>
      <c r="E607" s="239"/>
      <c r="F607" s="227"/>
    </row>
    <row r="608" spans="1:6">
      <c r="A608" s="223"/>
      <c r="E608" s="239"/>
      <c r="F608" s="227"/>
    </row>
    <row r="609" spans="1:6">
      <c r="A609" s="223"/>
    </row>
    <row r="610" spans="1:6">
      <c r="A610" s="223"/>
      <c r="E610" s="239"/>
      <c r="F610" s="227"/>
    </row>
    <row r="611" spans="1:6">
      <c r="A611" s="223"/>
      <c r="E611" s="239"/>
      <c r="F611" s="227"/>
    </row>
    <row r="612" spans="1:6">
      <c r="A612" s="223"/>
      <c r="E612" s="239"/>
      <c r="F612" s="227"/>
    </row>
    <row r="613" spans="1:6">
      <c r="A613" s="223"/>
      <c r="E613" s="239"/>
      <c r="F613" s="227"/>
    </row>
    <row r="614" spans="1:6">
      <c r="A614" s="223"/>
      <c r="E614" s="239"/>
      <c r="F614" s="227"/>
    </row>
    <row r="615" spans="1:6">
      <c r="A615" s="223"/>
      <c r="E615" s="239"/>
      <c r="F615" s="227"/>
    </row>
    <row r="616" spans="1:6">
      <c r="A616" s="223"/>
      <c r="E616" s="239"/>
      <c r="F616" s="227"/>
    </row>
    <row r="617" spans="1:6">
      <c r="A617" s="223"/>
      <c r="E617" s="239"/>
      <c r="F617" s="227"/>
    </row>
    <row r="618" spans="1:6">
      <c r="A618" s="223"/>
      <c r="E618" s="239"/>
      <c r="F618" s="227"/>
    </row>
    <row r="619" spans="1:6">
      <c r="A619" s="223"/>
      <c r="E619" s="239"/>
      <c r="F619" s="227"/>
    </row>
    <row r="620" spans="1:6">
      <c r="E620" s="239"/>
      <c r="F620" s="227"/>
    </row>
    <row r="621" spans="1:6">
      <c r="A621" s="223"/>
    </row>
    <row r="622" spans="1:6">
      <c r="A622" s="223"/>
      <c r="E622" s="239"/>
      <c r="F622" s="227"/>
    </row>
    <row r="623" spans="1:6">
      <c r="A623" s="223"/>
      <c r="E623" s="239"/>
      <c r="F623" s="227"/>
    </row>
    <row r="624" spans="1:6">
      <c r="A624" s="223"/>
      <c r="E624" s="239"/>
      <c r="F624" s="227"/>
    </row>
    <row r="625" spans="1:6">
      <c r="A625" s="223"/>
      <c r="E625" s="239"/>
      <c r="F625" s="227"/>
    </row>
    <row r="626" spans="1:6">
      <c r="E626" s="239"/>
      <c r="F626" s="227"/>
    </row>
    <row r="627" spans="1:6">
      <c r="A627" s="223"/>
      <c r="F627" s="227"/>
    </row>
    <row r="628" spans="1:6">
      <c r="A628" s="223"/>
    </row>
    <row r="629" spans="1:6">
      <c r="A629" s="223"/>
    </row>
    <row r="630" spans="1:6">
      <c r="A630" s="223"/>
    </row>
    <row r="631" spans="1:6">
      <c r="A631" s="223"/>
    </row>
    <row r="632" spans="1:6">
      <c r="A632" s="223"/>
    </row>
    <row r="633" spans="1:6">
      <c r="A633" s="223"/>
    </row>
    <row r="634" spans="1:6">
      <c r="A634" s="223"/>
    </row>
    <row r="635" spans="1:6">
      <c r="A635" s="223"/>
    </row>
    <row r="636" spans="1:6">
      <c r="A636" s="223"/>
    </row>
    <row r="637" spans="1:6">
      <c r="A637" s="223"/>
    </row>
    <row r="639" spans="1:6">
      <c r="A639" s="223"/>
    </row>
    <row r="640" spans="1:6">
      <c r="A640" s="223"/>
    </row>
    <row r="641" spans="1:1">
      <c r="A641" s="223"/>
    </row>
    <row r="642" spans="1:1">
      <c r="A642" s="223"/>
    </row>
    <row r="643" spans="1:1">
      <c r="A643" s="223"/>
    </row>
    <row r="644" spans="1:1" ht="14.1" customHeight="1"/>
  </sheetData>
  <mergeCells count="21">
    <mergeCell ref="E451:F451"/>
    <mergeCell ref="E546:F546"/>
    <mergeCell ref="D10:D11"/>
    <mergeCell ref="C10:C11"/>
    <mergeCell ref="B10:B11"/>
    <mergeCell ref="A55:E55"/>
    <mergeCell ref="E152:F152"/>
    <mergeCell ref="E261:F261"/>
    <mergeCell ref="E382:F382"/>
    <mergeCell ref="A46:E46"/>
    <mergeCell ref="A49:E49"/>
    <mergeCell ref="A12:E12"/>
    <mergeCell ref="A23:E23"/>
    <mergeCell ref="A28:E28"/>
    <mergeCell ref="A45:E45"/>
    <mergeCell ref="E10:F10"/>
    <mergeCell ref="B2:E2"/>
    <mergeCell ref="A4:F5"/>
    <mergeCell ref="A6:F7"/>
    <mergeCell ref="A8:F8"/>
    <mergeCell ref="A10:A11"/>
  </mergeCells>
  <pageMargins left="0.23622047244094491" right="0" top="0.47244094488188981" bottom="0.19685039370078741" header="0" footer="0.2755905511811023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35A8-A5BF-43C0-83D1-FD3B1730289F}">
  <dimension ref="A1:J76"/>
  <sheetViews>
    <sheetView workbookViewId="0">
      <selection activeCell="K65" sqref="K65"/>
    </sheetView>
  </sheetViews>
  <sheetFormatPr defaultColWidth="9.109375" defaultRowHeight="12.3"/>
  <cols>
    <col min="1" max="1" width="4" style="19" customWidth="1"/>
    <col min="2" max="2" width="40.5546875" style="13" customWidth="1"/>
    <col min="3" max="3" width="5" style="141" customWidth="1"/>
    <col min="4" max="4" width="14.6640625" style="147" customWidth="1"/>
    <col min="5" max="5" width="14.5546875" style="18" customWidth="1"/>
    <col min="6" max="6" width="14.5546875" style="5" customWidth="1"/>
    <col min="7" max="7" width="11.6640625" style="5" customWidth="1"/>
    <col min="8" max="16384" width="9.109375" style="1"/>
  </cols>
  <sheetData>
    <row r="1" spans="1:10">
      <c r="A1" s="1"/>
      <c r="B1" s="1"/>
      <c r="C1" s="136"/>
      <c r="D1" s="136"/>
      <c r="E1" s="1"/>
      <c r="F1" s="1"/>
      <c r="G1" s="1"/>
    </row>
    <row r="2" spans="1:10" ht="16.2" customHeight="1">
      <c r="A2" s="486" t="s">
        <v>0</v>
      </c>
      <c r="B2" s="487"/>
      <c r="C2" s="487"/>
      <c r="D2" s="487"/>
      <c r="E2" s="487"/>
      <c r="F2" s="487"/>
      <c r="G2" s="1"/>
    </row>
    <row r="3" spans="1:10" ht="13.5" customHeight="1">
      <c r="A3" s="1"/>
      <c r="B3" s="1"/>
      <c r="C3" s="142"/>
      <c r="D3" s="136"/>
      <c r="E3" s="1"/>
      <c r="F3" s="1"/>
      <c r="G3" s="1"/>
    </row>
    <row r="4" spans="1:10" ht="13.5" customHeight="1">
      <c r="A4" s="488" t="s">
        <v>421</v>
      </c>
      <c r="B4" s="489"/>
      <c r="C4" s="489"/>
      <c r="D4" s="489"/>
      <c r="E4" s="489"/>
      <c r="F4" s="489"/>
      <c r="G4" s="1"/>
    </row>
    <row r="5" spans="1:10" ht="13.5" customHeight="1">
      <c r="A5" s="489"/>
      <c r="B5" s="489"/>
      <c r="C5" s="489"/>
      <c r="D5" s="489"/>
      <c r="E5" s="489"/>
      <c r="F5" s="489"/>
      <c r="G5" s="1"/>
    </row>
    <row r="6" spans="1:10" ht="13.5" customHeight="1">
      <c r="A6" s="488" t="s">
        <v>2</v>
      </c>
      <c r="B6" s="489"/>
      <c r="C6" s="489"/>
      <c r="D6" s="489"/>
      <c r="E6" s="489"/>
      <c r="F6" s="489"/>
      <c r="G6" s="1"/>
    </row>
    <row r="7" spans="1:10" ht="13.5" customHeight="1">
      <c r="A7" s="489"/>
      <c r="B7" s="489"/>
      <c r="C7" s="489"/>
      <c r="D7" s="489"/>
      <c r="E7" s="489"/>
      <c r="F7" s="489"/>
      <c r="G7" s="1"/>
    </row>
    <row r="8" spans="1:10" ht="13.5" customHeight="1">
      <c r="A8" s="488" t="s">
        <v>422</v>
      </c>
      <c r="B8" s="489"/>
      <c r="C8" s="489"/>
      <c r="D8" s="489"/>
      <c r="E8" s="489"/>
      <c r="F8" s="489"/>
      <c r="G8" s="1"/>
    </row>
    <row r="9" spans="1:10" ht="13.5" customHeight="1">
      <c r="A9" s="489"/>
      <c r="B9" s="489"/>
      <c r="C9" s="489"/>
      <c r="D9" s="489"/>
      <c r="E9" s="489"/>
      <c r="F9" s="489"/>
      <c r="G9" s="1"/>
    </row>
    <row r="10" spans="1:10" ht="12.75" customHeight="1">
      <c r="A10" s="498" t="s">
        <v>1438</v>
      </c>
      <c r="B10" s="2" t="s">
        <v>5</v>
      </c>
      <c r="C10" s="2" t="s">
        <v>6</v>
      </c>
      <c r="D10" s="491" t="s">
        <v>7</v>
      </c>
      <c r="E10" s="494" t="s">
        <v>1393</v>
      </c>
      <c r="F10" s="494"/>
      <c r="G10" s="3"/>
    </row>
    <row r="11" spans="1:10">
      <c r="A11" s="499"/>
      <c r="B11" s="4" t="s">
        <v>9</v>
      </c>
      <c r="C11" s="4" t="s">
        <v>10</v>
      </c>
      <c r="D11" s="492"/>
      <c r="E11" s="77" t="s">
        <v>25</v>
      </c>
      <c r="F11" s="77" t="s">
        <v>26</v>
      </c>
    </row>
    <row r="12" spans="1:10">
      <c r="A12" s="78" t="s">
        <v>11</v>
      </c>
      <c r="B12" s="534"/>
      <c r="C12" s="534"/>
      <c r="D12" s="534"/>
      <c r="E12" s="534"/>
      <c r="F12" s="534"/>
      <c r="H12" s="6"/>
      <c r="I12" s="6"/>
      <c r="J12" s="6"/>
    </row>
    <row r="13" spans="1:10">
      <c r="A13" s="151">
        <v>1</v>
      </c>
      <c r="B13" s="69" t="s">
        <v>423</v>
      </c>
      <c r="C13" s="143" t="s">
        <v>15</v>
      </c>
      <c r="D13" s="144">
        <v>12</v>
      </c>
      <c r="E13" s="70"/>
      <c r="F13" s="71"/>
      <c r="H13" s="6"/>
      <c r="I13" s="6"/>
      <c r="J13" s="6"/>
    </row>
    <row r="14" spans="1:10">
      <c r="A14" s="495" t="s">
        <v>1392</v>
      </c>
      <c r="B14" s="496"/>
      <c r="C14" s="496"/>
      <c r="D14" s="496"/>
      <c r="E14" s="497"/>
      <c r="F14" s="71">
        <v>0</v>
      </c>
      <c r="H14" s="6"/>
      <c r="I14" s="6"/>
      <c r="J14" s="6"/>
    </row>
    <row r="15" spans="1:10">
      <c r="A15" s="17"/>
    </row>
    <row r="16" spans="1:10">
      <c r="A16" s="17"/>
    </row>
    <row r="17" spans="1:6">
      <c r="A17" s="1"/>
      <c r="B17" s="1"/>
      <c r="C17" s="136"/>
      <c r="D17" s="136"/>
      <c r="E17" s="1"/>
      <c r="F17" s="1"/>
    </row>
    <row r="18" spans="1:6">
      <c r="A18" s="486" t="s">
        <v>0</v>
      </c>
      <c r="B18" s="487"/>
      <c r="C18" s="487"/>
      <c r="D18" s="487"/>
      <c r="E18" s="487"/>
      <c r="F18" s="487"/>
    </row>
    <row r="19" spans="1:6" ht="14.1">
      <c r="A19" s="1"/>
      <c r="B19" s="1"/>
      <c r="C19" s="142"/>
      <c r="D19" s="136"/>
      <c r="E19" s="1"/>
      <c r="F19" s="1"/>
    </row>
    <row r="20" spans="1:6">
      <c r="A20" s="488" t="s">
        <v>421</v>
      </c>
      <c r="B20" s="489"/>
      <c r="C20" s="489"/>
      <c r="D20" s="489"/>
      <c r="E20" s="489"/>
      <c r="F20" s="489"/>
    </row>
    <row r="21" spans="1:6">
      <c r="A21" s="489"/>
      <c r="B21" s="489"/>
      <c r="C21" s="489"/>
      <c r="D21" s="489"/>
      <c r="E21" s="489"/>
      <c r="F21" s="489"/>
    </row>
    <row r="22" spans="1:6">
      <c r="A22" s="488" t="s">
        <v>2</v>
      </c>
      <c r="B22" s="489"/>
      <c r="C22" s="489"/>
      <c r="D22" s="489"/>
      <c r="E22" s="489"/>
      <c r="F22" s="489"/>
    </row>
    <row r="23" spans="1:6">
      <c r="A23" s="489"/>
      <c r="B23" s="489"/>
      <c r="C23" s="489"/>
      <c r="D23" s="489"/>
      <c r="E23" s="489"/>
      <c r="F23" s="489"/>
    </row>
    <row r="24" spans="1:6">
      <c r="A24" s="488" t="s">
        <v>3</v>
      </c>
      <c r="B24" s="489"/>
      <c r="C24" s="489"/>
      <c r="D24" s="489"/>
      <c r="E24" s="489"/>
      <c r="F24" s="489"/>
    </row>
    <row r="25" spans="1:6">
      <c r="A25" s="489"/>
      <c r="B25" s="489"/>
      <c r="C25" s="489"/>
      <c r="D25" s="489"/>
      <c r="E25" s="489"/>
      <c r="F25" s="489"/>
    </row>
    <row r="26" spans="1:6">
      <c r="A26" s="498" t="s">
        <v>1438</v>
      </c>
      <c r="B26" s="2" t="s">
        <v>5</v>
      </c>
      <c r="C26" s="2" t="s">
        <v>6</v>
      </c>
      <c r="D26" s="491" t="s">
        <v>7</v>
      </c>
      <c r="E26" s="494" t="s">
        <v>1393</v>
      </c>
      <c r="F26" s="494"/>
    </row>
    <row r="27" spans="1:6">
      <c r="A27" s="499"/>
      <c r="B27" s="4" t="s">
        <v>9</v>
      </c>
      <c r="C27" s="4" t="s">
        <v>10</v>
      </c>
      <c r="D27" s="492"/>
      <c r="E27" s="77" t="s">
        <v>25</v>
      </c>
      <c r="F27" s="77" t="s">
        <v>26</v>
      </c>
    </row>
    <row r="28" spans="1:6">
      <c r="A28" s="78" t="s">
        <v>11</v>
      </c>
      <c r="B28" s="534"/>
      <c r="C28" s="534"/>
      <c r="D28" s="534"/>
      <c r="E28" s="534"/>
      <c r="F28" s="534"/>
    </row>
    <row r="29" spans="1:6" ht="20.399999999999999">
      <c r="A29" s="67">
        <v>1</v>
      </c>
      <c r="B29" s="412" t="s">
        <v>424</v>
      </c>
      <c r="C29" s="413" t="s">
        <v>13</v>
      </c>
      <c r="D29" s="414">
        <v>2</v>
      </c>
      <c r="E29" s="70"/>
      <c r="F29" s="71"/>
    </row>
    <row r="30" spans="1:6">
      <c r="A30" s="67">
        <v>2</v>
      </c>
      <c r="B30" s="412" t="s">
        <v>14</v>
      </c>
      <c r="C30" s="413" t="s">
        <v>15</v>
      </c>
      <c r="D30" s="414">
        <v>2</v>
      </c>
      <c r="E30" s="70"/>
      <c r="F30" s="71"/>
    </row>
    <row r="31" spans="1:6">
      <c r="A31" s="67">
        <v>3</v>
      </c>
      <c r="B31" s="412" t="s">
        <v>16</v>
      </c>
      <c r="C31" s="413" t="s">
        <v>15</v>
      </c>
      <c r="D31" s="414">
        <v>1</v>
      </c>
      <c r="E31" s="70"/>
      <c r="F31" s="71"/>
    </row>
    <row r="32" spans="1:6">
      <c r="A32" s="67">
        <v>4</v>
      </c>
      <c r="B32" s="69" t="s">
        <v>425</v>
      </c>
      <c r="C32" s="143" t="s">
        <v>15</v>
      </c>
      <c r="D32" s="144">
        <v>1</v>
      </c>
      <c r="E32" s="70"/>
      <c r="F32" s="71"/>
    </row>
    <row r="33" spans="1:6">
      <c r="A33" s="67">
        <v>5</v>
      </c>
      <c r="B33" s="69" t="s">
        <v>426</v>
      </c>
      <c r="C33" s="143" t="s">
        <v>15</v>
      </c>
      <c r="D33" s="144">
        <v>1</v>
      </c>
      <c r="E33" s="70"/>
      <c r="F33" s="71"/>
    </row>
    <row r="34" spans="1:6">
      <c r="A34" s="531" t="s">
        <v>1392</v>
      </c>
      <c r="B34" s="532"/>
      <c r="C34" s="532"/>
      <c r="D34" s="532"/>
      <c r="E34" s="533"/>
      <c r="F34" s="79"/>
    </row>
    <row r="35" spans="1:6">
      <c r="A35" s="17"/>
    </row>
    <row r="36" spans="1:6">
      <c r="A36" s="17"/>
    </row>
    <row r="37" spans="1:6">
      <c r="A37" s="1"/>
      <c r="B37" s="1"/>
      <c r="C37" s="136"/>
      <c r="D37" s="136"/>
      <c r="E37" s="1"/>
      <c r="F37" s="1"/>
    </row>
    <row r="38" spans="1:6">
      <c r="A38" s="486" t="s">
        <v>0</v>
      </c>
      <c r="B38" s="487"/>
      <c r="C38" s="487"/>
      <c r="D38" s="487"/>
      <c r="E38" s="487"/>
      <c r="F38" s="487"/>
    </row>
    <row r="39" spans="1:6" ht="14.1">
      <c r="A39" s="1"/>
      <c r="B39" s="1"/>
      <c r="C39" s="142"/>
      <c r="D39" s="136"/>
      <c r="E39" s="1"/>
      <c r="F39" s="1"/>
    </row>
    <row r="40" spans="1:6">
      <c r="A40" s="488" t="s">
        <v>421</v>
      </c>
      <c r="B40" s="489"/>
      <c r="C40" s="489"/>
      <c r="D40" s="489"/>
      <c r="E40" s="489"/>
      <c r="F40" s="489"/>
    </row>
    <row r="41" spans="1:6">
      <c r="A41" s="489"/>
      <c r="B41" s="489"/>
      <c r="C41" s="489"/>
      <c r="D41" s="489"/>
      <c r="E41" s="489"/>
      <c r="F41" s="489"/>
    </row>
    <row r="42" spans="1:6">
      <c r="A42" s="488" t="s">
        <v>2</v>
      </c>
      <c r="B42" s="489"/>
      <c r="C42" s="489"/>
      <c r="D42" s="489"/>
      <c r="E42" s="489"/>
      <c r="F42" s="489"/>
    </row>
    <row r="43" spans="1:6">
      <c r="A43" s="489"/>
      <c r="B43" s="489"/>
      <c r="C43" s="489"/>
      <c r="D43" s="489"/>
      <c r="E43" s="489"/>
      <c r="F43" s="489"/>
    </row>
    <row r="44" spans="1:6">
      <c r="A44" s="488" t="s">
        <v>427</v>
      </c>
      <c r="B44" s="489"/>
      <c r="C44" s="489"/>
      <c r="D44" s="489"/>
      <c r="E44" s="489"/>
      <c r="F44" s="489"/>
    </row>
    <row r="45" spans="1:6">
      <c r="A45" s="489"/>
      <c r="B45" s="489"/>
      <c r="C45" s="489"/>
      <c r="D45" s="489"/>
      <c r="E45" s="489"/>
      <c r="F45" s="489"/>
    </row>
    <row r="46" spans="1:6">
      <c r="A46" s="498" t="s">
        <v>1438</v>
      </c>
      <c r="B46" s="2" t="s">
        <v>5</v>
      </c>
      <c r="C46" s="2" t="s">
        <v>6</v>
      </c>
      <c r="D46" s="491" t="s">
        <v>7</v>
      </c>
      <c r="E46" s="494" t="s">
        <v>1393</v>
      </c>
      <c r="F46" s="494"/>
    </row>
    <row r="47" spans="1:6">
      <c r="A47" s="499"/>
      <c r="B47" s="4" t="s">
        <v>9</v>
      </c>
      <c r="C47" s="4" t="s">
        <v>10</v>
      </c>
      <c r="D47" s="492"/>
      <c r="E47" s="77" t="s">
        <v>25</v>
      </c>
      <c r="F47" s="77" t="s">
        <v>26</v>
      </c>
    </row>
    <row r="48" spans="1:6">
      <c r="A48" s="152" t="s">
        <v>11</v>
      </c>
      <c r="B48" s="534"/>
      <c r="C48" s="534"/>
      <c r="D48" s="534"/>
      <c r="E48" s="534"/>
      <c r="F48" s="534"/>
    </row>
    <row r="49" spans="1:6" ht="20.399999999999999">
      <c r="A49" s="138">
        <v>1</v>
      </c>
      <c r="B49" s="412" t="s">
        <v>424</v>
      </c>
      <c r="C49" s="413" t="s">
        <v>13</v>
      </c>
      <c r="D49" s="414">
        <v>1</v>
      </c>
      <c r="E49" s="70"/>
      <c r="F49" s="71"/>
    </row>
    <row r="50" spans="1:6" ht="20.399999999999999">
      <c r="A50" s="138">
        <v>2</v>
      </c>
      <c r="B50" s="412" t="s">
        <v>12</v>
      </c>
      <c r="C50" s="413" t="s">
        <v>13</v>
      </c>
      <c r="D50" s="414">
        <v>1</v>
      </c>
      <c r="E50" s="70"/>
      <c r="F50" s="71"/>
    </row>
    <row r="51" spans="1:6">
      <c r="A51" s="138">
        <v>3</v>
      </c>
      <c r="B51" s="412" t="s">
        <v>14</v>
      </c>
      <c r="C51" s="413" t="s">
        <v>15</v>
      </c>
      <c r="D51" s="414">
        <v>5</v>
      </c>
      <c r="E51" s="70"/>
      <c r="F51" s="71"/>
    </row>
    <row r="52" spans="1:6">
      <c r="A52" s="138">
        <v>4</v>
      </c>
      <c r="B52" s="412" t="s">
        <v>16</v>
      </c>
      <c r="C52" s="413" t="s">
        <v>15</v>
      </c>
      <c r="D52" s="414">
        <v>3</v>
      </c>
      <c r="E52" s="70"/>
      <c r="F52" s="71"/>
    </row>
    <row r="53" spans="1:6">
      <c r="A53" s="495" t="s">
        <v>1392</v>
      </c>
      <c r="B53" s="496"/>
      <c r="C53" s="496"/>
      <c r="D53" s="496"/>
      <c r="E53" s="497"/>
      <c r="F53" s="71"/>
    </row>
    <row r="54" spans="1:6">
      <c r="A54" s="17"/>
    </row>
    <row r="55" spans="1:6">
      <c r="A55" s="17"/>
    </row>
    <row r="56" spans="1:6">
      <c r="A56" s="1"/>
      <c r="B56" s="1"/>
      <c r="C56" s="136"/>
      <c r="D56" s="136"/>
      <c r="E56" s="1"/>
      <c r="F56" s="1"/>
    </row>
    <row r="57" spans="1:6">
      <c r="A57" s="486" t="s">
        <v>0</v>
      </c>
      <c r="B57" s="487"/>
      <c r="C57" s="487"/>
      <c r="D57" s="487"/>
      <c r="E57" s="487"/>
      <c r="F57" s="487"/>
    </row>
    <row r="58" spans="1:6" ht="14.1">
      <c r="A58" s="1"/>
      <c r="B58" s="1"/>
      <c r="C58" s="142"/>
      <c r="D58" s="136"/>
      <c r="E58" s="1"/>
      <c r="F58" s="1"/>
    </row>
    <row r="59" spans="1:6">
      <c r="A59" s="488" t="s">
        <v>421</v>
      </c>
      <c r="B59" s="489"/>
      <c r="C59" s="489"/>
      <c r="D59" s="489"/>
      <c r="E59" s="489"/>
      <c r="F59" s="489"/>
    </row>
    <row r="60" spans="1:6">
      <c r="A60" s="489"/>
      <c r="B60" s="489"/>
      <c r="C60" s="489"/>
      <c r="D60" s="489"/>
      <c r="E60" s="489"/>
      <c r="F60" s="489"/>
    </row>
    <row r="61" spans="1:6">
      <c r="A61" s="488" t="s">
        <v>2</v>
      </c>
      <c r="B61" s="489"/>
      <c r="C61" s="489"/>
      <c r="D61" s="489"/>
      <c r="E61" s="489"/>
      <c r="F61" s="489"/>
    </row>
    <row r="62" spans="1:6">
      <c r="A62" s="489"/>
      <c r="B62" s="489"/>
      <c r="C62" s="489"/>
      <c r="D62" s="489"/>
      <c r="E62" s="489"/>
      <c r="F62" s="489"/>
    </row>
    <row r="63" spans="1:6">
      <c r="A63" s="488" t="s">
        <v>428</v>
      </c>
      <c r="B63" s="489"/>
      <c r="C63" s="489"/>
      <c r="D63" s="489"/>
      <c r="E63" s="489"/>
      <c r="F63" s="489"/>
    </row>
    <row r="64" spans="1:6">
      <c r="A64" s="489"/>
      <c r="B64" s="489"/>
      <c r="C64" s="489"/>
      <c r="D64" s="489"/>
      <c r="E64" s="489"/>
      <c r="F64" s="489"/>
    </row>
    <row r="65" spans="1:6">
      <c r="A65" s="498" t="s">
        <v>1438</v>
      </c>
      <c r="B65" s="2" t="s">
        <v>5</v>
      </c>
      <c r="C65" s="2" t="s">
        <v>6</v>
      </c>
      <c r="D65" s="491" t="s">
        <v>7</v>
      </c>
      <c r="E65" s="494" t="s">
        <v>1393</v>
      </c>
      <c r="F65" s="494"/>
    </row>
    <row r="66" spans="1:6">
      <c r="A66" s="499"/>
      <c r="B66" s="4" t="s">
        <v>9</v>
      </c>
      <c r="C66" s="4" t="s">
        <v>10</v>
      </c>
      <c r="D66" s="492"/>
      <c r="E66" s="77" t="s">
        <v>25</v>
      </c>
      <c r="F66" s="77" t="s">
        <v>26</v>
      </c>
    </row>
    <row r="67" spans="1:6">
      <c r="A67" s="78" t="s">
        <v>11</v>
      </c>
      <c r="B67" s="534"/>
      <c r="C67" s="534"/>
      <c r="D67" s="534"/>
      <c r="E67" s="534"/>
      <c r="F67" s="534"/>
    </row>
    <row r="68" spans="1:6" ht="20.399999999999999">
      <c r="A68" s="67">
        <v>1</v>
      </c>
      <c r="B68" s="412" t="s">
        <v>424</v>
      </c>
      <c r="C68" s="413" t="s">
        <v>13</v>
      </c>
      <c r="D68" s="414">
        <v>1</v>
      </c>
      <c r="E68" s="70"/>
      <c r="F68" s="71"/>
    </row>
    <row r="69" spans="1:6">
      <c r="A69" s="67">
        <v>2</v>
      </c>
      <c r="B69" s="412" t="s">
        <v>14</v>
      </c>
      <c r="C69" s="413" t="s">
        <v>15</v>
      </c>
      <c r="D69" s="414">
        <v>1</v>
      </c>
      <c r="E69" s="70"/>
      <c r="F69" s="71"/>
    </row>
    <row r="70" spans="1:6">
      <c r="A70" s="67">
        <v>3</v>
      </c>
      <c r="B70" s="412" t="s">
        <v>16</v>
      </c>
      <c r="C70" s="413" t="s">
        <v>15</v>
      </c>
      <c r="D70" s="414">
        <v>1</v>
      </c>
      <c r="E70" s="70"/>
      <c r="F70" s="71"/>
    </row>
    <row r="71" spans="1:6">
      <c r="A71" s="495" t="s">
        <v>1392</v>
      </c>
      <c r="B71" s="496"/>
      <c r="C71" s="496"/>
      <c r="D71" s="496"/>
      <c r="E71" s="497"/>
      <c r="F71" s="71"/>
    </row>
    <row r="72" spans="1:6">
      <c r="A72" s="10" t="s">
        <v>17</v>
      </c>
      <c r="B72" s="12"/>
      <c r="C72" s="141" t="s">
        <v>17</v>
      </c>
      <c r="D72" s="145">
        <v>0</v>
      </c>
      <c r="E72" s="14"/>
      <c r="F72" s="15"/>
    </row>
    <row r="73" spans="1:6">
      <c r="A73" s="10" t="s">
        <v>17</v>
      </c>
      <c r="B73" s="12"/>
      <c r="C73" s="141" t="s">
        <v>17</v>
      </c>
      <c r="D73" s="145">
        <v>0</v>
      </c>
      <c r="E73" s="14"/>
      <c r="F73" s="15"/>
    </row>
    <row r="74" spans="1:6">
      <c r="A74" s="10" t="s">
        <v>17</v>
      </c>
      <c r="B74" s="12"/>
      <c r="C74" s="141" t="s">
        <v>17</v>
      </c>
      <c r="D74" s="145">
        <v>0</v>
      </c>
      <c r="E74" s="14"/>
      <c r="F74" s="15"/>
    </row>
    <row r="75" spans="1:6">
      <c r="A75" s="16" t="s">
        <v>17</v>
      </c>
      <c r="B75" s="7"/>
      <c r="C75" s="141" t="s">
        <v>17</v>
      </c>
      <c r="D75" s="146">
        <v>0</v>
      </c>
      <c r="E75" s="8"/>
      <c r="F75" s="9"/>
    </row>
    <row r="76" spans="1:6">
      <c r="A76" s="10" t="s">
        <v>17</v>
      </c>
      <c r="B76" s="12"/>
      <c r="C76" s="141" t="s">
        <v>17</v>
      </c>
      <c r="D76" s="145">
        <v>0</v>
      </c>
      <c r="E76" s="14"/>
      <c r="F76" s="15"/>
    </row>
  </sheetData>
  <mergeCells count="36">
    <mergeCell ref="A65:A66"/>
    <mergeCell ref="A10:A11"/>
    <mergeCell ref="A26:A27"/>
    <mergeCell ref="A71:E71"/>
    <mergeCell ref="B67:F67"/>
    <mergeCell ref="B48:F48"/>
    <mergeCell ref="D65:D66"/>
    <mergeCell ref="A57:F57"/>
    <mergeCell ref="A59:F60"/>
    <mergeCell ref="A61:F62"/>
    <mergeCell ref="A63:F64"/>
    <mergeCell ref="A53:E53"/>
    <mergeCell ref="E65:F65"/>
    <mergeCell ref="D26:D27"/>
    <mergeCell ref="B28:F28"/>
    <mergeCell ref="A46:A47"/>
    <mergeCell ref="A2:F2"/>
    <mergeCell ref="A4:F5"/>
    <mergeCell ref="A6:F7"/>
    <mergeCell ref="A8:F9"/>
    <mergeCell ref="A18:F18"/>
    <mergeCell ref="E10:F10"/>
    <mergeCell ref="A14:E14"/>
    <mergeCell ref="E26:F26"/>
    <mergeCell ref="A34:E34"/>
    <mergeCell ref="E46:F46"/>
    <mergeCell ref="D10:D11"/>
    <mergeCell ref="B12:F12"/>
    <mergeCell ref="A20:F21"/>
    <mergeCell ref="A22:F23"/>
    <mergeCell ref="A24:F25"/>
    <mergeCell ref="A38:F38"/>
    <mergeCell ref="A40:F41"/>
    <mergeCell ref="A42:F43"/>
    <mergeCell ref="A44:F45"/>
    <mergeCell ref="D46:D47"/>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65A9-752A-4510-AA1F-9A8C68AA9EFC}">
  <dimension ref="A2:H130"/>
  <sheetViews>
    <sheetView topLeftCell="A68" zoomScale="98" zoomScaleNormal="98" workbookViewId="0">
      <selection activeCell="K51" sqref="K51"/>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318</v>
      </c>
      <c r="B4" s="540"/>
      <c r="C4" s="540"/>
      <c r="D4" s="540"/>
      <c r="E4" s="540"/>
      <c r="F4" s="540"/>
    </row>
    <row r="5" spans="1:8">
      <c r="A5" s="540"/>
      <c r="B5" s="540"/>
      <c r="C5" s="540"/>
      <c r="D5" s="540"/>
      <c r="E5" s="540"/>
      <c r="F5" s="540"/>
    </row>
    <row r="6" spans="1:8">
      <c r="A6" s="539" t="s">
        <v>114</v>
      </c>
      <c r="B6" s="540"/>
      <c r="C6" s="540"/>
      <c r="D6" s="540"/>
      <c r="E6" s="540"/>
      <c r="F6" s="540"/>
    </row>
    <row r="7" spans="1:8">
      <c r="A7" s="540"/>
      <c r="B7" s="540"/>
      <c r="C7" s="540"/>
      <c r="D7" s="540"/>
      <c r="E7" s="540"/>
      <c r="F7" s="540"/>
    </row>
    <row r="8" spans="1:8">
      <c r="A8" s="539" t="s">
        <v>115</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116</v>
      </c>
      <c r="C12" s="536"/>
      <c r="D12" s="536"/>
      <c r="E12" s="536"/>
      <c r="F12" s="536"/>
    </row>
    <row r="13" spans="1:8">
      <c r="A13" s="86">
        <v>1</v>
      </c>
      <c r="B13" s="82" t="s">
        <v>117</v>
      </c>
      <c r="C13" s="86"/>
      <c r="D13" s="153">
        <v>0</v>
      </c>
      <c r="E13" s="83">
        <v>0</v>
      </c>
      <c r="F13" s="84">
        <v>0</v>
      </c>
      <c r="G13" s="38"/>
      <c r="H13" s="38"/>
    </row>
    <row r="14" spans="1:8" ht="34.200000000000003">
      <c r="A14" s="86">
        <v>2</v>
      </c>
      <c r="B14" s="82" t="s">
        <v>118</v>
      </c>
      <c r="C14" s="86" t="s">
        <v>64</v>
      </c>
      <c r="D14" s="154">
        <v>17</v>
      </c>
      <c r="E14" s="83"/>
      <c r="F14" s="84"/>
      <c r="G14" s="38"/>
      <c r="H14" s="38"/>
    </row>
    <row r="15" spans="1:8" ht="34.200000000000003">
      <c r="A15" s="86">
        <v>3</v>
      </c>
      <c r="B15" s="82" t="s">
        <v>119</v>
      </c>
      <c r="C15" s="86" t="s">
        <v>64</v>
      </c>
      <c r="D15" s="154">
        <v>59</v>
      </c>
      <c r="E15" s="83"/>
      <c r="F15" s="84"/>
      <c r="G15" s="38"/>
      <c r="H15" s="38"/>
    </row>
    <row r="16" spans="1:8">
      <c r="A16" s="86">
        <v>4</v>
      </c>
      <c r="B16" s="82" t="s">
        <v>429</v>
      </c>
      <c r="C16" s="86"/>
      <c r="D16" s="153">
        <v>0</v>
      </c>
      <c r="E16" s="83"/>
      <c r="F16" s="84"/>
      <c r="G16" s="38"/>
      <c r="H16" s="38"/>
    </row>
    <row r="17" spans="1:8" ht="34.200000000000003">
      <c r="A17" s="86">
        <v>5</v>
      </c>
      <c r="B17" s="82" t="s">
        <v>430</v>
      </c>
      <c r="C17" s="86" t="s">
        <v>64</v>
      </c>
      <c r="D17" s="154">
        <v>14</v>
      </c>
      <c r="E17" s="83"/>
      <c r="F17" s="84"/>
      <c r="G17" s="38"/>
      <c r="H17" s="38"/>
    </row>
    <row r="18" spans="1:8" ht="34.200000000000003">
      <c r="A18" s="86">
        <v>6</v>
      </c>
      <c r="B18" s="82" t="s">
        <v>431</v>
      </c>
      <c r="C18" s="86" t="s">
        <v>64</v>
      </c>
      <c r="D18" s="154">
        <v>13</v>
      </c>
      <c r="E18" s="83"/>
      <c r="F18" s="84"/>
      <c r="G18" s="38"/>
      <c r="H18" s="38"/>
    </row>
    <row r="19" spans="1:8" ht="34.200000000000003">
      <c r="A19" s="86">
        <v>7</v>
      </c>
      <c r="B19" s="82" t="s">
        <v>431</v>
      </c>
      <c r="C19" s="86" t="s">
        <v>64</v>
      </c>
      <c r="D19" s="154">
        <v>270</v>
      </c>
      <c r="E19" s="83"/>
      <c r="F19" s="84"/>
      <c r="G19" s="38"/>
      <c r="H19" s="38"/>
    </row>
    <row r="20" spans="1:8" ht="34.200000000000003">
      <c r="A20" s="86">
        <v>8</v>
      </c>
      <c r="B20" s="82" t="s">
        <v>432</v>
      </c>
      <c r="C20" s="86" t="s">
        <v>64</v>
      </c>
      <c r="D20" s="154">
        <v>24</v>
      </c>
      <c r="E20" s="83"/>
      <c r="F20" s="84"/>
      <c r="G20" s="38"/>
      <c r="H20" s="38"/>
    </row>
    <row r="21" spans="1:8">
      <c r="A21" s="155"/>
      <c r="B21" s="535" t="s">
        <v>130</v>
      </c>
      <c r="C21" s="536"/>
      <c r="D21" s="536"/>
      <c r="E21" s="536"/>
      <c r="F21" s="536"/>
    </row>
    <row r="22" spans="1:8" ht="45.6">
      <c r="A22" s="86">
        <v>1</v>
      </c>
      <c r="B22" s="82" t="s">
        <v>134</v>
      </c>
      <c r="C22" s="86" t="s">
        <v>74</v>
      </c>
      <c r="D22" s="154">
        <v>2.37</v>
      </c>
      <c r="E22" s="83"/>
      <c r="F22" s="84"/>
      <c r="G22" s="38"/>
      <c r="H22" s="38"/>
    </row>
    <row r="23" spans="1:8" ht="22.8">
      <c r="A23" s="86">
        <v>2</v>
      </c>
      <c r="B23" s="82" t="s">
        <v>433</v>
      </c>
      <c r="C23" s="86" t="s">
        <v>15</v>
      </c>
      <c r="D23" s="154">
        <v>1</v>
      </c>
      <c r="E23" s="83"/>
      <c r="F23" s="84"/>
      <c r="G23" s="38"/>
      <c r="H23" s="38"/>
    </row>
    <row r="24" spans="1:8">
      <c r="A24" s="86">
        <v>3</v>
      </c>
      <c r="B24" s="82" t="s">
        <v>434</v>
      </c>
      <c r="C24" s="86" t="s">
        <v>10</v>
      </c>
      <c r="D24" s="154">
        <v>1</v>
      </c>
      <c r="E24" s="83"/>
      <c r="F24" s="84"/>
      <c r="G24" s="38"/>
      <c r="H24" s="38"/>
    </row>
    <row r="25" spans="1:8" ht="45.6">
      <c r="A25" s="86">
        <v>4</v>
      </c>
      <c r="B25" s="82" t="s">
        <v>134</v>
      </c>
      <c r="C25" s="86" t="s">
        <v>74</v>
      </c>
      <c r="D25" s="154">
        <v>2.46</v>
      </c>
      <c r="E25" s="83"/>
      <c r="F25" s="84"/>
      <c r="G25" s="38"/>
      <c r="H25" s="38"/>
    </row>
    <row r="26" spans="1:8" ht="22.8">
      <c r="A26" s="86">
        <v>5</v>
      </c>
      <c r="B26" s="82" t="s">
        <v>433</v>
      </c>
      <c r="C26" s="86" t="s">
        <v>15</v>
      </c>
      <c r="D26" s="154">
        <v>2</v>
      </c>
      <c r="E26" s="83"/>
      <c r="F26" s="84"/>
      <c r="G26" s="38"/>
      <c r="H26" s="38"/>
    </row>
    <row r="27" spans="1:8">
      <c r="A27" s="86">
        <v>6</v>
      </c>
      <c r="B27" s="82" t="s">
        <v>435</v>
      </c>
      <c r="C27" s="86" t="s">
        <v>10</v>
      </c>
      <c r="D27" s="154">
        <v>1</v>
      </c>
      <c r="E27" s="83"/>
      <c r="F27" s="84"/>
      <c r="G27" s="38"/>
      <c r="H27" s="38"/>
    </row>
    <row r="28" spans="1:8">
      <c r="A28" s="86">
        <v>7</v>
      </c>
      <c r="B28" s="82" t="s">
        <v>436</v>
      </c>
      <c r="C28" s="86" t="s">
        <v>10</v>
      </c>
      <c r="D28" s="154">
        <v>1</v>
      </c>
      <c r="E28" s="83"/>
      <c r="F28" s="84"/>
      <c r="G28" s="38"/>
      <c r="H28" s="38"/>
    </row>
    <row r="29" spans="1:8" ht="22.8">
      <c r="A29" s="86">
        <v>8</v>
      </c>
      <c r="B29" s="82" t="s">
        <v>176</v>
      </c>
      <c r="C29" s="86" t="s">
        <v>13</v>
      </c>
      <c r="D29" s="154">
        <v>1</v>
      </c>
      <c r="E29" s="83"/>
      <c r="F29" s="84"/>
      <c r="G29" s="38"/>
      <c r="H29" s="38"/>
    </row>
    <row r="30" spans="1:8" ht="22.8">
      <c r="A30" s="86">
        <v>9</v>
      </c>
      <c r="B30" s="82" t="s">
        <v>177</v>
      </c>
      <c r="C30" s="86" t="s">
        <v>13</v>
      </c>
      <c r="D30" s="154">
        <v>1</v>
      </c>
      <c r="E30" s="83"/>
      <c r="F30" s="84"/>
      <c r="G30" s="38"/>
      <c r="H30" s="38"/>
    </row>
    <row r="31" spans="1:8" ht="22.8">
      <c r="A31" s="86">
        <v>10</v>
      </c>
      <c r="B31" s="82" t="s">
        <v>178</v>
      </c>
      <c r="C31" s="86" t="s">
        <v>10</v>
      </c>
      <c r="D31" s="154">
        <v>2</v>
      </c>
      <c r="E31" s="83"/>
      <c r="F31" s="84"/>
      <c r="G31" s="38"/>
      <c r="H31" s="38"/>
    </row>
    <row r="32" spans="1:8">
      <c r="A32" s="155"/>
      <c r="B32" s="535" t="s">
        <v>437</v>
      </c>
      <c r="C32" s="536"/>
      <c r="D32" s="536"/>
      <c r="E32" s="536"/>
      <c r="F32" s="536"/>
    </row>
    <row r="33" spans="1:8" ht="34.200000000000003">
      <c r="A33" s="86">
        <v>1</v>
      </c>
      <c r="B33" s="82" t="s">
        <v>181</v>
      </c>
      <c r="C33" s="86" t="s">
        <v>74</v>
      </c>
      <c r="D33" s="154">
        <v>11.76</v>
      </c>
      <c r="E33" s="83"/>
      <c r="F33" s="84"/>
      <c r="G33" s="38"/>
      <c r="H33" s="38"/>
    </row>
    <row r="34" spans="1:8" ht="22.8">
      <c r="A34" s="86">
        <v>2</v>
      </c>
      <c r="B34" s="82" t="s">
        <v>182</v>
      </c>
      <c r="C34" s="86" t="s">
        <v>13</v>
      </c>
      <c r="D34" s="154">
        <v>2</v>
      </c>
      <c r="E34" s="83"/>
      <c r="F34" s="84"/>
      <c r="G34" s="38"/>
      <c r="H34" s="38"/>
    </row>
    <row r="35" spans="1:8" ht="22.8">
      <c r="A35" s="86">
        <v>3</v>
      </c>
      <c r="B35" s="82" t="s">
        <v>438</v>
      </c>
      <c r="C35" s="86" t="s">
        <v>13</v>
      </c>
      <c r="D35" s="154">
        <v>19</v>
      </c>
      <c r="E35" s="83"/>
      <c r="F35" s="84"/>
      <c r="G35" s="38"/>
      <c r="H35" s="38"/>
    </row>
    <row r="36" spans="1:8" ht="22.8">
      <c r="A36" s="86">
        <v>4</v>
      </c>
      <c r="B36" s="82" t="s">
        <v>439</v>
      </c>
      <c r="C36" s="86" t="s">
        <v>184</v>
      </c>
      <c r="D36" s="154">
        <v>229.64</v>
      </c>
      <c r="E36" s="83"/>
      <c r="F36" s="84"/>
      <c r="G36" s="38"/>
      <c r="H36" s="38"/>
    </row>
    <row r="37" spans="1:8">
      <c r="A37" s="155"/>
      <c r="B37" s="535" t="s">
        <v>189</v>
      </c>
      <c r="C37" s="536"/>
      <c r="D37" s="536"/>
      <c r="E37" s="536"/>
      <c r="F37" s="536"/>
    </row>
    <row r="38" spans="1:8" ht="34.200000000000003">
      <c r="A38" s="86">
        <v>1</v>
      </c>
      <c r="B38" s="82" t="s">
        <v>440</v>
      </c>
      <c r="C38" s="86" t="s">
        <v>10</v>
      </c>
      <c r="D38" s="154">
        <v>2</v>
      </c>
      <c r="E38" s="83"/>
      <c r="F38" s="84"/>
      <c r="G38" s="38"/>
      <c r="H38" s="38"/>
    </row>
    <row r="39" spans="1:8" ht="22.8">
      <c r="A39" s="86">
        <v>2</v>
      </c>
      <c r="B39" s="82" t="s">
        <v>433</v>
      </c>
      <c r="C39" s="86" t="s">
        <v>15</v>
      </c>
      <c r="D39" s="154">
        <v>2</v>
      </c>
      <c r="E39" s="83"/>
      <c r="F39" s="84"/>
      <c r="G39" s="38"/>
      <c r="H39" s="38"/>
    </row>
    <row r="40" spans="1:8">
      <c r="A40" s="86">
        <v>3</v>
      </c>
      <c r="B40" s="82" t="s">
        <v>441</v>
      </c>
      <c r="C40" s="86" t="s">
        <v>10</v>
      </c>
      <c r="D40" s="154">
        <v>1</v>
      </c>
      <c r="E40" s="83"/>
      <c r="F40" s="84"/>
      <c r="G40" s="38"/>
      <c r="H40" s="38"/>
    </row>
    <row r="41" spans="1:8">
      <c r="A41" s="86">
        <v>4</v>
      </c>
      <c r="B41" s="82" t="s">
        <v>442</v>
      </c>
      <c r="C41" s="86" t="s">
        <v>10</v>
      </c>
      <c r="D41" s="154">
        <v>1</v>
      </c>
      <c r="E41" s="83"/>
      <c r="F41" s="84"/>
      <c r="G41" s="38"/>
      <c r="H41" s="38"/>
    </row>
    <row r="42" spans="1:8" ht="34.200000000000003">
      <c r="A42" s="86">
        <v>5</v>
      </c>
      <c r="B42" s="82" t="s">
        <v>443</v>
      </c>
      <c r="C42" s="86" t="s">
        <v>10</v>
      </c>
      <c r="D42" s="154">
        <v>1</v>
      </c>
      <c r="E42" s="83"/>
      <c r="F42" s="84"/>
      <c r="G42" s="38"/>
      <c r="H42" s="38"/>
    </row>
    <row r="43" spans="1:8" ht="22.8">
      <c r="A43" s="86">
        <v>6</v>
      </c>
      <c r="B43" s="82" t="s">
        <v>444</v>
      </c>
      <c r="C43" s="86" t="s">
        <v>15</v>
      </c>
      <c r="D43" s="154">
        <v>1</v>
      </c>
      <c r="E43" s="83"/>
      <c r="F43" s="84"/>
      <c r="G43" s="38"/>
      <c r="H43" s="38"/>
    </row>
    <row r="44" spans="1:8">
      <c r="A44" s="86">
        <v>7</v>
      </c>
      <c r="B44" s="82" t="s">
        <v>445</v>
      </c>
      <c r="C44" s="86" t="s">
        <v>10</v>
      </c>
      <c r="D44" s="154">
        <v>1</v>
      </c>
      <c r="E44" s="83"/>
      <c r="F44" s="84"/>
      <c r="G44" s="38"/>
      <c r="H44" s="38"/>
    </row>
    <row r="45" spans="1:8" ht="34.200000000000003">
      <c r="A45" s="86">
        <v>8</v>
      </c>
      <c r="B45" s="82" t="s">
        <v>443</v>
      </c>
      <c r="C45" s="86" t="s">
        <v>10</v>
      </c>
      <c r="D45" s="154">
        <v>1</v>
      </c>
      <c r="E45" s="83"/>
      <c r="F45" s="84"/>
      <c r="G45" s="38"/>
      <c r="H45" s="38"/>
    </row>
    <row r="46" spans="1:8" ht="22.8">
      <c r="A46" s="86">
        <v>9</v>
      </c>
      <c r="B46" s="82" t="s">
        <v>444</v>
      </c>
      <c r="C46" s="86" t="s">
        <v>15</v>
      </c>
      <c r="D46" s="154">
        <v>1</v>
      </c>
      <c r="E46" s="83"/>
      <c r="F46" s="84"/>
      <c r="G46" s="38"/>
      <c r="H46" s="38"/>
    </row>
    <row r="47" spans="1:8">
      <c r="A47" s="86">
        <v>10</v>
      </c>
      <c r="B47" s="82" t="s">
        <v>446</v>
      </c>
      <c r="C47" s="86" t="s">
        <v>10</v>
      </c>
      <c r="D47" s="154">
        <v>1</v>
      </c>
      <c r="E47" s="83"/>
      <c r="F47" s="84"/>
      <c r="G47" s="38"/>
      <c r="H47" s="38"/>
    </row>
    <row r="48" spans="1:8" ht="34.200000000000003">
      <c r="A48" s="86">
        <v>11</v>
      </c>
      <c r="B48" s="82" t="s">
        <v>447</v>
      </c>
      <c r="C48" s="86" t="s">
        <v>10</v>
      </c>
      <c r="D48" s="154">
        <v>1</v>
      </c>
      <c r="E48" s="83"/>
      <c r="F48" s="84"/>
      <c r="G48" s="38"/>
      <c r="H48" s="38"/>
    </row>
    <row r="49" spans="1:8" ht="22.8">
      <c r="A49" s="86">
        <v>12</v>
      </c>
      <c r="B49" s="82" t="s">
        <v>448</v>
      </c>
      <c r="C49" s="86" t="s">
        <v>15</v>
      </c>
      <c r="D49" s="154">
        <v>1</v>
      </c>
      <c r="E49" s="83"/>
      <c r="F49" s="84"/>
      <c r="G49" s="38"/>
      <c r="H49" s="38"/>
    </row>
    <row r="50" spans="1:8">
      <c r="A50" s="86">
        <v>13</v>
      </c>
      <c r="B50" s="82" t="s">
        <v>449</v>
      </c>
      <c r="C50" s="86" t="s">
        <v>10</v>
      </c>
      <c r="D50" s="154">
        <v>1</v>
      </c>
      <c r="E50" s="83"/>
      <c r="F50" s="84"/>
      <c r="G50" s="38"/>
      <c r="H50" s="38"/>
    </row>
    <row r="51" spans="1:8" ht="34.200000000000003">
      <c r="A51" s="86">
        <v>14</v>
      </c>
      <c r="B51" s="82" t="s">
        <v>440</v>
      </c>
      <c r="C51" s="86" t="s">
        <v>10</v>
      </c>
      <c r="D51" s="154">
        <v>1</v>
      </c>
      <c r="E51" s="83"/>
      <c r="F51" s="84"/>
      <c r="G51" s="38"/>
      <c r="H51" s="38"/>
    </row>
    <row r="52" spans="1:8" ht="22.8">
      <c r="A52" s="86">
        <v>15</v>
      </c>
      <c r="B52" s="82" t="s">
        <v>433</v>
      </c>
      <c r="C52" s="86" t="s">
        <v>15</v>
      </c>
      <c r="D52" s="154">
        <v>1</v>
      </c>
      <c r="E52" s="83"/>
      <c r="F52" s="84"/>
      <c r="G52" s="38"/>
      <c r="H52" s="38"/>
    </row>
    <row r="53" spans="1:8">
      <c r="A53" s="86">
        <v>16</v>
      </c>
      <c r="B53" s="82" t="s">
        <v>450</v>
      </c>
      <c r="C53" s="86" t="s">
        <v>10</v>
      </c>
      <c r="D53" s="154">
        <v>1</v>
      </c>
      <c r="E53" s="83"/>
      <c r="F53" s="84"/>
      <c r="G53" s="38"/>
      <c r="H53" s="38"/>
    </row>
    <row r="54" spans="1:8" ht="34.200000000000003">
      <c r="A54" s="86">
        <v>17</v>
      </c>
      <c r="B54" s="82" t="s">
        <v>440</v>
      </c>
      <c r="C54" s="86" t="s">
        <v>10</v>
      </c>
      <c r="D54" s="154">
        <v>1</v>
      </c>
      <c r="E54" s="83"/>
      <c r="F54" s="84"/>
      <c r="G54" s="38"/>
      <c r="H54" s="38"/>
    </row>
    <row r="55" spans="1:8" ht="22.8">
      <c r="A55" s="86">
        <v>18</v>
      </c>
      <c r="B55" s="82" t="s">
        <v>433</v>
      </c>
      <c r="C55" s="86" t="s">
        <v>15</v>
      </c>
      <c r="D55" s="154">
        <v>2</v>
      </c>
      <c r="E55" s="83"/>
      <c r="F55" s="84"/>
      <c r="G55" s="38"/>
      <c r="H55" s="38"/>
    </row>
    <row r="56" spans="1:8">
      <c r="A56" s="416">
        <v>19</v>
      </c>
      <c r="B56" s="417" t="s">
        <v>441</v>
      </c>
      <c r="C56" s="416" t="s">
        <v>10</v>
      </c>
      <c r="D56" s="418">
        <v>1</v>
      </c>
      <c r="E56" s="83"/>
      <c r="F56" s="84"/>
      <c r="G56" s="38"/>
      <c r="H56" s="38"/>
    </row>
    <row r="57" spans="1:8">
      <c r="A57" s="86">
        <v>20</v>
      </c>
      <c r="B57" s="82" t="s">
        <v>451</v>
      </c>
      <c r="C57" s="86" t="s">
        <v>10</v>
      </c>
      <c r="D57" s="154">
        <v>1</v>
      </c>
      <c r="E57" s="83"/>
      <c r="F57" s="84"/>
      <c r="G57" s="38"/>
      <c r="H57" s="38"/>
    </row>
    <row r="58" spans="1:8" ht="34.200000000000003">
      <c r="A58" s="86">
        <v>21</v>
      </c>
      <c r="B58" s="82" t="s">
        <v>440</v>
      </c>
      <c r="C58" s="86" t="s">
        <v>10</v>
      </c>
      <c r="D58" s="154">
        <v>2</v>
      </c>
      <c r="E58" s="83"/>
      <c r="F58" s="84"/>
      <c r="G58" s="38"/>
      <c r="H58" s="38"/>
    </row>
    <row r="59" spans="1:8" ht="22.8">
      <c r="A59" s="86">
        <v>22</v>
      </c>
      <c r="B59" s="82" t="s">
        <v>433</v>
      </c>
      <c r="C59" s="86" t="s">
        <v>15</v>
      </c>
      <c r="D59" s="154">
        <v>2</v>
      </c>
      <c r="E59" s="83"/>
      <c r="F59" s="84"/>
      <c r="G59" s="38"/>
      <c r="H59" s="38"/>
    </row>
    <row r="60" spans="1:8">
      <c r="A60" s="86">
        <v>23</v>
      </c>
      <c r="B60" s="82" t="s">
        <v>452</v>
      </c>
      <c r="C60" s="86" t="s">
        <v>10</v>
      </c>
      <c r="D60" s="154">
        <v>1</v>
      </c>
      <c r="E60" s="83"/>
      <c r="F60" s="84"/>
      <c r="G60" s="38"/>
      <c r="H60" s="38"/>
    </row>
    <row r="61" spans="1:8">
      <c r="A61" s="86">
        <v>24</v>
      </c>
      <c r="B61" s="82" t="s">
        <v>453</v>
      </c>
      <c r="C61" s="86" t="s">
        <v>10</v>
      </c>
      <c r="D61" s="154">
        <v>1</v>
      </c>
      <c r="E61" s="83"/>
      <c r="F61" s="84"/>
      <c r="G61" s="38"/>
      <c r="H61" s="38"/>
    </row>
    <row r="62" spans="1:8" ht="34.200000000000003">
      <c r="A62" s="86">
        <v>25</v>
      </c>
      <c r="B62" s="82" t="s">
        <v>443</v>
      </c>
      <c r="C62" s="86" t="s">
        <v>10</v>
      </c>
      <c r="D62" s="154">
        <v>1</v>
      </c>
      <c r="E62" s="83"/>
      <c r="F62" s="84"/>
      <c r="G62" s="38"/>
      <c r="H62" s="38"/>
    </row>
    <row r="63" spans="1:8" ht="22.8">
      <c r="A63" s="86">
        <v>26</v>
      </c>
      <c r="B63" s="82" t="s">
        <v>444</v>
      </c>
      <c r="C63" s="86" t="s">
        <v>15</v>
      </c>
      <c r="D63" s="154">
        <v>1</v>
      </c>
      <c r="E63" s="83"/>
      <c r="F63" s="84"/>
      <c r="G63" s="38"/>
      <c r="H63" s="38"/>
    </row>
    <row r="64" spans="1:8">
      <c r="A64" s="86">
        <v>27</v>
      </c>
      <c r="B64" s="82" t="s">
        <v>454</v>
      </c>
      <c r="C64" s="86" t="s">
        <v>10</v>
      </c>
      <c r="D64" s="154">
        <v>1</v>
      </c>
      <c r="E64" s="83"/>
      <c r="F64" s="84"/>
      <c r="G64" s="38"/>
      <c r="H64" s="38"/>
    </row>
    <row r="65" spans="1:8" ht="34.200000000000003">
      <c r="A65" s="86">
        <v>28</v>
      </c>
      <c r="B65" s="82" t="s">
        <v>443</v>
      </c>
      <c r="C65" s="86" t="s">
        <v>10</v>
      </c>
      <c r="D65" s="154">
        <v>1</v>
      </c>
      <c r="E65" s="83"/>
      <c r="F65" s="84"/>
      <c r="G65" s="38"/>
      <c r="H65" s="38"/>
    </row>
    <row r="66" spans="1:8" ht="22.8">
      <c r="A66" s="86">
        <v>29</v>
      </c>
      <c r="B66" s="82" t="s">
        <v>444</v>
      </c>
      <c r="C66" s="86" t="s">
        <v>15</v>
      </c>
      <c r="D66" s="154">
        <v>1</v>
      </c>
      <c r="E66" s="83"/>
      <c r="F66" s="84"/>
      <c r="G66" s="38"/>
      <c r="H66" s="38"/>
    </row>
    <row r="67" spans="1:8">
      <c r="A67" s="86">
        <v>30</v>
      </c>
      <c r="B67" s="82" t="s">
        <v>455</v>
      </c>
      <c r="C67" s="86" t="s">
        <v>10</v>
      </c>
      <c r="D67" s="154">
        <v>1</v>
      </c>
      <c r="E67" s="83"/>
      <c r="F67" s="84"/>
      <c r="G67" s="38"/>
      <c r="H67" s="38"/>
    </row>
    <row r="68" spans="1:8" ht="34.200000000000003">
      <c r="A68" s="86">
        <v>31</v>
      </c>
      <c r="B68" s="82" t="s">
        <v>440</v>
      </c>
      <c r="C68" s="86" t="s">
        <v>10</v>
      </c>
      <c r="D68" s="154">
        <v>1</v>
      </c>
      <c r="E68" s="83"/>
      <c r="F68" s="84"/>
      <c r="G68" s="38"/>
      <c r="H68" s="38"/>
    </row>
    <row r="69" spans="1:8" ht="34.200000000000003">
      <c r="A69" s="86">
        <v>32</v>
      </c>
      <c r="B69" s="82" t="s">
        <v>440</v>
      </c>
      <c r="C69" s="86" t="s">
        <v>10</v>
      </c>
      <c r="D69" s="154">
        <v>1</v>
      </c>
      <c r="E69" s="83"/>
      <c r="F69" s="84"/>
      <c r="G69" s="38"/>
      <c r="H69" s="38"/>
    </row>
    <row r="70" spans="1:8" ht="22.8">
      <c r="A70" s="86">
        <v>33</v>
      </c>
      <c r="B70" s="82" t="s">
        <v>433</v>
      </c>
      <c r="C70" s="86" t="s">
        <v>15</v>
      </c>
      <c r="D70" s="154">
        <v>1</v>
      </c>
      <c r="E70" s="83"/>
      <c r="F70" s="84"/>
      <c r="G70" s="38"/>
      <c r="H70" s="38"/>
    </row>
    <row r="71" spans="1:8">
      <c r="A71" s="86">
        <v>34</v>
      </c>
      <c r="B71" s="82" t="s">
        <v>456</v>
      </c>
      <c r="C71" s="86" t="s">
        <v>10</v>
      </c>
      <c r="D71" s="154">
        <v>1</v>
      </c>
      <c r="E71" s="83"/>
      <c r="F71" s="84"/>
      <c r="G71" s="38"/>
      <c r="H71" s="38"/>
    </row>
    <row r="72" spans="1:8" ht="34.200000000000003">
      <c r="A72" s="86">
        <v>35</v>
      </c>
      <c r="B72" s="82" t="s">
        <v>200</v>
      </c>
      <c r="C72" s="86" t="s">
        <v>10</v>
      </c>
      <c r="D72" s="154">
        <v>1</v>
      </c>
      <c r="E72" s="83"/>
      <c r="F72" s="84"/>
      <c r="G72" s="38"/>
      <c r="H72" s="38"/>
    </row>
    <row r="73" spans="1:8">
      <c r="A73" s="155"/>
      <c r="B73" s="535" t="s">
        <v>201</v>
      </c>
      <c r="C73" s="536"/>
      <c r="D73" s="536"/>
      <c r="E73" s="536"/>
      <c r="F73" s="536"/>
    </row>
    <row r="74" spans="1:8" ht="22.8">
      <c r="A74" s="86">
        <v>1</v>
      </c>
      <c r="B74" s="82" t="s">
        <v>202</v>
      </c>
      <c r="C74" s="86" t="s">
        <v>74</v>
      </c>
      <c r="D74" s="154">
        <v>5.86</v>
      </c>
      <c r="E74" s="83"/>
      <c r="F74" s="84"/>
      <c r="G74" s="38"/>
      <c r="H74" s="38"/>
    </row>
    <row r="75" spans="1:8" ht="22.8">
      <c r="A75" s="86">
        <v>2</v>
      </c>
      <c r="B75" s="82" t="s">
        <v>202</v>
      </c>
      <c r="C75" s="86" t="s">
        <v>74</v>
      </c>
      <c r="D75" s="153">
        <v>0.53</v>
      </c>
      <c r="E75" s="83"/>
      <c r="F75" s="84"/>
      <c r="G75" s="38"/>
      <c r="H75" s="38"/>
    </row>
    <row r="76" spans="1:8" ht="34.200000000000003">
      <c r="A76" s="86">
        <v>3</v>
      </c>
      <c r="B76" s="82" t="s">
        <v>204</v>
      </c>
      <c r="C76" s="86" t="s">
        <v>64</v>
      </c>
      <c r="D76" s="154">
        <v>185</v>
      </c>
      <c r="E76" s="83"/>
      <c r="F76" s="84"/>
      <c r="G76" s="38"/>
      <c r="H76" s="38"/>
    </row>
    <row r="77" spans="1:8">
      <c r="A77" s="86">
        <v>4</v>
      </c>
      <c r="B77" s="82" t="s">
        <v>457</v>
      </c>
      <c r="C77" s="86" t="s">
        <v>10</v>
      </c>
      <c r="D77" s="154">
        <v>1</v>
      </c>
      <c r="E77" s="83"/>
      <c r="F77" s="84"/>
      <c r="G77" s="38"/>
      <c r="H77" s="38"/>
    </row>
    <row r="78" spans="1:8" ht="22.8">
      <c r="A78" s="86">
        <v>5</v>
      </c>
      <c r="B78" s="82" t="s">
        <v>458</v>
      </c>
      <c r="C78" s="86" t="s">
        <v>46</v>
      </c>
      <c r="D78" s="154">
        <v>16.37</v>
      </c>
      <c r="E78" s="83"/>
      <c r="F78" s="84"/>
      <c r="G78" s="38"/>
      <c r="H78" s="38"/>
    </row>
    <row r="79" spans="1:8" ht="22.8">
      <c r="A79" s="86">
        <v>6</v>
      </c>
      <c r="B79" s="82" t="s">
        <v>459</v>
      </c>
      <c r="C79" s="86" t="s">
        <v>74</v>
      </c>
      <c r="D79" s="154">
        <v>8</v>
      </c>
      <c r="E79" s="83"/>
      <c r="F79" s="84"/>
      <c r="G79" s="38"/>
      <c r="H79" s="38"/>
    </row>
    <row r="80" spans="1:8">
      <c r="A80" s="155"/>
      <c r="B80" s="535" t="s">
        <v>206</v>
      </c>
      <c r="C80" s="536"/>
      <c r="D80" s="536"/>
      <c r="E80" s="536"/>
      <c r="F80" s="536"/>
    </row>
    <row r="81" spans="1:8" ht="34.200000000000003">
      <c r="A81" s="86">
        <v>1</v>
      </c>
      <c r="B81" s="82" t="s">
        <v>460</v>
      </c>
      <c r="C81" s="86" t="s">
        <v>103</v>
      </c>
      <c r="D81" s="153">
        <v>0.14000000000000001</v>
      </c>
      <c r="E81" s="83"/>
      <c r="F81" s="84"/>
      <c r="G81" s="38"/>
      <c r="H81" s="38"/>
    </row>
    <row r="82" spans="1:8" ht="22.8">
      <c r="A82" s="86">
        <v>2</v>
      </c>
      <c r="B82" s="82" t="s">
        <v>208</v>
      </c>
      <c r="C82" s="86" t="s">
        <v>103</v>
      </c>
      <c r="D82" s="153">
        <v>0.14000000000000001</v>
      </c>
      <c r="E82" s="83"/>
      <c r="F82" s="84"/>
      <c r="G82" s="38"/>
      <c r="H82" s="38"/>
    </row>
    <row r="83" spans="1:8" ht="34.200000000000003">
      <c r="A83" s="86">
        <v>3</v>
      </c>
      <c r="B83" s="82" t="s">
        <v>207</v>
      </c>
      <c r="C83" s="86" t="s">
        <v>103</v>
      </c>
      <c r="D83" s="153">
        <v>0.3</v>
      </c>
      <c r="E83" s="83"/>
      <c r="F83" s="84"/>
      <c r="G83" s="38"/>
      <c r="H83" s="38"/>
    </row>
    <row r="84" spans="1:8" ht="22.8">
      <c r="A84" s="86">
        <v>4</v>
      </c>
      <c r="B84" s="82" t="s">
        <v>208</v>
      </c>
      <c r="C84" s="86" t="s">
        <v>103</v>
      </c>
      <c r="D84" s="153">
        <v>0.3</v>
      </c>
      <c r="E84" s="83"/>
      <c r="F84" s="84"/>
      <c r="G84" s="38"/>
      <c r="H84" s="38"/>
    </row>
    <row r="85" spans="1:8" ht="34.200000000000003">
      <c r="A85" s="86">
        <v>5</v>
      </c>
      <c r="B85" s="82" t="s">
        <v>209</v>
      </c>
      <c r="C85" s="86" t="s">
        <v>103</v>
      </c>
      <c r="D85" s="154">
        <v>3.29</v>
      </c>
      <c r="E85" s="83"/>
      <c r="F85" s="84"/>
      <c r="G85" s="38"/>
      <c r="H85" s="38"/>
    </row>
    <row r="86" spans="1:8" ht="22.8">
      <c r="A86" s="86">
        <v>6</v>
      </c>
      <c r="B86" s="82" t="s">
        <v>208</v>
      </c>
      <c r="C86" s="86" t="s">
        <v>103</v>
      </c>
      <c r="D86" s="154">
        <v>3.29</v>
      </c>
      <c r="E86" s="83"/>
      <c r="F86" s="84"/>
      <c r="G86" s="38"/>
      <c r="H86" s="38"/>
    </row>
    <row r="87" spans="1:8">
      <c r="A87" s="155"/>
      <c r="B87" s="535" t="s">
        <v>461</v>
      </c>
      <c r="C87" s="536"/>
      <c r="D87" s="536"/>
      <c r="E87" s="536"/>
      <c r="F87" s="536"/>
    </row>
    <row r="88" spans="1:8" ht="34.200000000000003">
      <c r="A88" s="86">
        <v>1</v>
      </c>
      <c r="B88" s="82" t="s">
        <v>462</v>
      </c>
      <c r="C88" s="86" t="s">
        <v>15</v>
      </c>
      <c r="D88" s="154">
        <v>5</v>
      </c>
      <c r="E88" s="83"/>
      <c r="F88" s="84"/>
      <c r="G88" s="38"/>
      <c r="H88" s="38"/>
    </row>
    <row r="89" spans="1:8">
      <c r="A89" s="86">
        <v>2</v>
      </c>
      <c r="B89" s="82" t="s">
        <v>463</v>
      </c>
      <c r="C89" s="86" t="s">
        <v>15</v>
      </c>
      <c r="D89" s="154">
        <v>5</v>
      </c>
      <c r="E89" s="83"/>
      <c r="F89" s="84"/>
      <c r="G89" s="38"/>
      <c r="H89" s="38"/>
    </row>
    <row r="90" spans="1:8" ht="22.8">
      <c r="A90" s="86">
        <v>3</v>
      </c>
      <c r="B90" s="82" t="s">
        <v>177</v>
      </c>
      <c r="C90" s="86" t="s">
        <v>13</v>
      </c>
      <c r="D90" s="154">
        <v>5</v>
      </c>
      <c r="E90" s="83"/>
      <c r="F90" s="84"/>
      <c r="G90" s="38"/>
      <c r="H90" s="38"/>
    </row>
    <row r="91" spans="1:8" ht="34.200000000000003">
      <c r="A91" s="86">
        <v>4</v>
      </c>
      <c r="B91" s="82" t="s">
        <v>462</v>
      </c>
      <c r="C91" s="86" t="s">
        <v>15</v>
      </c>
      <c r="D91" s="154">
        <v>4</v>
      </c>
      <c r="E91" s="83"/>
      <c r="F91" s="84"/>
      <c r="G91" s="38"/>
      <c r="H91" s="38"/>
    </row>
    <row r="92" spans="1:8">
      <c r="A92" s="86">
        <v>5</v>
      </c>
      <c r="B92" s="82" t="s">
        <v>463</v>
      </c>
      <c r="C92" s="86" t="s">
        <v>15</v>
      </c>
      <c r="D92" s="154">
        <v>4</v>
      </c>
      <c r="E92" s="83"/>
      <c r="F92" s="84"/>
      <c r="G92" s="38"/>
      <c r="H92" s="38"/>
    </row>
    <row r="93" spans="1:8" ht="22.8">
      <c r="A93" s="86">
        <v>6</v>
      </c>
      <c r="B93" s="82" t="s">
        <v>176</v>
      </c>
      <c r="C93" s="86" t="s">
        <v>13</v>
      </c>
      <c r="D93" s="154">
        <v>4</v>
      </c>
      <c r="E93" s="83"/>
      <c r="F93" s="84"/>
      <c r="G93" s="38"/>
      <c r="H93" s="38"/>
    </row>
    <row r="94" spans="1:8" ht="22.8">
      <c r="A94" s="86">
        <v>7</v>
      </c>
      <c r="B94" s="82" t="s">
        <v>464</v>
      </c>
      <c r="C94" s="86" t="s">
        <v>15</v>
      </c>
      <c r="D94" s="154">
        <v>2</v>
      </c>
      <c r="E94" s="83"/>
      <c r="F94" s="84"/>
      <c r="G94" s="38"/>
      <c r="H94" s="38"/>
    </row>
    <row r="95" spans="1:8" ht="22.8">
      <c r="A95" s="86">
        <v>8</v>
      </c>
      <c r="B95" s="82" t="s">
        <v>465</v>
      </c>
      <c r="C95" s="86" t="s">
        <v>15</v>
      </c>
      <c r="D95" s="154">
        <v>1</v>
      </c>
      <c r="E95" s="83"/>
      <c r="F95" s="84"/>
      <c r="G95" s="38"/>
      <c r="H95" s="38"/>
    </row>
    <row r="96" spans="1:8" ht="22.8">
      <c r="A96" s="86">
        <v>9</v>
      </c>
      <c r="B96" s="82" t="s">
        <v>178</v>
      </c>
      <c r="C96" s="86" t="s">
        <v>10</v>
      </c>
      <c r="D96" s="154">
        <v>9</v>
      </c>
      <c r="E96" s="83"/>
      <c r="F96" s="84"/>
      <c r="G96" s="38"/>
      <c r="H96" s="38"/>
    </row>
    <row r="97" spans="1:8">
      <c r="A97" s="155"/>
      <c r="B97" s="535" t="s">
        <v>213</v>
      </c>
      <c r="C97" s="536"/>
      <c r="D97" s="536"/>
      <c r="E97" s="536"/>
      <c r="F97" s="536"/>
    </row>
    <row r="98" spans="1:8" ht="34.200000000000003">
      <c r="A98" s="86">
        <v>1</v>
      </c>
      <c r="B98" s="82" t="s">
        <v>214</v>
      </c>
      <c r="C98" s="86" t="s">
        <v>42</v>
      </c>
      <c r="D98" s="154">
        <v>4.38</v>
      </c>
      <c r="E98" s="83"/>
      <c r="F98" s="84"/>
      <c r="G98" s="38"/>
      <c r="H98" s="38"/>
    </row>
    <row r="99" spans="1:8">
      <c r="A99" s="86">
        <v>2</v>
      </c>
      <c r="B99" s="82" t="s">
        <v>215</v>
      </c>
      <c r="C99" s="86" t="s">
        <v>74</v>
      </c>
      <c r="D99" s="154">
        <v>17</v>
      </c>
      <c r="E99" s="83"/>
      <c r="F99" s="84"/>
      <c r="G99" s="38"/>
      <c r="H99" s="38"/>
    </row>
    <row r="100" spans="1:8" ht="22.8">
      <c r="A100" s="86">
        <v>3</v>
      </c>
      <c r="B100" s="82" t="s">
        <v>216</v>
      </c>
      <c r="C100" s="86" t="s">
        <v>74</v>
      </c>
      <c r="D100" s="154">
        <v>21</v>
      </c>
      <c r="E100" s="83"/>
      <c r="F100" s="84"/>
      <c r="G100" s="38"/>
      <c r="H100" s="38"/>
    </row>
    <row r="101" spans="1:8" ht="22.8">
      <c r="A101" s="86">
        <v>4</v>
      </c>
      <c r="B101" s="82" t="s">
        <v>217</v>
      </c>
      <c r="C101" s="86" t="s">
        <v>42</v>
      </c>
      <c r="D101" s="154">
        <v>3.38</v>
      </c>
      <c r="E101" s="83"/>
      <c r="F101" s="84"/>
      <c r="G101" s="38"/>
      <c r="H101" s="38"/>
    </row>
    <row r="102" spans="1:8" ht="22.8">
      <c r="A102" s="86">
        <v>5</v>
      </c>
      <c r="B102" s="82" t="s">
        <v>218</v>
      </c>
      <c r="C102" s="86" t="s">
        <v>42</v>
      </c>
      <c r="D102" s="154">
        <v>3.38</v>
      </c>
      <c r="E102" s="83"/>
      <c r="F102" s="84"/>
      <c r="G102" s="38"/>
      <c r="H102" s="38"/>
    </row>
    <row r="103" spans="1:8" ht="34.200000000000003">
      <c r="A103" s="86">
        <v>6</v>
      </c>
      <c r="B103" s="82" t="s">
        <v>219</v>
      </c>
      <c r="C103" s="86" t="s">
        <v>80</v>
      </c>
      <c r="D103" s="153">
        <v>1.4E-2</v>
      </c>
      <c r="E103" s="83"/>
      <c r="F103" s="84"/>
      <c r="G103" s="38"/>
      <c r="H103" s="38"/>
    </row>
    <row r="104" spans="1:8" ht="34.200000000000003">
      <c r="A104" s="86">
        <v>7</v>
      </c>
      <c r="B104" s="82" t="s">
        <v>220</v>
      </c>
      <c r="C104" s="86" t="s">
        <v>80</v>
      </c>
      <c r="D104" s="153">
        <v>1.4E-2</v>
      </c>
      <c r="E104" s="83"/>
      <c r="F104" s="84"/>
      <c r="G104" s="38"/>
      <c r="H104" s="38"/>
    </row>
    <row r="105" spans="1:8" ht="22.8">
      <c r="A105" s="86">
        <v>8</v>
      </c>
      <c r="B105" s="82" t="s">
        <v>221</v>
      </c>
      <c r="C105" s="86" t="s">
        <v>42</v>
      </c>
      <c r="D105" s="153">
        <v>0.02</v>
      </c>
      <c r="E105" s="83"/>
      <c r="F105" s="84"/>
      <c r="G105" s="38"/>
      <c r="H105" s="38"/>
    </row>
    <row r="106" spans="1:8" ht="22.8">
      <c r="A106" s="86">
        <v>9</v>
      </c>
      <c r="B106" s="82" t="s">
        <v>222</v>
      </c>
      <c r="C106" s="86" t="s">
        <v>42</v>
      </c>
      <c r="D106" s="153">
        <v>0.06</v>
      </c>
      <c r="E106" s="83"/>
      <c r="F106" s="84"/>
      <c r="G106" s="38"/>
      <c r="H106" s="38"/>
    </row>
    <row r="107" spans="1:8" ht="45.6">
      <c r="A107" s="86">
        <v>10</v>
      </c>
      <c r="B107" s="82" t="s">
        <v>223</v>
      </c>
      <c r="C107" s="86" t="s">
        <v>68</v>
      </c>
      <c r="D107" s="153">
        <v>0.09</v>
      </c>
      <c r="E107" s="83"/>
      <c r="F107" s="84"/>
      <c r="G107" s="38"/>
      <c r="H107" s="38"/>
    </row>
    <row r="108" spans="1:8" ht="45.6">
      <c r="A108" s="86">
        <v>11</v>
      </c>
      <c r="B108" s="82" t="s">
        <v>224</v>
      </c>
      <c r="C108" s="86" t="s">
        <v>68</v>
      </c>
      <c r="D108" s="153">
        <v>0.09</v>
      </c>
      <c r="E108" s="83"/>
      <c r="F108" s="84"/>
      <c r="G108" s="38"/>
      <c r="H108" s="38"/>
    </row>
    <row r="109" spans="1:8" ht="34.200000000000003">
      <c r="A109" s="86">
        <v>12</v>
      </c>
      <c r="B109" s="82" t="s">
        <v>225</v>
      </c>
      <c r="C109" s="86" t="s">
        <v>68</v>
      </c>
      <c r="D109" s="153">
        <v>0.09</v>
      </c>
      <c r="E109" s="83"/>
      <c r="F109" s="84"/>
      <c r="G109" s="38"/>
      <c r="H109" s="38"/>
    </row>
    <row r="110" spans="1:8" ht="22.8">
      <c r="A110" s="86">
        <v>13</v>
      </c>
      <c r="B110" s="82" t="s">
        <v>226</v>
      </c>
      <c r="C110" s="86" t="s">
        <v>42</v>
      </c>
      <c r="D110" s="153">
        <v>1.7999999999999999E-2</v>
      </c>
      <c r="E110" s="83"/>
      <c r="F110" s="84"/>
      <c r="G110" s="38"/>
      <c r="H110" s="38"/>
    </row>
    <row r="111" spans="1:8" ht="45.6">
      <c r="A111" s="86">
        <v>14</v>
      </c>
      <c r="B111" s="82" t="s">
        <v>227</v>
      </c>
      <c r="C111" s="86" t="s">
        <v>42</v>
      </c>
      <c r="D111" s="153">
        <v>4.2999999999999997E-2</v>
      </c>
      <c r="E111" s="83"/>
      <c r="F111" s="84"/>
      <c r="G111" s="38"/>
      <c r="H111" s="38"/>
    </row>
    <row r="112" spans="1:8" ht="22.8">
      <c r="A112" s="86">
        <v>15</v>
      </c>
      <c r="B112" s="82" t="s">
        <v>221</v>
      </c>
      <c r="C112" s="86" t="s">
        <v>42</v>
      </c>
      <c r="D112" s="153">
        <v>0.02</v>
      </c>
      <c r="E112" s="83"/>
      <c r="F112" s="84"/>
      <c r="G112" s="38"/>
      <c r="H112" s="38"/>
    </row>
    <row r="113" spans="1:8" ht="22.8">
      <c r="A113" s="86">
        <v>16</v>
      </c>
      <c r="B113" s="82" t="s">
        <v>222</v>
      </c>
      <c r="C113" s="86" t="s">
        <v>42</v>
      </c>
      <c r="D113" s="153">
        <v>0.09</v>
      </c>
      <c r="E113" s="83"/>
      <c r="F113" s="84"/>
      <c r="G113" s="38"/>
      <c r="H113" s="38"/>
    </row>
    <row r="114" spans="1:8" ht="45.6">
      <c r="A114" s="86">
        <v>17</v>
      </c>
      <c r="B114" s="82" t="s">
        <v>223</v>
      </c>
      <c r="C114" s="86" t="s">
        <v>68</v>
      </c>
      <c r="D114" s="153">
        <v>0.14000000000000001</v>
      </c>
      <c r="E114" s="83"/>
      <c r="F114" s="84"/>
      <c r="G114" s="38"/>
      <c r="H114" s="38"/>
    </row>
    <row r="115" spans="1:8" ht="34.200000000000003">
      <c r="A115" s="86">
        <v>18</v>
      </c>
      <c r="B115" s="82" t="s">
        <v>225</v>
      </c>
      <c r="C115" s="86" t="s">
        <v>68</v>
      </c>
      <c r="D115" s="153">
        <v>0.14000000000000001</v>
      </c>
      <c r="E115" s="83"/>
      <c r="F115" s="84"/>
      <c r="G115" s="38"/>
      <c r="H115" s="38"/>
    </row>
    <row r="116" spans="1:8" ht="22.8">
      <c r="A116" s="86">
        <v>19</v>
      </c>
      <c r="B116" s="82" t="s">
        <v>226</v>
      </c>
      <c r="C116" s="86" t="s">
        <v>42</v>
      </c>
      <c r="D116" s="153">
        <v>2.8000000000000001E-2</v>
      </c>
      <c r="E116" s="83"/>
      <c r="F116" s="84"/>
      <c r="G116" s="38"/>
      <c r="H116" s="38"/>
    </row>
    <row r="117" spans="1:8" ht="45.6">
      <c r="A117" s="86">
        <v>20</v>
      </c>
      <c r="B117" s="82" t="s">
        <v>227</v>
      </c>
      <c r="C117" s="86" t="s">
        <v>42</v>
      </c>
      <c r="D117" s="153">
        <v>5.7000000000000002E-2</v>
      </c>
      <c r="E117" s="83"/>
      <c r="F117" s="84"/>
      <c r="G117" s="38"/>
      <c r="H117" s="38"/>
    </row>
    <row r="118" spans="1:8" ht="34.200000000000003">
      <c r="A118" s="404">
        <v>21</v>
      </c>
      <c r="B118" s="405" t="s">
        <v>2391</v>
      </c>
      <c r="C118" s="404" t="s">
        <v>42</v>
      </c>
      <c r="D118" s="419">
        <v>1</v>
      </c>
      <c r="E118" s="420"/>
      <c r="F118" s="84"/>
      <c r="G118" s="38"/>
      <c r="H118" s="38"/>
    </row>
    <row r="119" spans="1:8" ht="14.1" customHeight="1">
      <c r="A119" s="548" t="s">
        <v>1392</v>
      </c>
      <c r="B119" s="549"/>
      <c r="C119" s="549"/>
      <c r="D119" s="549"/>
      <c r="E119" s="550"/>
      <c r="F119" s="84"/>
    </row>
    <row r="120" spans="1:8" ht="14.1">
      <c r="A120" s="57"/>
      <c r="B120" s="551"/>
      <c r="C120" s="552"/>
      <c r="D120" s="552"/>
      <c r="E120" s="39"/>
      <c r="F120" s="37"/>
    </row>
    <row r="121" spans="1:8">
      <c r="A121" s="57"/>
      <c r="B121" s="553"/>
      <c r="C121" s="554"/>
      <c r="D121" s="554"/>
      <c r="E121" s="39"/>
      <c r="F121" s="37"/>
    </row>
    <row r="122" spans="1:8" ht="14.1">
      <c r="A122" s="57"/>
      <c r="B122" s="551"/>
      <c r="C122" s="552"/>
      <c r="D122" s="552"/>
      <c r="E122" s="39"/>
      <c r="F122" s="37"/>
    </row>
    <row r="124" spans="1:8">
      <c r="B124" s="547"/>
      <c r="C124" s="547"/>
      <c r="D124" s="547"/>
      <c r="E124" s="547"/>
      <c r="F124" s="547"/>
    </row>
    <row r="125" spans="1:8">
      <c r="B125" s="547"/>
      <c r="C125" s="547"/>
      <c r="D125" s="547"/>
      <c r="E125" s="547"/>
      <c r="F125" s="547"/>
    </row>
    <row r="126" spans="1:8">
      <c r="B126" s="547"/>
      <c r="C126" s="547"/>
      <c r="D126" s="547"/>
      <c r="E126" s="547"/>
      <c r="F126" s="547"/>
    </row>
    <row r="127" spans="1:8">
      <c r="B127" s="547"/>
      <c r="C127" s="547"/>
      <c r="D127" s="547"/>
      <c r="E127" s="547"/>
      <c r="F127" s="547"/>
    </row>
    <row r="128" spans="1:8">
      <c r="B128" s="547"/>
      <c r="C128" s="547"/>
      <c r="D128" s="547"/>
      <c r="E128" s="547"/>
      <c r="F128" s="547"/>
    </row>
    <row r="129" spans="2:6">
      <c r="B129" s="547"/>
      <c r="C129" s="547"/>
      <c r="D129" s="547"/>
      <c r="E129" s="547"/>
      <c r="F129" s="547"/>
    </row>
    <row r="130" spans="2:6">
      <c r="B130" s="547"/>
      <c r="C130" s="547"/>
      <c r="D130" s="547"/>
      <c r="E130" s="547"/>
      <c r="F130" s="547"/>
    </row>
  </sheetData>
  <mergeCells count="26">
    <mergeCell ref="B130:F130"/>
    <mergeCell ref="B120:D120"/>
    <mergeCell ref="B121:D121"/>
    <mergeCell ref="B122:D122"/>
    <mergeCell ref="B124:F124"/>
    <mergeCell ref="B125:F125"/>
    <mergeCell ref="B126:F126"/>
    <mergeCell ref="B87:F87"/>
    <mergeCell ref="B97:F97"/>
    <mergeCell ref="B127:F127"/>
    <mergeCell ref="B128:F128"/>
    <mergeCell ref="B129:F129"/>
    <mergeCell ref="A119:E119"/>
    <mergeCell ref="B37:F37"/>
    <mergeCell ref="B73:F73"/>
    <mergeCell ref="B80:F80"/>
    <mergeCell ref="B32:F32"/>
    <mergeCell ref="B2:E2"/>
    <mergeCell ref="A4:F5"/>
    <mergeCell ref="A6:F7"/>
    <mergeCell ref="A8:F9"/>
    <mergeCell ref="D10:D11"/>
    <mergeCell ref="B12:F12"/>
    <mergeCell ref="B21:F21"/>
    <mergeCell ref="E10:F10"/>
    <mergeCell ref="A10:A11"/>
  </mergeCells>
  <pageMargins left="0.23622047244094491" right="0" top="0.47244094488188981" bottom="0.19685039370078741" header="0" footer="0.27559055118110237"/>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2600-0B40-4B0A-B634-4F0303C1DBDA}">
  <sheetPr>
    <tabColor rgb="FFFFC000"/>
  </sheetPr>
  <dimension ref="A2:H49"/>
  <sheetViews>
    <sheetView topLeftCell="A22" zoomScale="98" zoomScaleNormal="98" workbookViewId="0">
      <selection activeCell="E13" sqref="E13:F37"/>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318</v>
      </c>
      <c r="B4" s="540"/>
      <c r="C4" s="540"/>
      <c r="D4" s="540"/>
      <c r="E4" s="540"/>
      <c r="F4" s="540"/>
    </row>
    <row r="5" spans="1:8">
      <c r="A5" s="540"/>
      <c r="B5" s="540"/>
      <c r="C5" s="540"/>
      <c r="D5" s="540"/>
      <c r="E5" s="540"/>
      <c r="F5" s="540"/>
    </row>
    <row r="6" spans="1:8">
      <c r="A6" s="539" t="s">
        <v>230</v>
      </c>
      <c r="B6" s="540"/>
      <c r="C6" s="540"/>
      <c r="D6" s="540"/>
      <c r="E6" s="540"/>
      <c r="F6" s="540"/>
    </row>
    <row r="7" spans="1:8">
      <c r="A7" s="540"/>
      <c r="B7" s="540"/>
      <c r="C7" s="540"/>
      <c r="D7" s="540"/>
      <c r="E7" s="540"/>
      <c r="F7" s="540"/>
    </row>
    <row r="8" spans="1:8">
      <c r="A8" s="539" t="s">
        <v>231</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466</v>
      </c>
      <c r="C12" s="536"/>
      <c r="D12" s="536"/>
      <c r="E12" s="536"/>
      <c r="F12" s="536"/>
    </row>
    <row r="13" spans="1:8" ht="34.200000000000003">
      <c r="A13" s="86">
        <v>1</v>
      </c>
      <c r="B13" s="82" t="s">
        <v>467</v>
      </c>
      <c r="C13" s="86" t="s">
        <v>64</v>
      </c>
      <c r="D13" s="154">
        <v>38.5</v>
      </c>
      <c r="E13" s="558" t="s">
        <v>1767</v>
      </c>
      <c r="F13" s="559"/>
      <c r="G13" s="38"/>
      <c r="H13" s="38"/>
    </row>
    <row r="14" spans="1:8" ht="34.200000000000003">
      <c r="A14" s="86">
        <v>2</v>
      </c>
      <c r="B14" s="82" t="s">
        <v>468</v>
      </c>
      <c r="C14" s="86" t="s">
        <v>64</v>
      </c>
      <c r="D14" s="154">
        <v>1</v>
      </c>
      <c r="E14" s="560"/>
      <c r="F14" s="561"/>
      <c r="G14" s="38"/>
      <c r="H14" s="38"/>
    </row>
    <row r="15" spans="1:8" ht="22.8">
      <c r="A15" s="86">
        <v>3</v>
      </c>
      <c r="B15" s="82" t="s">
        <v>469</v>
      </c>
      <c r="C15" s="86" t="s">
        <v>64</v>
      </c>
      <c r="D15" s="154">
        <v>36.5</v>
      </c>
      <c r="E15" s="560"/>
      <c r="F15" s="561"/>
      <c r="G15" s="38"/>
      <c r="H15" s="38"/>
    </row>
    <row r="16" spans="1:8" ht="22.8">
      <c r="A16" s="86">
        <v>4</v>
      </c>
      <c r="B16" s="82" t="s">
        <v>1404</v>
      </c>
      <c r="C16" s="86" t="s">
        <v>64</v>
      </c>
      <c r="D16" s="154">
        <v>31.5</v>
      </c>
      <c r="E16" s="560"/>
      <c r="F16" s="561"/>
      <c r="G16" s="38"/>
      <c r="H16" s="38"/>
    </row>
    <row r="17" spans="1:8" ht="34.200000000000003">
      <c r="A17" s="86">
        <v>5</v>
      </c>
      <c r="B17" s="82" t="s">
        <v>470</v>
      </c>
      <c r="C17" s="86" t="s">
        <v>64</v>
      </c>
      <c r="D17" s="154">
        <v>5</v>
      </c>
      <c r="E17" s="560"/>
      <c r="F17" s="561"/>
      <c r="G17" s="38"/>
      <c r="H17" s="38"/>
    </row>
    <row r="18" spans="1:8" ht="22.8">
      <c r="A18" s="86">
        <v>6</v>
      </c>
      <c r="B18" s="82" t="s">
        <v>471</v>
      </c>
      <c r="C18" s="86" t="s">
        <v>15</v>
      </c>
      <c r="D18" s="154">
        <v>1</v>
      </c>
      <c r="E18" s="560"/>
      <c r="F18" s="561"/>
      <c r="G18" s="38"/>
      <c r="H18" s="38"/>
    </row>
    <row r="19" spans="1:8" ht="22.8">
      <c r="A19" s="86">
        <v>7</v>
      </c>
      <c r="B19" s="82" t="s">
        <v>472</v>
      </c>
      <c r="C19" s="86" t="s">
        <v>10</v>
      </c>
      <c r="D19" s="154">
        <v>1</v>
      </c>
      <c r="E19" s="560"/>
      <c r="F19" s="561"/>
      <c r="G19" s="38"/>
      <c r="H19" s="38"/>
    </row>
    <row r="20" spans="1:8" ht="22.8">
      <c r="A20" s="86">
        <v>8</v>
      </c>
      <c r="B20" s="82" t="s">
        <v>473</v>
      </c>
      <c r="C20" s="86" t="s">
        <v>10</v>
      </c>
      <c r="D20" s="154">
        <v>1</v>
      </c>
      <c r="E20" s="560"/>
      <c r="F20" s="561"/>
      <c r="G20" s="38"/>
      <c r="H20" s="38"/>
    </row>
    <row r="21" spans="1:8" ht="22.8">
      <c r="A21" s="86">
        <v>9</v>
      </c>
      <c r="B21" s="82" t="s">
        <v>474</v>
      </c>
      <c r="C21" s="86" t="s">
        <v>10</v>
      </c>
      <c r="D21" s="154">
        <v>1</v>
      </c>
      <c r="E21" s="560"/>
      <c r="F21" s="561"/>
      <c r="G21" s="38"/>
      <c r="H21" s="38"/>
    </row>
    <row r="22" spans="1:8" ht="22.8">
      <c r="A22" s="86">
        <v>10</v>
      </c>
      <c r="B22" s="82" t="s">
        <v>475</v>
      </c>
      <c r="C22" s="86" t="s">
        <v>10</v>
      </c>
      <c r="D22" s="154">
        <v>2</v>
      </c>
      <c r="E22" s="560"/>
      <c r="F22" s="561"/>
      <c r="G22" s="38"/>
      <c r="H22" s="38"/>
    </row>
    <row r="23" spans="1:8" ht="22.8">
      <c r="A23" s="86">
        <v>11</v>
      </c>
      <c r="B23" s="82" t="s">
        <v>476</v>
      </c>
      <c r="C23" s="86" t="s">
        <v>10</v>
      </c>
      <c r="D23" s="154">
        <v>1</v>
      </c>
      <c r="E23" s="560"/>
      <c r="F23" s="561"/>
      <c r="G23" s="38"/>
      <c r="H23" s="38"/>
    </row>
    <row r="24" spans="1:8" ht="22.8">
      <c r="A24" s="86">
        <v>12</v>
      </c>
      <c r="B24" s="82" t="s">
        <v>477</v>
      </c>
      <c r="C24" s="86" t="s">
        <v>10</v>
      </c>
      <c r="D24" s="154">
        <v>1</v>
      </c>
      <c r="E24" s="560"/>
      <c r="F24" s="561"/>
      <c r="G24" s="38"/>
      <c r="H24" s="38"/>
    </row>
    <row r="25" spans="1:8" ht="34.200000000000003">
      <c r="A25" s="86">
        <v>13</v>
      </c>
      <c r="B25" s="82" t="s">
        <v>478</v>
      </c>
      <c r="C25" s="86" t="s">
        <v>10</v>
      </c>
      <c r="D25" s="154">
        <v>2</v>
      </c>
      <c r="E25" s="560"/>
      <c r="F25" s="561"/>
      <c r="G25" s="38"/>
      <c r="H25" s="38"/>
    </row>
    <row r="26" spans="1:8" ht="34.200000000000003">
      <c r="A26" s="86">
        <v>14</v>
      </c>
      <c r="B26" s="82" t="s">
        <v>479</v>
      </c>
      <c r="C26" s="86" t="s">
        <v>10</v>
      </c>
      <c r="D26" s="154">
        <v>1</v>
      </c>
      <c r="E26" s="560"/>
      <c r="F26" s="561"/>
      <c r="G26" s="38"/>
      <c r="H26" s="38"/>
    </row>
    <row r="27" spans="1:8" ht="22.8">
      <c r="A27" s="86">
        <v>15</v>
      </c>
      <c r="B27" s="82" t="s">
        <v>244</v>
      </c>
      <c r="C27" s="86" t="s">
        <v>103</v>
      </c>
      <c r="D27" s="153">
        <v>0.95</v>
      </c>
      <c r="E27" s="560"/>
      <c r="F27" s="561"/>
      <c r="G27" s="38"/>
      <c r="H27" s="38"/>
    </row>
    <row r="28" spans="1:8" ht="22.8">
      <c r="A28" s="86">
        <v>16</v>
      </c>
      <c r="B28" s="82" t="s">
        <v>245</v>
      </c>
      <c r="C28" s="86" t="s">
        <v>74</v>
      </c>
      <c r="D28" s="154">
        <v>9</v>
      </c>
      <c r="E28" s="560"/>
      <c r="F28" s="561"/>
      <c r="G28" s="38"/>
      <c r="H28" s="38"/>
    </row>
    <row r="29" spans="1:8" ht="34.200000000000003">
      <c r="A29" s="86">
        <v>17</v>
      </c>
      <c r="B29" s="82" t="s">
        <v>480</v>
      </c>
      <c r="C29" s="86" t="s">
        <v>103</v>
      </c>
      <c r="D29" s="153">
        <v>0.76</v>
      </c>
      <c r="E29" s="560"/>
      <c r="F29" s="561"/>
      <c r="G29" s="38"/>
      <c r="H29" s="38"/>
    </row>
    <row r="30" spans="1:8" ht="22.8">
      <c r="A30" s="86">
        <v>18</v>
      </c>
      <c r="B30" s="82" t="s">
        <v>481</v>
      </c>
      <c r="C30" s="86" t="s">
        <v>10</v>
      </c>
      <c r="D30" s="154">
        <v>12</v>
      </c>
      <c r="E30" s="560"/>
      <c r="F30" s="561"/>
      <c r="G30" s="38"/>
      <c r="H30" s="38"/>
    </row>
    <row r="31" spans="1:8">
      <c r="A31" s="86">
        <v>19</v>
      </c>
      <c r="B31" s="82" t="s">
        <v>482</v>
      </c>
      <c r="C31" s="86" t="s">
        <v>10</v>
      </c>
      <c r="D31" s="154">
        <v>2</v>
      </c>
      <c r="E31" s="560"/>
      <c r="F31" s="561"/>
      <c r="G31" s="38"/>
      <c r="H31" s="38"/>
    </row>
    <row r="32" spans="1:8" ht="22.8">
      <c r="A32" s="86">
        <v>20</v>
      </c>
      <c r="B32" s="82" t="s">
        <v>483</v>
      </c>
      <c r="C32" s="86" t="s">
        <v>10</v>
      </c>
      <c r="D32" s="154">
        <v>2</v>
      </c>
      <c r="E32" s="560"/>
      <c r="F32" s="561"/>
      <c r="G32" s="38"/>
      <c r="H32" s="38"/>
    </row>
    <row r="33" spans="1:8" ht="34.200000000000003">
      <c r="A33" s="86">
        <v>21</v>
      </c>
      <c r="B33" s="82" t="s">
        <v>484</v>
      </c>
      <c r="C33" s="86" t="s">
        <v>10</v>
      </c>
      <c r="D33" s="154">
        <v>30</v>
      </c>
      <c r="E33" s="560"/>
      <c r="F33" s="561"/>
      <c r="G33" s="38"/>
      <c r="H33" s="38"/>
    </row>
    <row r="34" spans="1:8" ht="34.200000000000003">
      <c r="A34" s="86">
        <v>22</v>
      </c>
      <c r="B34" s="82" t="s">
        <v>485</v>
      </c>
      <c r="C34" s="86" t="s">
        <v>64</v>
      </c>
      <c r="D34" s="154">
        <v>72</v>
      </c>
      <c r="E34" s="560"/>
      <c r="F34" s="561"/>
      <c r="G34" s="38"/>
      <c r="H34" s="38"/>
    </row>
    <row r="35" spans="1:8" ht="34.200000000000003">
      <c r="A35" s="86">
        <v>23</v>
      </c>
      <c r="B35" s="82" t="s">
        <v>250</v>
      </c>
      <c r="C35" s="86" t="s">
        <v>42</v>
      </c>
      <c r="D35" s="154">
        <v>2.8</v>
      </c>
      <c r="E35" s="560"/>
      <c r="F35" s="561"/>
      <c r="G35" s="38"/>
      <c r="H35" s="38"/>
    </row>
    <row r="36" spans="1:8" ht="34.200000000000003">
      <c r="A36" s="86">
        <v>24</v>
      </c>
      <c r="B36" s="82" t="s">
        <v>251</v>
      </c>
      <c r="C36" s="86" t="s">
        <v>42</v>
      </c>
      <c r="D36" s="154">
        <v>2.8</v>
      </c>
      <c r="E36" s="560"/>
      <c r="F36" s="561"/>
      <c r="G36" s="38"/>
      <c r="H36" s="38"/>
    </row>
    <row r="37" spans="1:8" ht="22.8">
      <c r="A37" s="86">
        <v>25</v>
      </c>
      <c r="B37" s="82" t="s">
        <v>218</v>
      </c>
      <c r="C37" s="86" t="s">
        <v>42</v>
      </c>
      <c r="D37" s="154">
        <v>2.8</v>
      </c>
      <c r="E37" s="562"/>
      <c r="F37" s="563"/>
      <c r="G37" s="38"/>
      <c r="H37" s="38"/>
    </row>
    <row r="38" spans="1:8" ht="14.1" customHeight="1">
      <c r="A38" s="555" t="s">
        <v>1524</v>
      </c>
      <c r="B38" s="556"/>
      <c r="C38" s="556"/>
      <c r="D38" s="556"/>
      <c r="E38" s="557"/>
      <c r="F38" s="199" t="s">
        <v>1405</v>
      </c>
    </row>
    <row r="39" spans="1:8" ht="14.1">
      <c r="A39" s="57"/>
      <c r="B39" s="551"/>
      <c r="C39" s="552"/>
      <c r="D39" s="552"/>
      <c r="E39" s="39"/>
      <c r="F39" s="37"/>
    </row>
    <row r="40" spans="1:8">
      <c r="A40" s="57"/>
      <c r="B40" s="553"/>
      <c r="C40" s="554"/>
      <c r="D40" s="554"/>
      <c r="E40" s="39"/>
      <c r="F40" s="37"/>
    </row>
    <row r="41" spans="1:8" ht="14.1">
      <c r="A41" s="57"/>
      <c r="B41" s="551"/>
      <c r="C41" s="552"/>
      <c r="D41" s="552"/>
      <c r="E41" s="39"/>
      <c r="F41" s="37"/>
    </row>
    <row r="43" spans="1:8">
      <c r="B43" s="547"/>
      <c r="C43" s="547"/>
      <c r="D43" s="547"/>
      <c r="E43" s="547"/>
      <c r="F43" s="547"/>
    </row>
    <row r="44" spans="1:8">
      <c r="B44" s="547"/>
      <c r="C44" s="547"/>
      <c r="D44" s="547"/>
      <c r="E44" s="547"/>
      <c r="F44" s="547"/>
    </row>
    <row r="45" spans="1:8">
      <c r="B45" s="547"/>
      <c r="C45" s="547"/>
      <c r="D45" s="547"/>
      <c r="E45" s="547"/>
      <c r="F45" s="547"/>
    </row>
    <row r="46" spans="1:8">
      <c r="B46" s="547"/>
      <c r="C46" s="547"/>
      <c r="D46" s="547"/>
      <c r="E46" s="547"/>
      <c r="F46" s="547"/>
    </row>
    <row r="47" spans="1:8">
      <c r="B47" s="547"/>
      <c r="C47" s="547"/>
      <c r="D47" s="547"/>
      <c r="E47" s="547"/>
      <c r="F47" s="547"/>
    </row>
    <row r="48" spans="1:8">
      <c r="B48" s="547"/>
      <c r="C48" s="547"/>
      <c r="D48" s="547"/>
      <c r="E48" s="547"/>
      <c r="F48" s="547"/>
    </row>
    <row r="49" spans="2:6">
      <c r="B49" s="547"/>
      <c r="C49" s="547"/>
      <c r="D49" s="547"/>
      <c r="E49" s="547"/>
      <c r="F49" s="547"/>
    </row>
  </sheetData>
  <mergeCells count="20">
    <mergeCell ref="B49:F49"/>
    <mergeCell ref="B43:F43"/>
    <mergeCell ref="B44:F44"/>
    <mergeCell ref="B45:F45"/>
    <mergeCell ref="B46:F46"/>
    <mergeCell ref="B47:F47"/>
    <mergeCell ref="B48:F48"/>
    <mergeCell ref="B41:D41"/>
    <mergeCell ref="B2:E2"/>
    <mergeCell ref="A4:F5"/>
    <mergeCell ref="A6:F7"/>
    <mergeCell ref="A8:F9"/>
    <mergeCell ref="D10:D11"/>
    <mergeCell ref="B12:F12"/>
    <mergeCell ref="B39:D39"/>
    <mergeCell ref="B40:D40"/>
    <mergeCell ref="E10:F10"/>
    <mergeCell ref="A38:E38"/>
    <mergeCell ref="A10:A11"/>
    <mergeCell ref="E13:F37"/>
  </mergeCells>
  <pageMargins left="0.23622047244094491" right="0" top="0.47244094488188981" bottom="0.19685039370078741" header="0" footer="0.27559055118110237"/>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3068-15AA-4EE8-87EB-5DB28BE983D3}">
  <dimension ref="A2:H134"/>
  <sheetViews>
    <sheetView topLeftCell="A82" workbookViewId="0">
      <selection activeCell="B107" sqref="B107"/>
    </sheetView>
  </sheetViews>
  <sheetFormatPr defaultRowHeight="12.3"/>
  <cols>
    <col min="1" max="1" width="4.109375" style="60" customWidth="1"/>
    <col min="2" max="2" width="40.5546875" customWidth="1"/>
    <col min="3" max="3" width="7.21875" style="60" customWidth="1"/>
    <col min="4" max="4" width="9.21875" style="60" customWidth="1"/>
    <col min="5" max="6" width="14.5546875" customWidth="1"/>
  </cols>
  <sheetData>
    <row r="2" spans="1:8" ht="15">
      <c r="B2" s="564" t="s">
        <v>19</v>
      </c>
      <c r="C2" s="565"/>
      <c r="D2" s="565"/>
      <c r="E2" s="565"/>
    </row>
    <row r="4" spans="1:8">
      <c r="A4" s="566" t="s">
        <v>318</v>
      </c>
      <c r="B4" s="567"/>
      <c r="C4" s="567"/>
      <c r="D4" s="567"/>
      <c r="E4" s="567"/>
      <c r="F4" s="567"/>
    </row>
    <row r="5" spans="1:8">
      <c r="A5" s="567"/>
      <c r="B5" s="567"/>
      <c r="C5" s="567"/>
      <c r="D5" s="567"/>
      <c r="E5" s="567"/>
      <c r="F5" s="567"/>
    </row>
    <row r="6" spans="1:8">
      <c r="A6" s="566" t="s">
        <v>252</v>
      </c>
      <c r="B6" s="567"/>
      <c r="C6" s="567"/>
      <c r="D6" s="567"/>
      <c r="E6" s="567"/>
      <c r="F6" s="567"/>
    </row>
    <row r="7" spans="1:8">
      <c r="A7" s="567"/>
      <c r="B7" s="567"/>
      <c r="C7" s="567"/>
      <c r="D7" s="567"/>
      <c r="E7" s="567"/>
      <c r="F7" s="567"/>
    </row>
    <row r="8" spans="1:8">
      <c r="A8" s="566" t="s">
        <v>486</v>
      </c>
      <c r="B8" s="567"/>
      <c r="C8" s="567"/>
      <c r="D8" s="567"/>
      <c r="E8" s="567"/>
      <c r="F8" s="567"/>
    </row>
    <row r="9" spans="1:8">
      <c r="A9" s="567"/>
      <c r="B9" s="567"/>
      <c r="C9" s="567"/>
      <c r="D9" s="567"/>
      <c r="E9" s="567"/>
      <c r="F9" s="567"/>
    </row>
    <row r="10" spans="1:8">
      <c r="A10" s="568" t="s">
        <v>1438</v>
      </c>
      <c r="B10" s="41" t="s">
        <v>23</v>
      </c>
      <c r="C10" s="42" t="s">
        <v>6</v>
      </c>
      <c r="D10" s="570" t="s">
        <v>7</v>
      </c>
      <c r="E10" s="574" t="s">
        <v>1393</v>
      </c>
      <c r="F10" s="575"/>
    </row>
    <row r="11" spans="1:8">
      <c r="A11" s="569"/>
      <c r="B11" s="43" t="s">
        <v>24</v>
      </c>
      <c r="C11" s="44" t="s">
        <v>10</v>
      </c>
      <c r="D11" s="571"/>
      <c r="E11" s="88" t="s">
        <v>25</v>
      </c>
      <c r="F11" s="87" t="s">
        <v>26</v>
      </c>
    </row>
    <row r="12" spans="1:8">
      <c r="A12" s="157"/>
      <c r="B12" s="572" t="s">
        <v>254</v>
      </c>
      <c r="C12" s="573"/>
      <c r="D12" s="573"/>
      <c r="E12" s="573"/>
      <c r="F12" s="573"/>
    </row>
    <row r="13" spans="1:8">
      <c r="A13" s="156">
        <v>1</v>
      </c>
      <c r="B13" s="89" t="s">
        <v>255</v>
      </c>
      <c r="C13" s="156" t="s">
        <v>10</v>
      </c>
      <c r="D13" s="93">
        <v>20</v>
      </c>
      <c r="E13" s="90"/>
      <c r="F13" s="91"/>
      <c r="G13" s="46"/>
      <c r="H13" s="46"/>
    </row>
    <row r="14" spans="1:8" ht="22.8">
      <c r="A14" s="156">
        <v>2</v>
      </c>
      <c r="B14" s="89" t="s">
        <v>812</v>
      </c>
      <c r="C14" s="156" t="s">
        <v>10</v>
      </c>
      <c r="D14" s="93">
        <v>19</v>
      </c>
      <c r="E14" s="90"/>
      <c r="F14" s="91"/>
      <c r="G14" s="46"/>
      <c r="H14" s="46"/>
    </row>
    <row r="15" spans="1:8" ht="22.8">
      <c r="A15" s="156">
        <v>3</v>
      </c>
      <c r="B15" s="89" t="s">
        <v>487</v>
      </c>
      <c r="C15" s="156" t="s">
        <v>10</v>
      </c>
      <c r="D15" s="93">
        <v>19</v>
      </c>
      <c r="E15" s="90"/>
      <c r="F15" s="91"/>
      <c r="G15" s="46"/>
      <c r="H15" s="46"/>
    </row>
    <row r="16" spans="1:8">
      <c r="A16" s="156">
        <v>4</v>
      </c>
      <c r="B16" s="89" t="s">
        <v>488</v>
      </c>
      <c r="C16" s="156" t="s">
        <v>10</v>
      </c>
      <c r="D16" s="93">
        <v>19</v>
      </c>
      <c r="E16" s="90"/>
      <c r="F16" s="91"/>
      <c r="G16" s="46"/>
      <c r="H16" s="46"/>
    </row>
    <row r="17" spans="1:8" ht="34.200000000000003">
      <c r="A17" s="156">
        <v>5</v>
      </c>
      <c r="B17" s="89" t="s">
        <v>257</v>
      </c>
      <c r="C17" s="156" t="s">
        <v>46</v>
      </c>
      <c r="D17" s="93">
        <v>1.05</v>
      </c>
      <c r="E17" s="90"/>
      <c r="F17" s="91"/>
      <c r="G17" s="46"/>
      <c r="H17" s="46"/>
    </row>
    <row r="18" spans="1:8">
      <c r="A18" s="157"/>
      <c r="B18" s="572" t="s">
        <v>489</v>
      </c>
      <c r="C18" s="573"/>
      <c r="D18" s="573"/>
      <c r="E18" s="573"/>
      <c r="F18" s="573"/>
    </row>
    <row r="19" spans="1:8" ht="34.200000000000003">
      <c r="A19" s="156">
        <v>1</v>
      </c>
      <c r="B19" s="89" t="s">
        <v>490</v>
      </c>
      <c r="C19" s="156" t="s">
        <v>259</v>
      </c>
      <c r="D19" s="94">
        <v>0.13200000000000001</v>
      </c>
      <c r="E19" s="90"/>
      <c r="F19" s="91"/>
      <c r="G19" s="46"/>
      <c r="H19" s="46"/>
    </row>
    <row r="20" spans="1:8" ht="34.200000000000003">
      <c r="A20" s="156">
        <v>2</v>
      </c>
      <c r="B20" s="89" t="s">
        <v>491</v>
      </c>
      <c r="C20" s="156" t="s">
        <v>259</v>
      </c>
      <c r="D20" s="94">
        <v>0.13200000000000001</v>
      </c>
      <c r="E20" s="90"/>
      <c r="F20" s="91"/>
      <c r="G20" s="46"/>
      <c r="H20" s="46"/>
    </row>
    <row r="21" spans="1:8" ht="34.200000000000003">
      <c r="A21" s="156">
        <v>3</v>
      </c>
      <c r="B21" s="89" t="s">
        <v>261</v>
      </c>
      <c r="C21" s="156" t="s">
        <v>259</v>
      </c>
      <c r="D21" s="94">
        <v>0.7</v>
      </c>
      <c r="E21" s="90"/>
      <c r="F21" s="91"/>
      <c r="G21" s="46"/>
      <c r="H21" s="46"/>
    </row>
    <row r="22" spans="1:8" ht="34.200000000000003">
      <c r="A22" s="156">
        <v>4</v>
      </c>
      <c r="B22" s="89" t="s">
        <v>492</v>
      </c>
      <c r="C22" s="156" t="s">
        <v>259</v>
      </c>
      <c r="D22" s="94">
        <v>0.7</v>
      </c>
      <c r="E22" s="90"/>
      <c r="F22" s="91"/>
      <c r="G22" s="46"/>
      <c r="H22" s="46"/>
    </row>
    <row r="23" spans="1:8" ht="34.200000000000003">
      <c r="A23" s="156">
        <v>5</v>
      </c>
      <c r="B23" s="89" t="s">
        <v>265</v>
      </c>
      <c r="C23" s="156" t="s">
        <v>259</v>
      </c>
      <c r="D23" s="94">
        <v>4.1000000000000002E-2</v>
      </c>
      <c r="E23" s="90"/>
      <c r="F23" s="91"/>
      <c r="G23" s="46"/>
      <c r="H23" s="46"/>
    </row>
    <row r="24" spans="1:8" ht="34.200000000000003">
      <c r="A24" s="156">
        <v>6</v>
      </c>
      <c r="B24" s="89" t="s">
        <v>493</v>
      </c>
      <c r="C24" s="156" t="s">
        <v>259</v>
      </c>
      <c r="D24" s="94">
        <v>4.1000000000000002E-2</v>
      </c>
      <c r="E24" s="90"/>
      <c r="F24" s="91"/>
      <c r="G24" s="46"/>
      <c r="H24" s="46"/>
    </row>
    <row r="25" spans="1:8" ht="22.8">
      <c r="A25" s="156">
        <v>7</v>
      </c>
      <c r="B25" s="89" t="s">
        <v>218</v>
      </c>
      <c r="C25" s="156" t="s">
        <v>42</v>
      </c>
      <c r="D25" s="93">
        <v>1.31</v>
      </c>
      <c r="E25" s="90"/>
      <c r="F25" s="91"/>
      <c r="G25" s="46"/>
      <c r="H25" s="46"/>
    </row>
    <row r="26" spans="1:8" ht="22.8">
      <c r="A26" s="156">
        <v>8</v>
      </c>
      <c r="B26" s="89" t="s">
        <v>267</v>
      </c>
      <c r="C26" s="156" t="s">
        <v>259</v>
      </c>
      <c r="D26" s="94">
        <v>0.91300000000000003</v>
      </c>
      <c r="E26" s="90"/>
      <c r="F26" s="91"/>
      <c r="G26" s="46"/>
      <c r="H26" s="46"/>
    </row>
    <row r="27" spans="1:8" ht="22.8">
      <c r="A27" s="156">
        <v>9</v>
      </c>
      <c r="B27" s="89" t="s">
        <v>268</v>
      </c>
      <c r="C27" s="156" t="s">
        <v>103</v>
      </c>
      <c r="D27" s="93">
        <v>9.1300000000000008</v>
      </c>
      <c r="E27" s="90"/>
      <c r="F27" s="91"/>
      <c r="G27" s="46"/>
      <c r="H27" s="46"/>
    </row>
    <row r="28" spans="1:8" ht="22.8">
      <c r="A28" s="156">
        <v>10</v>
      </c>
      <c r="B28" s="89" t="s">
        <v>494</v>
      </c>
      <c r="C28" s="156" t="s">
        <v>42</v>
      </c>
      <c r="D28" s="94">
        <v>0.21</v>
      </c>
      <c r="E28" s="90"/>
      <c r="F28" s="91"/>
      <c r="G28" s="46"/>
      <c r="H28" s="46"/>
    </row>
    <row r="29" spans="1:8" ht="34.200000000000003">
      <c r="A29" s="156">
        <v>11</v>
      </c>
      <c r="B29" s="89" t="s">
        <v>495</v>
      </c>
      <c r="C29" s="156" t="s">
        <v>80</v>
      </c>
      <c r="D29" s="94">
        <v>2.1000000000000001E-2</v>
      </c>
      <c r="E29" s="90"/>
      <c r="F29" s="91"/>
      <c r="G29" s="46"/>
      <c r="H29" s="46"/>
    </row>
    <row r="30" spans="1:8" ht="22.8">
      <c r="A30" s="156">
        <v>12</v>
      </c>
      <c r="B30" s="89" t="s">
        <v>496</v>
      </c>
      <c r="C30" s="156" t="s">
        <v>64</v>
      </c>
      <c r="D30" s="93">
        <v>102</v>
      </c>
      <c r="E30" s="90"/>
      <c r="F30" s="91"/>
      <c r="G30" s="46"/>
      <c r="H30" s="46"/>
    </row>
    <row r="31" spans="1:8" ht="22.8">
      <c r="A31" s="156">
        <v>13</v>
      </c>
      <c r="B31" s="89" t="s">
        <v>269</v>
      </c>
      <c r="C31" s="156" t="s">
        <v>103</v>
      </c>
      <c r="D31" s="93">
        <v>12.68</v>
      </c>
      <c r="E31" s="90"/>
      <c r="F31" s="91"/>
      <c r="G31" s="46"/>
      <c r="H31" s="46"/>
    </row>
    <row r="32" spans="1:8" ht="22.8">
      <c r="A32" s="156">
        <v>14</v>
      </c>
      <c r="B32" s="89" t="s">
        <v>270</v>
      </c>
      <c r="C32" s="156" t="s">
        <v>10</v>
      </c>
      <c r="D32" s="93">
        <v>110</v>
      </c>
      <c r="E32" s="90"/>
      <c r="F32" s="91"/>
      <c r="G32" s="46"/>
      <c r="H32" s="46"/>
    </row>
    <row r="33" spans="1:8" ht="34.200000000000003">
      <c r="A33" s="156">
        <v>15</v>
      </c>
      <c r="B33" s="89" t="s">
        <v>271</v>
      </c>
      <c r="C33" s="156" t="s">
        <v>10</v>
      </c>
      <c r="D33" s="93">
        <v>3</v>
      </c>
      <c r="E33" s="90"/>
      <c r="F33" s="91"/>
      <c r="G33" s="46"/>
      <c r="H33" s="46"/>
    </row>
    <row r="34" spans="1:8">
      <c r="A34" s="156">
        <v>16</v>
      </c>
      <c r="B34" s="89" t="s">
        <v>280</v>
      </c>
      <c r="C34" s="156" t="s">
        <v>15</v>
      </c>
      <c r="D34" s="93">
        <v>141</v>
      </c>
      <c r="E34" s="90"/>
      <c r="F34" s="91"/>
      <c r="G34" s="46"/>
      <c r="H34" s="46"/>
    </row>
    <row r="35" spans="1:8" ht="34.200000000000003">
      <c r="A35" s="156">
        <v>17</v>
      </c>
      <c r="B35" s="89" t="s">
        <v>498</v>
      </c>
      <c r="C35" s="156" t="s">
        <v>103</v>
      </c>
      <c r="D35" s="93">
        <v>7.68</v>
      </c>
      <c r="E35" s="90"/>
      <c r="F35" s="91"/>
      <c r="G35" s="46"/>
      <c r="H35" s="46"/>
    </row>
    <row r="36" spans="1:8" ht="34.200000000000003">
      <c r="A36" s="156">
        <v>18</v>
      </c>
      <c r="B36" s="438" t="s">
        <v>279</v>
      </c>
      <c r="C36" s="437" t="s">
        <v>15</v>
      </c>
      <c r="D36" s="444">
        <f>84*2</f>
        <v>168</v>
      </c>
      <c r="E36" s="90"/>
      <c r="F36" s="91"/>
      <c r="G36" s="46"/>
      <c r="H36" s="46"/>
    </row>
    <row r="37" spans="1:8">
      <c r="A37" s="156">
        <v>19</v>
      </c>
      <c r="B37" s="438" t="s">
        <v>287</v>
      </c>
      <c r="C37" s="156" t="s">
        <v>42</v>
      </c>
      <c r="D37" s="445">
        <v>0.54</v>
      </c>
      <c r="E37" s="90"/>
      <c r="F37" s="91"/>
      <c r="G37" s="46"/>
      <c r="H37" s="46"/>
    </row>
    <row r="38" spans="1:8" ht="34.200000000000003">
      <c r="A38" s="156">
        <v>20</v>
      </c>
      <c r="B38" s="438" t="s">
        <v>816</v>
      </c>
      <c r="C38" s="437" t="s">
        <v>42</v>
      </c>
      <c r="D38" s="445">
        <v>0.54</v>
      </c>
      <c r="E38" s="90"/>
      <c r="F38" s="91"/>
      <c r="G38" s="46"/>
      <c r="H38" s="46"/>
    </row>
    <row r="39" spans="1:8" ht="34.200000000000003">
      <c r="A39" s="156">
        <v>21</v>
      </c>
      <c r="B39" s="438" t="s">
        <v>273</v>
      </c>
      <c r="C39" s="437" t="s">
        <v>10</v>
      </c>
      <c r="D39" s="444">
        <v>54</v>
      </c>
      <c r="E39" s="90"/>
      <c r="F39" s="91"/>
      <c r="G39" s="46"/>
      <c r="H39" s="46"/>
    </row>
    <row r="40" spans="1:8" ht="34.200000000000003">
      <c r="A40" s="156">
        <v>22</v>
      </c>
      <c r="B40" s="89" t="s">
        <v>499</v>
      </c>
      <c r="C40" s="156" t="s">
        <v>10</v>
      </c>
      <c r="D40" s="93">
        <v>54</v>
      </c>
      <c r="E40" s="90"/>
      <c r="F40" s="91"/>
      <c r="G40" s="46"/>
      <c r="H40" s="46"/>
    </row>
    <row r="41" spans="1:8" ht="22.8">
      <c r="A41" s="156">
        <v>23</v>
      </c>
      <c r="B41" s="89" t="s">
        <v>500</v>
      </c>
      <c r="C41" s="156" t="s">
        <v>10</v>
      </c>
      <c r="D41" s="93">
        <v>51</v>
      </c>
      <c r="E41" s="90"/>
      <c r="F41" s="91"/>
      <c r="G41" s="46"/>
      <c r="H41" s="46"/>
    </row>
    <row r="42" spans="1:8" ht="22.8">
      <c r="A42" s="156">
        <v>24</v>
      </c>
      <c r="B42" s="89" t="s">
        <v>501</v>
      </c>
      <c r="C42" s="156" t="s">
        <v>10</v>
      </c>
      <c r="D42" s="93">
        <v>3</v>
      </c>
      <c r="E42" s="90"/>
      <c r="F42" s="91"/>
      <c r="G42" s="46"/>
      <c r="H42" s="46"/>
    </row>
    <row r="43" spans="1:8" ht="22.8">
      <c r="A43" s="156">
        <v>25</v>
      </c>
      <c r="B43" s="89" t="s">
        <v>275</v>
      </c>
      <c r="C43" s="156" t="s">
        <v>10</v>
      </c>
      <c r="D43" s="93">
        <f>27-12</f>
        <v>15</v>
      </c>
      <c r="E43" s="90"/>
      <c r="F43" s="91"/>
      <c r="G43" s="46"/>
      <c r="H43" s="46"/>
    </row>
    <row r="44" spans="1:8">
      <c r="A44" s="156">
        <v>26</v>
      </c>
      <c r="B44" s="89" t="s">
        <v>276</v>
      </c>
      <c r="C44" s="156" t="s">
        <v>15</v>
      </c>
      <c r="D44" s="93">
        <f>84-12</f>
        <v>72</v>
      </c>
      <c r="E44" s="90"/>
      <c r="F44" s="91"/>
      <c r="G44" s="46"/>
      <c r="H44" s="46"/>
    </row>
    <row r="45" spans="1:8">
      <c r="A45" s="156">
        <v>27</v>
      </c>
      <c r="B45" s="438" t="s">
        <v>1533</v>
      </c>
      <c r="C45" s="437" t="s">
        <v>15</v>
      </c>
      <c r="D45" s="444">
        <f>84-12</f>
        <v>72</v>
      </c>
      <c r="E45" s="90"/>
      <c r="F45" s="91"/>
      <c r="G45" s="46"/>
      <c r="H45" s="46"/>
    </row>
    <row r="46" spans="1:8" ht="34.200000000000003">
      <c r="A46" s="156">
        <v>28</v>
      </c>
      <c r="B46" s="89" t="s">
        <v>277</v>
      </c>
      <c r="C46" s="156" t="s">
        <v>15</v>
      </c>
      <c r="D46" s="93">
        <v>84</v>
      </c>
      <c r="E46" s="90"/>
      <c r="F46" s="91"/>
      <c r="G46" s="46"/>
      <c r="H46" s="46"/>
    </row>
    <row r="47" spans="1:8" ht="22.8">
      <c r="A47" s="156">
        <v>29</v>
      </c>
      <c r="B47" s="89" t="s">
        <v>281</v>
      </c>
      <c r="C47" s="156" t="s">
        <v>13</v>
      </c>
      <c r="D47" s="93">
        <v>54</v>
      </c>
      <c r="E47" s="90"/>
      <c r="F47" s="91"/>
      <c r="G47" s="46"/>
      <c r="H47" s="46"/>
    </row>
    <row r="48" spans="1:8">
      <c r="A48" s="156">
        <v>30</v>
      </c>
      <c r="B48" s="89" t="s">
        <v>282</v>
      </c>
      <c r="C48" s="156" t="s">
        <v>103</v>
      </c>
      <c r="D48" s="93">
        <v>1.08</v>
      </c>
      <c r="E48" s="90"/>
      <c r="F48" s="91"/>
      <c r="G48" s="46"/>
      <c r="H48" s="46"/>
    </row>
    <row r="49" spans="1:8">
      <c r="A49" s="156">
        <v>31</v>
      </c>
      <c r="B49" s="89" t="s">
        <v>283</v>
      </c>
      <c r="C49" s="156" t="s">
        <v>10</v>
      </c>
      <c r="D49" s="93">
        <v>54</v>
      </c>
      <c r="E49" s="90"/>
      <c r="F49" s="91"/>
      <c r="G49" s="46"/>
      <c r="H49" s="46"/>
    </row>
    <row r="50" spans="1:8" ht="22.8">
      <c r="A50" s="156">
        <v>32</v>
      </c>
      <c r="B50" s="89" t="s">
        <v>284</v>
      </c>
      <c r="C50" s="156" t="s">
        <v>285</v>
      </c>
      <c r="D50" s="93">
        <v>141</v>
      </c>
      <c r="E50" s="90"/>
      <c r="F50" s="91"/>
      <c r="G50" s="46"/>
      <c r="H50" s="46"/>
    </row>
    <row r="51" spans="1:8">
      <c r="A51" s="157"/>
      <c r="B51" s="572" t="s">
        <v>502</v>
      </c>
      <c r="C51" s="573"/>
      <c r="D51" s="573"/>
      <c r="E51" s="573"/>
      <c r="F51" s="573"/>
    </row>
    <row r="52" spans="1:8" ht="34.200000000000003">
      <c r="A52" s="156">
        <v>1</v>
      </c>
      <c r="B52" s="89" t="s">
        <v>490</v>
      </c>
      <c r="C52" s="156" t="s">
        <v>259</v>
      </c>
      <c r="D52" s="94">
        <v>1.2E-2</v>
      </c>
      <c r="E52" s="90"/>
      <c r="F52" s="91"/>
      <c r="G52" s="46"/>
      <c r="H52" s="46"/>
    </row>
    <row r="53" spans="1:8" ht="34.200000000000003">
      <c r="A53" s="156">
        <v>2</v>
      </c>
      <c r="B53" s="89" t="s">
        <v>491</v>
      </c>
      <c r="C53" s="156" t="s">
        <v>259</v>
      </c>
      <c r="D53" s="94">
        <v>1.2E-2</v>
      </c>
      <c r="E53" s="90"/>
      <c r="F53" s="91"/>
      <c r="G53" s="46"/>
      <c r="H53" s="46"/>
    </row>
    <row r="54" spans="1:8" ht="34.200000000000003">
      <c r="A54" s="156">
        <v>3</v>
      </c>
      <c r="B54" s="89" t="s">
        <v>261</v>
      </c>
      <c r="C54" s="156" t="s">
        <v>259</v>
      </c>
      <c r="D54" s="94">
        <v>0.04</v>
      </c>
      <c r="E54" s="90"/>
      <c r="F54" s="91"/>
      <c r="G54" s="46"/>
      <c r="H54" s="46"/>
    </row>
    <row r="55" spans="1:8" ht="34.200000000000003">
      <c r="A55" s="156">
        <v>4</v>
      </c>
      <c r="B55" s="89" t="s">
        <v>492</v>
      </c>
      <c r="C55" s="156" t="s">
        <v>259</v>
      </c>
      <c r="D55" s="94">
        <v>0.04</v>
      </c>
      <c r="E55" s="90"/>
      <c r="F55" s="91"/>
      <c r="G55" s="46"/>
      <c r="H55" s="46"/>
    </row>
    <row r="56" spans="1:8" ht="34.200000000000003">
      <c r="A56" s="156">
        <v>5</v>
      </c>
      <c r="B56" s="89" t="s">
        <v>263</v>
      </c>
      <c r="C56" s="156" t="s">
        <v>259</v>
      </c>
      <c r="D56" s="94">
        <v>1.2999999999999999E-2</v>
      </c>
      <c r="E56" s="90"/>
      <c r="F56" s="91"/>
      <c r="G56" s="46"/>
      <c r="H56" s="46"/>
    </row>
    <row r="57" spans="1:8" ht="34.200000000000003">
      <c r="A57" s="156">
        <v>6</v>
      </c>
      <c r="B57" s="89" t="s">
        <v>264</v>
      </c>
      <c r="C57" s="156" t="s">
        <v>259</v>
      </c>
      <c r="D57" s="94">
        <v>1.2999999999999999E-2</v>
      </c>
      <c r="E57" s="90"/>
      <c r="F57" s="91"/>
      <c r="G57" s="46"/>
      <c r="H57" s="46"/>
    </row>
    <row r="58" spans="1:8" ht="34.200000000000003">
      <c r="A58" s="156">
        <v>7</v>
      </c>
      <c r="B58" s="89" t="s">
        <v>265</v>
      </c>
      <c r="C58" s="156" t="s">
        <v>259</v>
      </c>
      <c r="D58" s="94">
        <v>0.08</v>
      </c>
      <c r="E58" s="90"/>
      <c r="F58" s="91"/>
      <c r="G58" s="46"/>
      <c r="H58" s="46"/>
    </row>
    <row r="59" spans="1:8" ht="34.200000000000003">
      <c r="A59" s="156">
        <v>8</v>
      </c>
      <c r="B59" s="89" t="s">
        <v>493</v>
      </c>
      <c r="C59" s="156" t="s">
        <v>259</v>
      </c>
      <c r="D59" s="94">
        <v>0.08</v>
      </c>
      <c r="E59" s="90"/>
      <c r="F59" s="91"/>
      <c r="G59" s="46"/>
      <c r="H59" s="46"/>
    </row>
    <row r="60" spans="1:8" ht="34.200000000000003">
      <c r="A60" s="156">
        <v>9</v>
      </c>
      <c r="B60" s="89" t="s">
        <v>503</v>
      </c>
      <c r="C60" s="156" t="s">
        <v>259</v>
      </c>
      <c r="D60" s="94">
        <v>1.0999999999999999E-2</v>
      </c>
      <c r="E60" s="90"/>
      <c r="F60" s="91"/>
      <c r="G60" s="46"/>
      <c r="H60" s="46"/>
    </row>
    <row r="61" spans="1:8" ht="34.200000000000003">
      <c r="A61" s="156">
        <v>10</v>
      </c>
      <c r="B61" s="89" t="s">
        <v>504</v>
      </c>
      <c r="C61" s="156" t="s">
        <v>259</v>
      </c>
      <c r="D61" s="94">
        <v>1.0999999999999999E-2</v>
      </c>
      <c r="E61" s="90"/>
      <c r="F61" s="91"/>
      <c r="G61" s="46"/>
      <c r="H61" s="46"/>
    </row>
    <row r="62" spans="1:8" ht="22.8">
      <c r="A62" s="156">
        <v>11</v>
      </c>
      <c r="B62" s="89" t="s">
        <v>218</v>
      </c>
      <c r="C62" s="156" t="s">
        <v>42</v>
      </c>
      <c r="D62" s="94">
        <v>0.24</v>
      </c>
      <c r="E62" s="90"/>
      <c r="F62" s="91"/>
      <c r="G62" s="46"/>
      <c r="H62" s="46"/>
    </row>
    <row r="63" spans="1:8" ht="22.8">
      <c r="A63" s="156">
        <v>12</v>
      </c>
      <c r="B63" s="89" t="s">
        <v>267</v>
      </c>
      <c r="C63" s="156" t="s">
        <v>259</v>
      </c>
      <c r="D63" s="94">
        <v>0.28000000000000003</v>
      </c>
      <c r="E63" s="90"/>
      <c r="F63" s="91"/>
      <c r="G63" s="46"/>
      <c r="H63" s="46"/>
    </row>
    <row r="64" spans="1:8" ht="22.8">
      <c r="A64" s="156">
        <v>13</v>
      </c>
      <c r="B64" s="89" t="s">
        <v>268</v>
      </c>
      <c r="C64" s="156" t="s">
        <v>103</v>
      </c>
      <c r="D64" s="93">
        <v>2.8</v>
      </c>
      <c r="E64" s="90"/>
      <c r="F64" s="91"/>
      <c r="G64" s="46"/>
      <c r="H64" s="46"/>
    </row>
    <row r="65" spans="1:8" ht="22.8">
      <c r="A65" s="156">
        <v>14</v>
      </c>
      <c r="B65" s="89" t="s">
        <v>494</v>
      </c>
      <c r="C65" s="156" t="s">
        <v>42</v>
      </c>
      <c r="D65" s="94">
        <v>0.18</v>
      </c>
      <c r="E65" s="90"/>
      <c r="F65" s="91"/>
      <c r="G65" s="46"/>
      <c r="H65" s="46"/>
    </row>
    <row r="66" spans="1:8" ht="34.200000000000003">
      <c r="A66" s="156">
        <v>15</v>
      </c>
      <c r="B66" s="89" t="s">
        <v>495</v>
      </c>
      <c r="C66" s="156" t="s">
        <v>80</v>
      </c>
      <c r="D66" s="94">
        <v>1.7999999999999999E-2</v>
      </c>
      <c r="E66" s="90"/>
      <c r="F66" s="91"/>
      <c r="G66" s="46"/>
      <c r="H66" s="46"/>
    </row>
    <row r="67" spans="1:8" ht="22.95" customHeight="1">
      <c r="A67" s="156">
        <v>16</v>
      </c>
      <c r="B67" s="89" t="s">
        <v>505</v>
      </c>
      <c r="C67" s="156" t="s">
        <v>64</v>
      </c>
      <c r="D67" s="93">
        <v>130</v>
      </c>
      <c r="E67" s="90"/>
      <c r="F67" s="91"/>
      <c r="G67" s="46"/>
      <c r="H67" s="46"/>
    </row>
    <row r="68" spans="1:8" ht="22.8">
      <c r="A68" s="156">
        <v>17</v>
      </c>
      <c r="B68" s="89" t="s">
        <v>269</v>
      </c>
      <c r="C68" s="156" t="s">
        <v>103</v>
      </c>
      <c r="D68" s="93">
        <v>2.11</v>
      </c>
      <c r="E68" s="90"/>
      <c r="F68" s="91"/>
      <c r="G68" s="46"/>
      <c r="H68" s="46"/>
    </row>
    <row r="69" spans="1:8" ht="22.8">
      <c r="A69" s="156">
        <v>19</v>
      </c>
      <c r="B69" s="89" t="s">
        <v>269</v>
      </c>
      <c r="C69" s="156" t="s">
        <v>103</v>
      </c>
      <c r="D69" s="93">
        <v>1.91</v>
      </c>
      <c r="E69" s="90"/>
      <c r="F69" s="91"/>
      <c r="G69" s="46"/>
      <c r="H69" s="46"/>
    </row>
    <row r="70" spans="1:8" ht="22.8">
      <c r="A70" s="156">
        <v>21</v>
      </c>
      <c r="B70" s="89" t="s">
        <v>269</v>
      </c>
      <c r="C70" s="156" t="s">
        <v>103</v>
      </c>
      <c r="D70" s="94">
        <v>0.38</v>
      </c>
      <c r="E70" s="90"/>
      <c r="F70" s="91"/>
      <c r="G70" s="46"/>
      <c r="H70" s="46"/>
    </row>
    <row r="71" spans="1:8" ht="34.200000000000003">
      <c r="A71" s="156">
        <v>22</v>
      </c>
      <c r="B71" s="89" t="s">
        <v>497</v>
      </c>
      <c r="C71" s="156" t="s">
        <v>15</v>
      </c>
      <c r="D71" s="440">
        <v>14</v>
      </c>
      <c r="E71" s="90"/>
      <c r="F71" s="91"/>
      <c r="G71" s="46"/>
      <c r="H71" s="46"/>
    </row>
    <row r="72" spans="1:8" ht="22.8">
      <c r="A72" s="156">
        <v>23</v>
      </c>
      <c r="B72" s="89" t="s">
        <v>270</v>
      </c>
      <c r="C72" s="156" t="s">
        <v>10</v>
      </c>
      <c r="D72" s="93">
        <v>8</v>
      </c>
      <c r="E72" s="90"/>
      <c r="F72" s="91"/>
      <c r="G72" s="46"/>
      <c r="H72" s="46"/>
    </row>
    <row r="73" spans="1:8">
      <c r="A73" s="156">
        <v>24</v>
      </c>
      <c r="B73" s="89" t="s">
        <v>280</v>
      </c>
      <c r="C73" s="156" t="s">
        <v>15</v>
      </c>
      <c r="D73" s="93">
        <v>7</v>
      </c>
      <c r="E73" s="90"/>
      <c r="F73" s="91"/>
      <c r="G73" s="46"/>
      <c r="H73" s="46"/>
    </row>
    <row r="74" spans="1:8" ht="22.8">
      <c r="A74" s="156">
        <v>25</v>
      </c>
      <c r="B74" s="89" t="s">
        <v>281</v>
      </c>
      <c r="C74" s="156" t="s">
        <v>13</v>
      </c>
      <c r="D74" s="93">
        <v>4</v>
      </c>
      <c r="E74" s="90"/>
      <c r="F74" s="91"/>
      <c r="G74" s="46"/>
      <c r="H74" s="46"/>
    </row>
    <row r="75" spans="1:8">
      <c r="A75" s="156">
        <v>26</v>
      </c>
      <c r="B75" s="89" t="s">
        <v>282</v>
      </c>
      <c r="C75" s="156" t="s">
        <v>103</v>
      </c>
      <c r="D75" s="94">
        <v>0.08</v>
      </c>
      <c r="E75" s="90"/>
      <c r="F75" s="91"/>
      <c r="G75" s="46"/>
      <c r="H75" s="46"/>
    </row>
    <row r="76" spans="1:8">
      <c r="A76" s="156">
        <v>27</v>
      </c>
      <c r="B76" s="89" t="s">
        <v>283</v>
      </c>
      <c r="C76" s="156" t="s">
        <v>10</v>
      </c>
      <c r="D76" s="93">
        <v>8</v>
      </c>
      <c r="E76" s="90"/>
      <c r="F76" s="91"/>
      <c r="G76" s="46"/>
      <c r="H76" s="46"/>
    </row>
    <row r="77" spans="1:8" ht="22.8">
      <c r="A77" s="156">
        <v>28</v>
      </c>
      <c r="B77" s="89" t="s">
        <v>284</v>
      </c>
      <c r="C77" s="156" t="s">
        <v>285</v>
      </c>
      <c r="D77" s="93">
        <v>6</v>
      </c>
      <c r="E77" s="90"/>
      <c r="F77" s="91"/>
      <c r="G77" s="46"/>
      <c r="H77" s="46"/>
    </row>
    <row r="78" spans="1:8">
      <c r="A78" s="157"/>
      <c r="B78" s="572" t="s">
        <v>289</v>
      </c>
      <c r="C78" s="573"/>
      <c r="D78" s="573"/>
      <c r="E78" s="573"/>
      <c r="F78" s="573"/>
    </row>
    <row r="79" spans="1:8" ht="22.8">
      <c r="A79" s="156">
        <v>1</v>
      </c>
      <c r="B79" s="89" t="s">
        <v>290</v>
      </c>
      <c r="C79" s="156" t="s">
        <v>10</v>
      </c>
      <c r="D79" s="93">
        <v>1</v>
      </c>
      <c r="E79" s="90"/>
      <c r="F79" s="91"/>
      <c r="G79" s="46"/>
      <c r="H79" s="46"/>
    </row>
    <row r="80" spans="1:8" ht="22.8">
      <c r="A80" s="156">
        <v>2</v>
      </c>
      <c r="B80" s="89" t="s">
        <v>291</v>
      </c>
      <c r="C80" s="156" t="s">
        <v>259</v>
      </c>
      <c r="D80" s="93">
        <v>1.28</v>
      </c>
      <c r="E80" s="90"/>
      <c r="F80" s="91"/>
      <c r="G80" s="46"/>
      <c r="H80" s="46"/>
    </row>
    <row r="81" spans="1:8">
      <c r="A81" s="157"/>
      <c r="B81" s="572" t="s">
        <v>506</v>
      </c>
      <c r="C81" s="573"/>
      <c r="D81" s="573"/>
      <c r="E81" s="573"/>
      <c r="F81" s="573"/>
    </row>
    <row r="82" spans="1:8">
      <c r="A82" s="156">
        <v>1</v>
      </c>
      <c r="B82" s="89" t="s">
        <v>507</v>
      </c>
      <c r="C82" s="156" t="s">
        <v>64</v>
      </c>
      <c r="D82" s="93">
        <v>1268</v>
      </c>
      <c r="E82" s="90"/>
      <c r="F82" s="91"/>
      <c r="G82" s="46"/>
      <c r="H82" s="46"/>
    </row>
    <row r="83" spans="1:8" ht="22.8">
      <c r="A83" s="156">
        <v>2</v>
      </c>
      <c r="B83" s="89" t="s">
        <v>508</v>
      </c>
      <c r="C83" s="156" t="s">
        <v>10</v>
      </c>
      <c r="D83" s="93">
        <v>110</v>
      </c>
      <c r="E83" s="90"/>
      <c r="F83" s="91"/>
      <c r="G83" s="46"/>
      <c r="H83" s="46"/>
    </row>
    <row r="84" spans="1:8" ht="22.8">
      <c r="A84" s="156">
        <v>3</v>
      </c>
      <c r="B84" s="89" t="s">
        <v>295</v>
      </c>
      <c r="C84" s="156" t="s">
        <v>10</v>
      </c>
      <c r="D84" s="440">
        <v>1</v>
      </c>
      <c r="E84" s="90"/>
      <c r="F84" s="91"/>
      <c r="G84" s="46"/>
      <c r="H84" s="46"/>
    </row>
    <row r="85" spans="1:8">
      <c r="A85" s="156">
        <v>4</v>
      </c>
      <c r="B85" s="89" t="s">
        <v>509</v>
      </c>
      <c r="C85" s="156" t="s">
        <v>64</v>
      </c>
      <c r="D85" s="93">
        <v>768</v>
      </c>
      <c r="E85" s="90"/>
      <c r="F85" s="91"/>
      <c r="G85" s="46"/>
      <c r="H85" s="46"/>
    </row>
    <row r="86" spans="1:8">
      <c r="A86" s="156">
        <v>5</v>
      </c>
      <c r="B86" s="89" t="s">
        <v>297</v>
      </c>
      <c r="C86" s="156" t="s">
        <v>64</v>
      </c>
      <c r="D86" s="93">
        <v>913</v>
      </c>
      <c r="E86" s="90"/>
      <c r="F86" s="91"/>
      <c r="G86" s="46"/>
      <c r="H86" s="46"/>
    </row>
    <row r="87" spans="1:8">
      <c r="A87" s="156">
        <v>6</v>
      </c>
      <c r="B87" s="89" t="s">
        <v>510</v>
      </c>
      <c r="C87" s="156" t="s">
        <v>64</v>
      </c>
      <c r="D87" s="93">
        <v>913</v>
      </c>
      <c r="E87" s="90"/>
      <c r="F87" s="91"/>
      <c r="G87" s="46"/>
      <c r="H87" s="46"/>
    </row>
    <row r="88" spans="1:8">
      <c r="A88" s="156">
        <v>7</v>
      </c>
      <c r="B88" s="89" t="s">
        <v>511</v>
      </c>
      <c r="C88" s="156" t="s">
        <v>64</v>
      </c>
      <c r="D88" s="93">
        <v>102</v>
      </c>
      <c r="E88" s="90"/>
      <c r="F88" s="91"/>
      <c r="G88" s="46"/>
      <c r="H88" s="46"/>
    </row>
    <row r="89" spans="1:8">
      <c r="A89" s="156">
        <v>8</v>
      </c>
      <c r="B89" s="89" t="s">
        <v>304</v>
      </c>
      <c r="C89" s="156" t="s">
        <v>15</v>
      </c>
      <c r="D89" s="93">
        <v>54</v>
      </c>
      <c r="E89" s="90"/>
      <c r="F89" s="91"/>
      <c r="G89" s="46"/>
      <c r="H89" s="46"/>
    </row>
    <row r="90" spans="1:8">
      <c r="A90" s="156">
        <v>9</v>
      </c>
      <c r="B90" s="438" t="s">
        <v>2445</v>
      </c>
      <c r="C90" s="156" t="s">
        <v>15</v>
      </c>
      <c r="D90" s="93">
        <v>33</v>
      </c>
      <c r="E90" s="90"/>
      <c r="F90" s="91"/>
      <c r="G90" s="46"/>
      <c r="H90" s="46"/>
    </row>
    <row r="91" spans="1:8">
      <c r="A91" s="156">
        <v>10</v>
      </c>
      <c r="B91" s="89" t="s">
        <v>512</v>
      </c>
      <c r="C91" s="156" t="s">
        <v>15</v>
      </c>
      <c r="D91" s="93">
        <v>21</v>
      </c>
      <c r="E91" s="90"/>
      <c r="F91" s="91"/>
      <c r="G91" s="46"/>
      <c r="H91" s="46"/>
    </row>
    <row r="92" spans="1:8">
      <c r="A92" s="156">
        <v>11</v>
      </c>
      <c r="B92" s="438" t="s">
        <v>2439</v>
      </c>
      <c r="C92" s="156" t="s">
        <v>15</v>
      </c>
      <c r="D92" s="93">
        <v>24</v>
      </c>
      <c r="E92" s="90"/>
      <c r="F92" s="91"/>
      <c r="G92" s="46"/>
      <c r="H92" s="46"/>
    </row>
    <row r="93" spans="1:8">
      <c r="A93" s="156">
        <v>12</v>
      </c>
      <c r="B93" s="438" t="s">
        <v>2440</v>
      </c>
      <c r="C93" s="156" t="s">
        <v>15</v>
      </c>
      <c r="D93" s="93">
        <v>6</v>
      </c>
      <c r="E93" s="90"/>
      <c r="F93" s="91"/>
      <c r="G93" s="46"/>
      <c r="H93" s="46"/>
    </row>
    <row r="94" spans="1:8">
      <c r="A94" s="156">
        <v>13</v>
      </c>
      <c r="B94" s="89" t="s">
        <v>514</v>
      </c>
      <c r="C94" s="156" t="s">
        <v>15</v>
      </c>
      <c r="D94" s="93">
        <v>21</v>
      </c>
      <c r="E94" s="90"/>
      <c r="F94" s="91"/>
      <c r="G94" s="46"/>
      <c r="H94" s="46"/>
    </row>
    <row r="95" spans="1:8">
      <c r="A95" s="156">
        <v>14</v>
      </c>
      <c r="B95" s="438" t="s">
        <v>2441</v>
      </c>
      <c r="C95" s="156" t="s">
        <v>15</v>
      </c>
      <c r="D95" s="93">
        <v>3</v>
      </c>
      <c r="E95" s="90"/>
      <c r="F95" s="91"/>
      <c r="G95" s="46"/>
      <c r="H95" s="46"/>
    </row>
    <row r="96" spans="1:8">
      <c r="A96" s="156">
        <v>15</v>
      </c>
      <c r="B96" s="89" t="s">
        <v>515</v>
      </c>
      <c r="C96" s="156" t="s">
        <v>15</v>
      </c>
      <c r="D96" s="93">
        <f>19-12</f>
        <v>7</v>
      </c>
      <c r="E96" s="90"/>
      <c r="F96" s="91"/>
      <c r="G96" s="46"/>
      <c r="H96" s="46"/>
    </row>
    <row r="97" spans="1:8">
      <c r="A97" s="156">
        <v>16</v>
      </c>
      <c r="B97" s="89" t="s">
        <v>516</v>
      </c>
      <c r="C97" s="156" t="s">
        <v>15</v>
      </c>
      <c r="D97" s="93">
        <v>8</v>
      </c>
      <c r="E97" s="90"/>
      <c r="F97" s="91"/>
      <c r="G97" s="46"/>
      <c r="H97" s="46"/>
    </row>
    <row r="98" spans="1:8" ht="22.8">
      <c r="A98" s="156">
        <v>17</v>
      </c>
      <c r="B98" s="438" t="s">
        <v>1598</v>
      </c>
      <c r="C98" s="156" t="s">
        <v>13</v>
      </c>
      <c r="D98" s="93">
        <v>84</v>
      </c>
      <c r="E98" s="90"/>
      <c r="F98" s="91"/>
      <c r="G98" s="46"/>
      <c r="H98" s="46"/>
    </row>
    <row r="99" spans="1:8">
      <c r="A99" s="156">
        <v>18</v>
      </c>
      <c r="B99" s="89" t="s">
        <v>517</v>
      </c>
      <c r="C99" s="156" t="s">
        <v>15</v>
      </c>
      <c r="D99" s="93">
        <v>6</v>
      </c>
      <c r="E99" s="90"/>
      <c r="F99" s="91"/>
      <c r="G99" s="46"/>
      <c r="H99" s="46"/>
    </row>
    <row r="100" spans="1:8">
      <c r="A100" s="156">
        <v>19</v>
      </c>
      <c r="B100" s="89" t="s">
        <v>518</v>
      </c>
      <c r="C100" s="156" t="s">
        <v>15</v>
      </c>
      <c r="D100" s="93">
        <v>7</v>
      </c>
      <c r="E100" s="90"/>
      <c r="F100" s="91"/>
      <c r="G100" s="46"/>
      <c r="H100" s="46"/>
    </row>
    <row r="101" spans="1:8">
      <c r="A101" s="156">
        <v>20</v>
      </c>
      <c r="B101" s="89" t="s">
        <v>519</v>
      </c>
      <c r="C101" s="156" t="s">
        <v>15</v>
      </c>
      <c r="D101" s="93">
        <v>7</v>
      </c>
      <c r="E101" s="90"/>
      <c r="F101" s="91"/>
      <c r="G101" s="46"/>
      <c r="H101" s="46"/>
    </row>
    <row r="102" spans="1:8">
      <c r="A102" s="156">
        <v>21</v>
      </c>
      <c r="B102" s="89" t="s">
        <v>520</v>
      </c>
      <c r="C102" s="156" t="s">
        <v>15</v>
      </c>
      <c r="D102" s="93">
        <v>10</v>
      </c>
      <c r="E102" s="90"/>
      <c r="F102" s="91"/>
      <c r="G102" s="46"/>
      <c r="H102" s="46"/>
    </row>
    <row r="103" spans="1:8">
      <c r="A103" s="156">
        <v>22</v>
      </c>
      <c r="B103" s="89" t="s">
        <v>521</v>
      </c>
      <c r="C103" s="156" t="s">
        <v>15</v>
      </c>
      <c r="D103" s="93">
        <v>6</v>
      </c>
      <c r="E103" s="90"/>
      <c r="F103" s="91"/>
      <c r="G103" s="46"/>
      <c r="H103" s="46"/>
    </row>
    <row r="104" spans="1:8">
      <c r="A104" s="156">
        <v>23</v>
      </c>
      <c r="B104" s="438" t="s">
        <v>1626</v>
      </c>
      <c r="C104" s="156" t="s">
        <v>15</v>
      </c>
      <c r="D104" s="93">
        <v>5</v>
      </c>
      <c r="E104" s="90"/>
      <c r="F104" s="91"/>
      <c r="G104" s="46"/>
      <c r="H104" s="46"/>
    </row>
    <row r="105" spans="1:8">
      <c r="A105" s="156">
        <v>24</v>
      </c>
      <c r="B105" s="438" t="s">
        <v>1628</v>
      </c>
      <c r="C105" s="156" t="s">
        <v>15</v>
      </c>
      <c r="D105" s="93">
        <f>15-8</f>
        <v>7</v>
      </c>
      <c r="E105" s="90"/>
      <c r="F105" s="91"/>
      <c r="G105" s="46"/>
      <c r="H105" s="46"/>
    </row>
    <row r="106" spans="1:8">
      <c r="A106" s="156">
        <v>25</v>
      </c>
      <c r="B106" s="89" t="s">
        <v>523</v>
      </c>
      <c r="C106" s="156" t="s">
        <v>15</v>
      </c>
      <c r="D106" s="93">
        <v>11</v>
      </c>
      <c r="E106" s="90"/>
      <c r="F106" s="91"/>
      <c r="G106" s="46"/>
      <c r="H106" s="46"/>
    </row>
    <row r="107" spans="1:8">
      <c r="A107" s="156">
        <v>26</v>
      </c>
      <c r="B107" s="89" t="s">
        <v>524</v>
      </c>
      <c r="C107" s="156" t="s">
        <v>15</v>
      </c>
      <c r="D107" s="93">
        <v>11</v>
      </c>
      <c r="E107" s="90"/>
      <c r="F107" s="91"/>
      <c r="G107" s="46"/>
      <c r="H107" s="46"/>
    </row>
    <row r="108" spans="1:8">
      <c r="A108" s="156">
        <v>27</v>
      </c>
      <c r="B108" s="89" t="s">
        <v>525</v>
      </c>
      <c r="C108" s="156" t="s">
        <v>15</v>
      </c>
      <c r="D108" s="93">
        <v>1</v>
      </c>
      <c r="E108" s="90"/>
      <c r="F108" s="91"/>
      <c r="G108" s="46"/>
      <c r="H108" s="46"/>
    </row>
    <row r="109" spans="1:8">
      <c r="A109" s="156">
        <v>28</v>
      </c>
      <c r="B109" s="89" t="s">
        <v>526</v>
      </c>
      <c r="C109" s="156" t="s">
        <v>15</v>
      </c>
      <c r="D109" s="93">
        <v>1</v>
      </c>
      <c r="E109" s="90"/>
      <c r="F109" s="91"/>
      <c r="G109" s="46"/>
      <c r="H109" s="46"/>
    </row>
    <row r="110" spans="1:8">
      <c r="A110" s="156">
        <v>29</v>
      </c>
      <c r="B110" s="89" t="s">
        <v>303</v>
      </c>
      <c r="C110" s="156" t="s">
        <v>15</v>
      </c>
      <c r="D110" s="440">
        <v>84</v>
      </c>
      <c r="E110" s="90"/>
      <c r="F110" s="91"/>
      <c r="G110" s="46"/>
      <c r="H110" s="46"/>
    </row>
    <row r="111" spans="1:8">
      <c r="A111" s="156">
        <v>30</v>
      </c>
      <c r="B111" s="89" t="s">
        <v>305</v>
      </c>
      <c r="C111" s="156" t="s">
        <v>15</v>
      </c>
      <c r="D111" s="93">
        <v>54</v>
      </c>
      <c r="E111" s="90"/>
      <c r="F111" s="91"/>
      <c r="G111" s="46"/>
      <c r="H111" s="46"/>
    </row>
    <row r="112" spans="1:8">
      <c r="A112" s="157"/>
      <c r="B112" s="572" t="s">
        <v>527</v>
      </c>
      <c r="C112" s="573"/>
      <c r="D112" s="573"/>
      <c r="E112" s="573"/>
      <c r="F112" s="573"/>
    </row>
    <row r="113" spans="1:8">
      <c r="A113" s="156">
        <v>1</v>
      </c>
      <c r="B113" s="89" t="s">
        <v>1406</v>
      </c>
      <c r="C113" s="156" t="s">
        <v>64</v>
      </c>
      <c r="D113" s="93">
        <v>211</v>
      </c>
      <c r="E113" s="90"/>
      <c r="F113" s="91"/>
      <c r="G113" s="46"/>
      <c r="H113" s="46"/>
    </row>
    <row r="114" spans="1:8">
      <c r="A114" s="156">
        <v>2</v>
      </c>
      <c r="B114" s="89" t="s">
        <v>307</v>
      </c>
      <c r="C114" s="156" t="s">
        <v>64</v>
      </c>
      <c r="D114" s="93">
        <v>191</v>
      </c>
      <c r="E114" s="90"/>
      <c r="F114" s="91"/>
      <c r="G114" s="46"/>
      <c r="H114" s="46"/>
    </row>
    <row r="115" spans="1:8">
      <c r="A115" s="156">
        <v>3</v>
      </c>
      <c r="B115" s="89" t="s">
        <v>528</v>
      </c>
      <c r="C115" s="156" t="s">
        <v>64</v>
      </c>
      <c r="D115" s="93">
        <v>38</v>
      </c>
      <c r="E115" s="90"/>
      <c r="F115" s="91"/>
      <c r="G115" s="46"/>
      <c r="H115" s="46"/>
    </row>
    <row r="116" spans="1:8">
      <c r="A116" s="156">
        <v>4</v>
      </c>
      <c r="B116" s="89" t="s">
        <v>529</v>
      </c>
      <c r="C116" s="156" t="s">
        <v>13</v>
      </c>
      <c r="D116" s="93">
        <v>4</v>
      </c>
      <c r="E116" s="90"/>
      <c r="F116" s="91"/>
      <c r="G116" s="46"/>
      <c r="H116" s="46"/>
    </row>
    <row r="117" spans="1:8">
      <c r="A117" s="156">
        <v>5</v>
      </c>
      <c r="B117" s="89" t="s">
        <v>530</v>
      </c>
      <c r="C117" s="156" t="s">
        <v>13</v>
      </c>
      <c r="D117" s="93">
        <v>4</v>
      </c>
      <c r="E117" s="90"/>
      <c r="F117" s="91"/>
      <c r="G117" s="46"/>
      <c r="H117" s="46"/>
    </row>
    <row r="118" spans="1:8">
      <c r="A118" s="156">
        <v>6</v>
      </c>
      <c r="B118" s="89" t="s">
        <v>297</v>
      </c>
      <c r="C118" s="156" t="s">
        <v>64</v>
      </c>
      <c r="D118" s="93">
        <v>280</v>
      </c>
      <c r="E118" s="90"/>
      <c r="F118" s="91"/>
      <c r="G118" s="46"/>
      <c r="H118" s="46"/>
    </row>
    <row r="119" spans="1:8" ht="22.8">
      <c r="A119" s="156">
        <v>7</v>
      </c>
      <c r="B119" s="89" t="s">
        <v>531</v>
      </c>
      <c r="C119" s="156" t="s">
        <v>64</v>
      </c>
      <c r="D119" s="93">
        <v>280</v>
      </c>
      <c r="E119" s="90"/>
      <c r="F119" s="91"/>
      <c r="G119" s="46"/>
      <c r="H119" s="46"/>
    </row>
    <row r="120" spans="1:8" ht="22.8">
      <c r="A120" s="156">
        <v>8</v>
      </c>
      <c r="B120" s="89" t="s">
        <v>532</v>
      </c>
      <c r="C120" s="156" t="s">
        <v>64</v>
      </c>
      <c r="D120" s="93">
        <v>130</v>
      </c>
      <c r="E120" s="90"/>
      <c r="F120" s="91"/>
      <c r="G120" s="46"/>
      <c r="H120" s="46"/>
    </row>
    <row r="121" spans="1:8">
      <c r="A121" s="156">
        <v>9</v>
      </c>
      <c r="B121" s="89" t="s">
        <v>305</v>
      </c>
      <c r="C121" s="156" t="s">
        <v>15</v>
      </c>
      <c r="D121" s="93">
        <v>4</v>
      </c>
      <c r="E121" s="90"/>
      <c r="F121" s="91"/>
      <c r="G121" s="46"/>
      <c r="H121" s="46"/>
    </row>
    <row r="122" spans="1:8" ht="14.1" customHeight="1">
      <c r="A122" s="578" t="s">
        <v>1392</v>
      </c>
      <c r="B122" s="579"/>
      <c r="C122" s="579"/>
      <c r="D122" s="579"/>
      <c r="E122" s="580"/>
      <c r="F122" s="91"/>
    </row>
    <row r="123" spans="1:8">
      <c r="A123" s="158"/>
      <c r="B123" s="576"/>
      <c r="C123" s="577"/>
      <c r="D123" s="577"/>
      <c r="E123" s="47"/>
      <c r="F123" s="45"/>
    </row>
    <row r="124" spans="1:8" ht="14.1">
      <c r="A124" s="158"/>
      <c r="B124" s="582"/>
      <c r="C124" s="583"/>
      <c r="D124" s="583"/>
      <c r="E124" s="47"/>
      <c r="F124" s="45"/>
    </row>
    <row r="125" spans="1:8" ht="14.1">
      <c r="A125" s="158"/>
      <c r="B125" s="582"/>
      <c r="C125" s="583"/>
      <c r="D125" s="583"/>
      <c r="E125" s="47"/>
      <c r="F125" s="45"/>
    </row>
    <row r="127" spans="1:8">
      <c r="B127" s="581"/>
      <c r="C127" s="581"/>
      <c r="D127" s="581"/>
      <c r="E127" s="581"/>
      <c r="F127" s="581"/>
    </row>
    <row r="128" spans="1:8">
      <c r="B128" s="581"/>
      <c r="C128" s="581"/>
      <c r="D128" s="581"/>
      <c r="E128" s="581"/>
      <c r="F128" s="581"/>
    </row>
    <row r="129" spans="2:6">
      <c r="B129" s="581"/>
      <c r="C129" s="581"/>
      <c r="D129" s="581"/>
      <c r="E129" s="581"/>
      <c r="F129" s="581"/>
    </row>
    <row r="130" spans="2:6">
      <c r="B130" s="581"/>
      <c r="C130" s="581"/>
      <c r="D130" s="581"/>
      <c r="E130" s="581"/>
      <c r="F130" s="581"/>
    </row>
    <row r="131" spans="2:6">
      <c r="B131" s="581"/>
      <c r="C131" s="581"/>
      <c r="D131" s="581"/>
      <c r="E131" s="581"/>
      <c r="F131" s="581"/>
    </row>
    <row r="132" spans="2:6">
      <c r="B132" s="581"/>
      <c r="C132" s="581"/>
      <c r="D132" s="581"/>
      <c r="E132" s="581"/>
      <c r="F132" s="581"/>
    </row>
    <row r="133" spans="2:6">
      <c r="B133" s="581"/>
      <c r="C133" s="581"/>
      <c r="D133" s="581"/>
      <c r="E133" s="581"/>
      <c r="F133" s="581"/>
    </row>
    <row r="134" spans="2:6">
      <c r="B134" s="581"/>
      <c r="C134" s="581"/>
      <c r="D134" s="581"/>
      <c r="E134" s="581"/>
      <c r="F134" s="581"/>
    </row>
  </sheetData>
  <mergeCells count="25">
    <mergeCell ref="B124:D124"/>
    <mergeCell ref="B125:D125"/>
    <mergeCell ref="B127:F127"/>
    <mergeCell ref="B128:F128"/>
    <mergeCell ref="B129:F129"/>
    <mergeCell ref="B130:F130"/>
    <mergeCell ref="B131:F131"/>
    <mergeCell ref="B132:F132"/>
    <mergeCell ref="B133:F133"/>
    <mergeCell ref="B134:F134"/>
    <mergeCell ref="B12:F12"/>
    <mergeCell ref="B18:F18"/>
    <mergeCell ref="B51:F51"/>
    <mergeCell ref="E10:F10"/>
    <mergeCell ref="B123:D123"/>
    <mergeCell ref="B78:F78"/>
    <mergeCell ref="B81:F81"/>
    <mergeCell ref="B112:F112"/>
    <mergeCell ref="A122:E122"/>
    <mergeCell ref="B2:E2"/>
    <mergeCell ref="A4:F5"/>
    <mergeCell ref="A6:F7"/>
    <mergeCell ref="A8:F9"/>
    <mergeCell ref="A10:A11"/>
    <mergeCell ref="D10:D1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14A1-011E-42A4-B858-549BF211DDBE}">
  <dimension ref="A2:H30"/>
  <sheetViews>
    <sheetView topLeftCell="A3" workbookViewId="0">
      <selection activeCell="J25" sqref="J25"/>
    </sheetView>
  </sheetViews>
  <sheetFormatPr defaultColWidth="8.6640625" defaultRowHeight="13.8"/>
  <cols>
    <col min="1" max="1" width="6.21875" style="119" customWidth="1"/>
    <col min="2" max="2" width="30.21875" style="20" customWidth="1"/>
    <col min="3" max="3" width="5.6640625" style="119" customWidth="1"/>
    <col min="4" max="4" width="14.6640625" style="119" customWidth="1"/>
    <col min="5" max="6" width="14.5546875" style="20" customWidth="1"/>
    <col min="7" max="16384" width="8.6640625" style="20"/>
  </cols>
  <sheetData>
    <row r="2" spans="1:8" ht="15">
      <c r="B2" s="481" t="s">
        <v>19</v>
      </c>
      <c r="C2" s="482"/>
      <c r="D2" s="482"/>
      <c r="E2" s="482"/>
    </row>
    <row r="4" spans="1:8" ht="13.95" customHeight="1">
      <c r="A4" s="566" t="s">
        <v>318</v>
      </c>
      <c r="B4" s="567"/>
      <c r="C4" s="567"/>
      <c r="D4" s="567"/>
      <c r="E4" s="567"/>
      <c r="F4" s="567"/>
    </row>
    <row r="5" spans="1:8">
      <c r="A5" s="567"/>
      <c r="B5" s="567"/>
      <c r="C5" s="567"/>
      <c r="D5" s="567"/>
      <c r="E5" s="567"/>
      <c r="F5" s="567"/>
    </row>
    <row r="6" spans="1:8" ht="13.95" customHeight="1">
      <c r="A6" s="566" t="s">
        <v>252</v>
      </c>
      <c r="B6" s="567"/>
      <c r="C6" s="567"/>
      <c r="D6" s="567"/>
      <c r="E6" s="567"/>
      <c r="F6" s="567"/>
    </row>
    <row r="7" spans="1:8">
      <c r="A7" s="567"/>
      <c r="B7" s="567"/>
      <c r="C7" s="567"/>
      <c r="D7" s="567"/>
      <c r="E7" s="567"/>
      <c r="F7" s="567"/>
    </row>
    <row r="8" spans="1:8" ht="13.95" customHeight="1">
      <c r="A8" s="566" t="s">
        <v>486</v>
      </c>
      <c r="B8" s="567"/>
      <c r="C8" s="567"/>
      <c r="D8" s="567"/>
      <c r="E8" s="567"/>
      <c r="F8" s="567"/>
    </row>
    <row r="9" spans="1:8">
      <c r="A9" s="567"/>
      <c r="B9" s="567"/>
      <c r="C9" s="567"/>
      <c r="D9" s="567"/>
      <c r="E9" s="567"/>
      <c r="F9" s="567"/>
    </row>
    <row r="10" spans="1:8">
      <c r="A10" s="584" t="s">
        <v>1711</v>
      </c>
      <c r="B10" s="584"/>
      <c r="C10" s="584"/>
      <c r="D10" s="584"/>
      <c r="E10" s="584"/>
      <c r="F10" s="584"/>
    </row>
    <row r="11" spans="1:8">
      <c r="A11" s="308"/>
      <c r="B11" s="308"/>
      <c r="C11" s="308"/>
      <c r="D11" s="308"/>
      <c r="E11" s="308"/>
      <c r="F11" s="308"/>
    </row>
    <row r="12" spans="1:8">
      <c r="A12" s="479" t="s">
        <v>1438</v>
      </c>
      <c r="B12" s="22" t="s">
        <v>23</v>
      </c>
      <c r="C12" s="23" t="s">
        <v>6</v>
      </c>
      <c r="D12" s="477" t="s">
        <v>7</v>
      </c>
      <c r="E12" s="475" t="s">
        <v>1393</v>
      </c>
      <c r="F12" s="476"/>
    </row>
    <row r="13" spans="1:8">
      <c r="A13" s="480"/>
      <c r="B13" s="24" t="s">
        <v>24</v>
      </c>
      <c r="C13" s="25" t="s">
        <v>10</v>
      </c>
      <c r="D13" s="478"/>
      <c r="E13" s="65" t="s">
        <v>25</v>
      </c>
      <c r="F13" s="66" t="s">
        <v>26</v>
      </c>
    </row>
    <row r="14" spans="1:8" ht="21">
      <c r="A14" s="204" t="s">
        <v>1526</v>
      </c>
      <c r="B14" s="204" t="s">
        <v>1527</v>
      </c>
      <c r="C14" s="129"/>
      <c r="D14" s="129"/>
      <c r="E14" s="129"/>
      <c r="F14" s="129"/>
    </row>
    <row r="15" spans="1:8" ht="30.6">
      <c r="A15" s="129" t="s">
        <v>1528</v>
      </c>
      <c r="B15" s="129" t="s">
        <v>1529</v>
      </c>
      <c r="C15" s="129" t="s">
        <v>15</v>
      </c>
      <c r="D15" s="129">
        <v>12</v>
      </c>
      <c r="E15" s="129"/>
      <c r="F15" s="129"/>
      <c r="G15" s="27"/>
      <c r="H15" s="27"/>
    </row>
    <row r="16" spans="1:8">
      <c r="A16" s="129" t="s">
        <v>1530</v>
      </c>
      <c r="B16" s="129" t="s">
        <v>1531</v>
      </c>
      <c r="C16" s="129" t="s">
        <v>15</v>
      </c>
      <c r="D16" s="129">
        <v>12</v>
      </c>
      <c r="E16" s="129"/>
      <c r="F16" s="129"/>
      <c r="G16" s="27"/>
      <c r="H16" s="27"/>
    </row>
    <row r="17" spans="1:8" ht="20.399999999999999">
      <c r="A17" s="129" t="s">
        <v>1532</v>
      </c>
      <c r="B17" s="129" t="s">
        <v>1533</v>
      </c>
      <c r="C17" s="129" t="s">
        <v>15</v>
      </c>
      <c r="D17" s="129">
        <v>12</v>
      </c>
      <c r="E17" s="129"/>
      <c r="F17" s="129"/>
      <c r="G17" s="27"/>
      <c r="H17" s="27"/>
    </row>
    <row r="18" spans="1:8">
      <c r="A18" s="129" t="s">
        <v>1534</v>
      </c>
      <c r="B18" s="204" t="s">
        <v>1535</v>
      </c>
      <c r="C18" s="129"/>
      <c r="D18" s="129"/>
      <c r="E18" s="129"/>
      <c r="F18" s="129"/>
      <c r="G18" s="27"/>
      <c r="H18" s="27"/>
    </row>
    <row r="19" spans="1:8">
      <c r="A19" s="129" t="s">
        <v>1536</v>
      </c>
      <c r="B19" s="129" t="s">
        <v>1537</v>
      </c>
      <c r="C19" s="129" t="s">
        <v>13</v>
      </c>
      <c r="D19" s="129">
        <v>1</v>
      </c>
      <c r="E19" s="129"/>
      <c r="F19" s="129"/>
    </row>
    <row r="20" spans="1:8">
      <c r="A20" s="129" t="s">
        <v>1538</v>
      </c>
      <c r="B20" s="129" t="s">
        <v>1539</v>
      </c>
      <c r="C20" s="129" t="s">
        <v>13</v>
      </c>
      <c r="D20" s="129">
        <v>1</v>
      </c>
      <c r="E20" s="129"/>
      <c r="F20" s="129"/>
      <c r="G20" s="27"/>
      <c r="H20" s="27"/>
    </row>
    <row r="21" spans="1:8" ht="21">
      <c r="A21" s="204" t="s">
        <v>1446</v>
      </c>
      <c r="B21" s="204" t="s">
        <v>1540</v>
      </c>
      <c r="C21" s="129"/>
      <c r="D21" s="129"/>
      <c r="E21" s="129"/>
      <c r="F21" s="129"/>
      <c r="G21" s="27"/>
      <c r="H21" s="27"/>
    </row>
    <row r="22" spans="1:8" ht="30.6">
      <c r="A22" s="129" t="s">
        <v>1545</v>
      </c>
      <c r="B22" s="129" t="s">
        <v>1541</v>
      </c>
      <c r="C22" s="129" t="s">
        <v>15</v>
      </c>
      <c r="D22" s="129">
        <v>12</v>
      </c>
      <c r="E22" s="129"/>
      <c r="F22" s="129"/>
      <c r="G22" s="27"/>
      <c r="H22" s="27"/>
    </row>
    <row r="23" spans="1:8">
      <c r="A23" s="129" t="s">
        <v>1546</v>
      </c>
      <c r="B23" s="129" t="s">
        <v>1542</v>
      </c>
      <c r="C23" s="129" t="s">
        <v>15</v>
      </c>
      <c r="D23" s="129">
        <v>4</v>
      </c>
      <c r="E23" s="129"/>
      <c r="F23" s="129"/>
      <c r="G23" s="27"/>
      <c r="H23" s="27"/>
    </row>
    <row r="24" spans="1:8">
      <c r="A24" s="129" t="s">
        <v>1545</v>
      </c>
      <c r="B24" s="129" t="s">
        <v>1543</v>
      </c>
      <c r="C24" s="129" t="s">
        <v>15</v>
      </c>
      <c r="D24" s="129">
        <v>8</v>
      </c>
      <c r="E24" s="129"/>
      <c r="F24" s="129"/>
      <c r="G24" s="27"/>
      <c r="H24" s="27"/>
    </row>
    <row r="25" spans="1:8">
      <c r="A25" s="129" t="s">
        <v>1546</v>
      </c>
      <c r="B25" s="129" t="s">
        <v>303</v>
      </c>
      <c r="C25" s="129" t="s">
        <v>15</v>
      </c>
      <c r="D25" s="129">
        <v>12</v>
      </c>
      <c r="E25" s="129"/>
      <c r="F25" s="129"/>
      <c r="G25" s="27"/>
      <c r="H25" s="27"/>
    </row>
    <row r="26" spans="1:8" ht="14.1" customHeight="1">
      <c r="A26" s="472" t="s">
        <v>1392</v>
      </c>
      <c r="B26" s="473"/>
      <c r="C26" s="473"/>
      <c r="D26" s="473"/>
      <c r="E26" s="474"/>
      <c r="F26" s="62"/>
    </row>
    <row r="27" spans="1:8">
      <c r="A27" s="131"/>
      <c r="B27" s="465"/>
      <c r="C27" s="466"/>
      <c r="D27" s="466"/>
      <c r="E27" s="28"/>
      <c r="F27" s="26"/>
    </row>
    <row r="28" spans="1:8">
      <c r="B28" s="469"/>
      <c r="C28" s="469"/>
      <c r="D28" s="469"/>
      <c r="E28" s="469"/>
      <c r="F28" s="469"/>
    </row>
    <row r="29" spans="1:8">
      <c r="B29" s="469"/>
      <c r="C29" s="469"/>
      <c r="D29" s="469"/>
      <c r="E29" s="469"/>
      <c r="F29" s="469"/>
    </row>
    <row r="30" spans="1:8">
      <c r="B30" s="469"/>
      <c r="C30" s="469"/>
      <c r="D30" s="469"/>
      <c r="E30" s="469"/>
      <c r="F30" s="469"/>
    </row>
  </sheetData>
  <mergeCells count="13">
    <mergeCell ref="B2:E2"/>
    <mergeCell ref="A4:F5"/>
    <mergeCell ref="A6:F7"/>
    <mergeCell ref="A8:F9"/>
    <mergeCell ref="D12:D13"/>
    <mergeCell ref="E12:F12"/>
    <mergeCell ref="A12:A13"/>
    <mergeCell ref="A10:F10"/>
    <mergeCell ref="B28:F28"/>
    <mergeCell ref="B27:D27"/>
    <mergeCell ref="B29:F29"/>
    <mergeCell ref="B30:F30"/>
    <mergeCell ref="A26:E26"/>
  </mergeCells>
  <pageMargins left="0.23622047244094491" right="0" top="0.47244094488188981" bottom="0.19685039370078741" header="0" footer="0.27559055118110237"/>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ED82-9951-43ED-802F-2AC6982B50FF}">
  <dimension ref="A2:H49"/>
  <sheetViews>
    <sheetView workbookViewId="0">
      <selection activeCell="B46" sqref="B46:F46"/>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318</v>
      </c>
      <c r="B4" s="540"/>
      <c r="C4" s="540"/>
      <c r="D4" s="540"/>
      <c r="E4" s="540"/>
      <c r="F4" s="540"/>
    </row>
    <row r="5" spans="1:8">
      <c r="A5" s="540"/>
      <c r="B5" s="540"/>
      <c r="C5" s="540"/>
      <c r="D5" s="540"/>
      <c r="E5" s="540"/>
      <c r="F5" s="540"/>
    </row>
    <row r="6" spans="1:8">
      <c r="A6" s="539" t="s">
        <v>533</v>
      </c>
      <c r="B6" s="540"/>
      <c r="C6" s="540"/>
      <c r="D6" s="540"/>
      <c r="E6" s="540"/>
      <c r="F6" s="540"/>
    </row>
    <row r="7" spans="1:8">
      <c r="A7" s="540"/>
      <c r="B7" s="540"/>
      <c r="C7" s="540"/>
      <c r="D7" s="540"/>
      <c r="E7" s="540"/>
      <c r="F7" s="540"/>
    </row>
    <row r="8" spans="1:8">
      <c r="A8" s="539" t="s">
        <v>534</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c r="A13" s="86">
        <v>1</v>
      </c>
      <c r="B13" s="82" t="s">
        <v>535</v>
      </c>
      <c r="C13" s="86" t="s">
        <v>74</v>
      </c>
      <c r="D13" s="153">
        <v>0.5</v>
      </c>
      <c r="E13" s="83"/>
      <c r="F13" s="84"/>
      <c r="G13" s="38"/>
      <c r="H13" s="38"/>
    </row>
    <row r="14" spans="1:8" ht="22.8">
      <c r="A14" s="86">
        <v>2</v>
      </c>
      <c r="B14" s="82" t="s">
        <v>1407</v>
      </c>
      <c r="C14" s="86" t="s">
        <v>15</v>
      </c>
      <c r="D14" s="154">
        <v>3</v>
      </c>
      <c r="E14" s="83"/>
      <c r="F14" s="84"/>
      <c r="G14" s="38"/>
      <c r="H14" s="38"/>
    </row>
    <row r="15" spans="1:8">
      <c r="A15" s="86">
        <v>3</v>
      </c>
      <c r="B15" s="82" t="s">
        <v>536</v>
      </c>
      <c r="C15" s="86" t="s">
        <v>259</v>
      </c>
      <c r="D15" s="153">
        <v>0.36</v>
      </c>
      <c r="E15" s="83"/>
      <c r="F15" s="84"/>
      <c r="G15" s="38"/>
      <c r="H15" s="38"/>
    </row>
    <row r="16" spans="1:8" ht="34.200000000000003">
      <c r="A16" s="86">
        <v>4</v>
      </c>
      <c r="B16" s="82" t="s">
        <v>537</v>
      </c>
      <c r="C16" s="86" t="s">
        <v>46</v>
      </c>
      <c r="D16" s="154">
        <v>1.25</v>
      </c>
      <c r="E16" s="83"/>
      <c r="F16" s="84"/>
      <c r="G16" s="38"/>
      <c r="H16" s="38"/>
    </row>
    <row r="17" spans="1:8">
      <c r="A17" s="155"/>
      <c r="B17" s="535" t="s">
        <v>314</v>
      </c>
      <c r="C17" s="536"/>
      <c r="D17" s="536"/>
      <c r="E17" s="536"/>
      <c r="F17" s="536"/>
    </row>
    <row r="18" spans="1:8" ht="34.200000000000003">
      <c r="A18" s="86">
        <v>1</v>
      </c>
      <c r="B18" s="82" t="s">
        <v>538</v>
      </c>
      <c r="C18" s="86" t="s">
        <v>259</v>
      </c>
      <c r="D18" s="153">
        <v>2.7E-2</v>
      </c>
      <c r="E18" s="83"/>
      <c r="F18" s="84"/>
      <c r="G18" s="38"/>
      <c r="H18" s="38"/>
    </row>
    <row r="19" spans="1:8" ht="34.200000000000003">
      <c r="A19" s="86">
        <v>2</v>
      </c>
      <c r="B19" s="82" t="s">
        <v>539</v>
      </c>
      <c r="C19" s="86" t="s">
        <v>259</v>
      </c>
      <c r="D19" s="153">
        <v>2.7E-2</v>
      </c>
      <c r="E19" s="83"/>
      <c r="F19" s="84"/>
      <c r="G19" s="38"/>
      <c r="H19" s="38"/>
    </row>
    <row r="20" spans="1:8" ht="22.8">
      <c r="A20" s="86">
        <v>3</v>
      </c>
      <c r="B20" s="82" t="s">
        <v>540</v>
      </c>
      <c r="C20" s="86" t="s">
        <v>259</v>
      </c>
      <c r="D20" s="153">
        <v>4.8000000000000001E-2</v>
      </c>
      <c r="E20" s="83"/>
      <c r="F20" s="84"/>
      <c r="G20" s="38"/>
      <c r="H20" s="38"/>
    </row>
    <row r="21" spans="1:8" ht="22.8">
      <c r="A21" s="86">
        <v>4</v>
      </c>
      <c r="B21" s="82" t="s">
        <v>541</v>
      </c>
      <c r="C21" s="86" t="s">
        <v>259</v>
      </c>
      <c r="D21" s="153">
        <v>4.8000000000000001E-2</v>
      </c>
      <c r="E21" s="83"/>
      <c r="F21" s="84"/>
      <c r="G21" s="38"/>
      <c r="H21" s="38"/>
    </row>
    <row r="22" spans="1:8" ht="22.8">
      <c r="A22" s="86">
        <v>5</v>
      </c>
      <c r="B22" s="82" t="s">
        <v>542</v>
      </c>
      <c r="C22" s="86" t="s">
        <v>64</v>
      </c>
      <c r="D22" s="154">
        <v>48</v>
      </c>
      <c r="E22" s="83"/>
      <c r="F22" s="84"/>
      <c r="G22" s="38"/>
      <c r="H22" s="38"/>
    </row>
    <row r="23" spans="1:8" ht="22.8">
      <c r="A23" s="86">
        <v>6</v>
      </c>
      <c r="B23" s="82" t="s">
        <v>543</v>
      </c>
      <c r="C23" s="86" t="s">
        <v>259</v>
      </c>
      <c r="D23" s="153">
        <v>4.2999999999999997E-2</v>
      </c>
      <c r="E23" s="83"/>
      <c r="F23" s="84"/>
      <c r="G23" s="38"/>
      <c r="H23" s="38"/>
    </row>
    <row r="24" spans="1:8" ht="22.8">
      <c r="A24" s="86">
        <v>7</v>
      </c>
      <c r="B24" s="82" t="s">
        <v>269</v>
      </c>
      <c r="C24" s="86" t="s">
        <v>103</v>
      </c>
      <c r="D24" s="154">
        <v>4.95</v>
      </c>
      <c r="E24" s="83"/>
      <c r="F24" s="84"/>
      <c r="G24" s="38"/>
      <c r="H24" s="38"/>
    </row>
    <row r="25" spans="1:8" ht="22.8">
      <c r="A25" s="86">
        <v>8</v>
      </c>
      <c r="B25" s="82" t="s">
        <v>544</v>
      </c>
      <c r="C25" s="86" t="s">
        <v>103</v>
      </c>
      <c r="D25" s="153">
        <v>0.31</v>
      </c>
      <c r="E25" s="83"/>
      <c r="F25" s="84"/>
      <c r="G25" s="38"/>
      <c r="H25" s="38"/>
    </row>
    <row r="26" spans="1:8" ht="22.8">
      <c r="A26" s="86">
        <v>9</v>
      </c>
      <c r="B26" s="82" t="s">
        <v>545</v>
      </c>
      <c r="C26" s="86" t="s">
        <v>15</v>
      </c>
      <c r="D26" s="154">
        <v>3</v>
      </c>
      <c r="E26" s="83"/>
      <c r="F26" s="84"/>
      <c r="G26" s="38"/>
      <c r="H26" s="38"/>
    </row>
    <row r="27" spans="1:8" ht="22.8">
      <c r="A27" s="86">
        <v>10</v>
      </c>
      <c r="B27" s="82" t="s">
        <v>494</v>
      </c>
      <c r="C27" s="86" t="s">
        <v>42</v>
      </c>
      <c r="D27" s="153">
        <v>6.1199999999999997E-2</v>
      </c>
      <c r="E27" s="83"/>
      <c r="F27" s="84"/>
      <c r="G27" s="38"/>
      <c r="H27" s="38"/>
    </row>
    <row r="28" spans="1:8" ht="34.200000000000003">
      <c r="A28" s="86">
        <v>11</v>
      </c>
      <c r="B28" s="82" t="s">
        <v>495</v>
      </c>
      <c r="C28" s="86" t="s">
        <v>80</v>
      </c>
      <c r="D28" s="153">
        <v>6.1199999999999996E-3</v>
      </c>
      <c r="E28" s="83"/>
      <c r="F28" s="84"/>
      <c r="G28" s="38"/>
      <c r="H28" s="38"/>
    </row>
    <row r="29" spans="1:8">
      <c r="A29" s="86">
        <v>12</v>
      </c>
      <c r="B29" s="82" t="s">
        <v>546</v>
      </c>
      <c r="C29" s="86" t="s">
        <v>74</v>
      </c>
      <c r="D29" s="153">
        <v>0.08</v>
      </c>
      <c r="E29" s="83"/>
      <c r="F29" s="84"/>
      <c r="G29" s="38"/>
      <c r="H29" s="38"/>
    </row>
    <row r="30" spans="1:8" ht="22.8">
      <c r="A30" s="86">
        <v>13</v>
      </c>
      <c r="B30" s="82" t="s">
        <v>547</v>
      </c>
      <c r="C30" s="86" t="s">
        <v>15</v>
      </c>
      <c r="D30" s="154">
        <v>1</v>
      </c>
      <c r="E30" s="83"/>
      <c r="F30" s="84"/>
      <c r="G30" s="38"/>
      <c r="H30" s="38"/>
    </row>
    <row r="31" spans="1:8" ht="22.8">
      <c r="A31" s="86">
        <v>14</v>
      </c>
      <c r="B31" s="82" t="s">
        <v>291</v>
      </c>
      <c r="C31" s="86" t="s">
        <v>259</v>
      </c>
      <c r="D31" s="153">
        <v>0.495</v>
      </c>
      <c r="E31" s="83"/>
      <c r="F31" s="84"/>
      <c r="G31" s="38"/>
      <c r="H31" s="38"/>
    </row>
    <row r="32" spans="1:8">
      <c r="A32" s="155"/>
      <c r="B32" s="535" t="s">
        <v>315</v>
      </c>
      <c r="C32" s="536"/>
      <c r="D32" s="536"/>
      <c r="E32" s="536"/>
      <c r="F32" s="536"/>
    </row>
    <row r="33" spans="1:8">
      <c r="A33" s="86">
        <v>1</v>
      </c>
      <c r="B33" s="361" t="s">
        <v>2419</v>
      </c>
      <c r="C33" s="86" t="s">
        <v>13</v>
      </c>
      <c r="D33" s="154">
        <v>1</v>
      </c>
      <c r="E33" s="83"/>
      <c r="F33" s="84"/>
      <c r="G33" s="38"/>
      <c r="H33" s="38"/>
    </row>
    <row r="34" spans="1:8">
      <c r="A34" s="86"/>
      <c r="B34" s="82"/>
      <c r="C34" s="86"/>
      <c r="D34" s="154"/>
      <c r="E34" s="83"/>
      <c r="F34" s="84"/>
      <c r="G34" s="38"/>
      <c r="H34" s="38"/>
    </row>
    <row r="35" spans="1:8">
      <c r="A35" s="86">
        <v>3</v>
      </c>
      <c r="B35" s="82" t="s">
        <v>549</v>
      </c>
      <c r="C35" s="86" t="s">
        <v>64</v>
      </c>
      <c r="D35" s="154">
        <v>100</v>
      </c>
      <c r="E35" s="83"/>
      <c r="F35" s="84"/>
      <c r="G35" s="38"/>
      <c r="H35" s="38"/>
    </row>
    <row r="36" spans="1:8">
      <c r="A36" s="86">
        <v>4</v>
      </c>
      <c r="B36" s="82" t="s">
        <v>550</v>
      </c>
      <c r="C36" s="86" t="s">
        <v>64</v>
      </c>
      <c r="D36" s="154">
        <v>395</v>
      </c>
      <c r="E36" s="83"/>
      <c r="F36" s="84"/>
      <c r="G36" s="38"/>
      <c r="H36" s="38"/>
    </row>
    <row r="37" spans="1:8">
      <c r="A37" s="86">
        <v>5</v>
      </c>
      <c r="B37" s="82" t="s">
        <v>551</v>
      </c>
      <c r="C37" s="86" t="s">
        <v>64</v>
      </c>
      <c r="D37" s="154">
        <v>11</v>
      </c>
      <c r="E37" s="83"/>
      <c r="F37" s="84"/>
      <c r="G37" s="38"/>
      <c r="H37" s="38"/>
    </row>
    <row r="38" spans="1:8">
      <c r="A38" s="86">
        <v>6</v>
      </c>
      <c r="B38" s="82" t="s">
        <v>552</v>
      </c>
      <c r="C38" s="86" t="s">
        <v>64</v>
      </c>
      <c r="D38" s="154">
        <v>16</v>
      </c>
      <c r="E38" s="83"/>
      <c r="F38" s="84"/>
      <c r="G38" s="38"/>
      <c r="H38" s="38"/>
    </row>
    <row r="39" spans="1:8">
      <c r="A39" s="86">
        <v>7</v>
      </c>
      <c r="B39" s="82" t="s">
        <v>553</v>
      </c>
      <c r="C39" s="86" t="s">
        <v>64</v>
      </c>
      <c r="D39" s="154">
        <v>16</v>
      </c>
      <c r="E39" s="83"/>
      <c r="F39" s="84"/>
      <c r="G39" s="38"/>
      <c r="H39" s="38"/>
    </row>
    <row r="40" spans="1:8" ht="14.1" customHeight="1">
      <c r="A40" s="548" t="s">
        <v>1392</v>
      </c>
      <c r="B40" s="549"/>
      <c r="C40" s="549"/>
      <c r="D40" s="549"/>
      <c r="E40" s="550"/>
      <c r="F40" s="84"/>
    </row>
    <row r="41" spans="1:8">
      <c r="A41" s="57"/>
      <c r="B41" s="553"/>
      <c r="C41" s="554"/>
      <c r="D41" s="554"/>
      <c r="E41" s="39"/>
      <c r="F41" s="37"/>
    </row>
    <row r="42" spans="1:8" ht="14.1">
      <c r="A42" s="57"/>
      <c r="B42" s="551"/>
      <c r="C42" s="552"/>
      <c r="D42" s="552"/>
      <c r="E42" s="39"/>
      <c r="F42" s="37"/>
    </row>
    <row r="43" spans="1:8" ht="14.1">
      <c r="A43" s="57"/>
      <c r="B43" s="551"/>
      <c r="C43" s="552"/>
      <c r="D43" s="552"/>
      <c r="E43" s="39"/>
      <c r="F43" s="37"/>
    </row>
    <row r="45" spans="1:8">
      <c r="B45" s="547"/>
      <c r="C45" s="547"/>
      <c r="D45" s="547"/>
      <c r="E45" s="547"/>
      <c r="F45" s="547"/>
    </row>
    <row r="46" spans="1:8">
      <c r="B46" s="547"/>
      <c r="C46" s="547"/>
      <c r="D46" s="547"/>
      <c r="E46" s="547"/>
      <c r="F46" s="547"/>
    </row>
    <row r="47" spans="1:8">
      <c r="B47" s="547"/>
      <c r="C47" s="547"/>
      <c r="D47" s="547"/>
      <c r="E47" s="547"/>
      <c r="F47" s="547"/>
    </row>
    <row r="48" spans="1:8">
      <c r="B48" s="547"/>
      <c r="C48" s="547"/>
      <c r="D48" s="547"/>
      <c r="E48" s="547"/>
      <c r="F48" s="547"/>
    </row>
    <row r="49" spans="2:6">
      <c r="B49" s="547"/>
      <c r="C49" s="547"/>
      <c r="D49" s="547"/>
      <c r="E49" s="547"/>
      <c r="F49" s="547"/>
    </row>
  </sheetData>
  <mergeCells count="19">
    <mergeCell ref="B48:F48"/>
    <mergeCell ref="B49:F49"/>
    <mergeCell ref="B41:D41"/>
    <mergeCell ref="D10:D11"/>
    <mergeCell ref="B12:F12"/>
    <mergeCell ref="B17:F17"/>
    <mergeCell ref="B32:F32"/>
    <mergeCell ref="E10:F10"/>
    <mergeCell ref="A40:E40"/>
    <mergeCell ref="B42:D42"/>
    <mergeCell ref="B43:D43"/>
    <mergeCell ref="B45:F45"/>
    <mergeCell ref="B46:F46"/>
    <mergeCell ref="B47:F47"/>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7AB9-6F64-4BAD-A4C3-0730C281D0F1}">
  <dimension ref="A2:F37"/>
  <sheetViews>
    <sheetView topLeftCell="A6" workbookViewId="0">
      <selection activeCell="F15" sqref="F15"/>
    </sheetView>
  </sheetViews>
  <sheetFormatPr defaultRowHeight="12.3"/>
  <cols>
    <col min="1" max="1" width="5" style="60" customWidth="1"/>
    <col min="2" max="2" width="40.5546875" customWidth="1"/>
    <col min="3" max="4" width="8.6640625" style="60"/>
    <col min="5" max="6" width="14.5546875" customWidth="1"/>
  </cols>
  <sheetData>
    <row r="2" spans="1:6" ht="15">
      <c r="B2" s="564" t="s">
        <v>19</v>
      </c>
      <c r="C2" s="565"/>
      <c r="D2" s="565"/>
      <c r="E2" s="565"/>
    </row>
    <row r="4" spans="1:6">
      <c r="A4" s="566" t="s">
        <v>318</v>
      </c>
      <c r="B4" s="567"/>
      <c r="C4" s="567"/>
      <c r="D4" s="567"/>
      <c r="E4" s="567"/>
      <c r="F4" s="567"/>
    </row>
    <row r="5" spans="1:6">
      <c r="A5" s="567"/>
      <c r="B5" s="567"/>
      <c r="C5" s="567"/>
      <c r="D5" s="567"/>
      <c r="E5" s="567"/>
      <c r="F5" s="567"/>
    </row>
    <row r="6" spans="1:6">
      <c r="A6" s="566" t="s">
        <v>554</v>
      </c>
      <c r="B6" s="567"/>
      <c r="C6" s="567"/>
      <c r="D6" s="567"/>
      <c r="E6" s="567"/>
      <c r="F6" s="567"/>
    </row>
    <row r="7" spans="1:6">
      <c r="A7" s="567"/>
      <c r="B7" s="567"/>
      <c r="C7" s="567"/>
      <c r="D7" s="567"/>
      <c r="E7" s="567"/>
      <c r="F7" s="567"/>
    </row>
    <row r="8" spans="1:6">
      <c r="A8" s="566" t="s">
        <v>555</v>
      </c>
      <c r="B8" s="567"/>
      <c r="C8" s="567"/>
      <c r="D8" s="567"/>
      <c r="E8" s="567"/>
      <c r="F8" s="567"/>
    </row>
    <row r="9" spans="1:6">
      <c r="A9" s="567"/>
      <c r="B9" s="567"/>
      <c r="C9" s="567"/>
      <c r="D9" s="567"/>
      <c r="E9" s="567"/>
      <c r="F9" s="567"/>
    </row>
    <row r="10" spans="1:6">
      <c r="A10" s="568" t="s">
        <v>1438</v>
      </c>
      <c r="B10" s="41" t="s">
        <v>23</v>
      </c>
      <c r="C10" s="42" t="s">
        <v>6</v>
      </c>
      <c r="D10" s="570" t="s">
        <v>7</v>
      </c>
      <c r="E10" s="574" t="s">
        <v>1393</v>
      </c>
      <c r="F10" s="575"/>
    </row>
    <row r="11" spans="1:6">
      <c r="A11" s="569"/>
      <c r="B11" s="43" t="s">
        <v>24</v>
      </c>
      <c r="C11" s="44" t="s">
        <v>10</v>
      </c>
      <c r="D11" s="571"/>
      <c r="E11" s="88" t="s">
        <v>25</v>
      </c>
      <c r="F11" s="87" t="s">
        <v>26</v>
      </c>
    </row>
    <row r="12" spans="1:6">
      <c r="A12" s="435"/>
      <c r="B12" s="450" t="s">
        <v>254</v>
      </c>
      <c r="C12" s="44"/>
      <c r="D12" s="436"/>
      <c r="E12" s="88"/>
      <c r="F12" s="87"/>
    </row>
    <row r="13" spans="1:6" ht="22.8">
      <c r="A13" s="451">
        <v>1</v>
      </c>
      <c r="B13" s="361" t="s">
        <v>1287</v>
      </c>
      <c r="C13" s="352" t="s">
        <v>103</v>
      </c>
      <c r="D13" s="362">
        <v>0.54</v>
      </c>
      <c r="E13" s="88"/>
      <c r="F13" s="87"/>
    </row>
    <row r="14" spans="1:6">
      <c r="A14" s="451">
        <v>2</v>
      </c>
      <c r="B14" s="361" t="s">
        <v>536</v>
      </c>
      <c r="C14" s="352" t="s">
        <v>259</v>
      </c>
      <c r="D14" s="377">
        <v>5.3999999999999999E-2</v>
      </c>
      <c r="E14" s="88"/>
      <c r="F14" s="87"/>
    </row>
    <row r="15" spans="1:6" ht="34.200000000000003">
      <c r="A15" s="451">
        <v>3</v>
      </c>
      <c r="B15" s="361" t="s">
        <v>537</v>
      </c>
      <c r="C15" s="352" t="s">
        <v>46</v>
      </c>
      <c r="D15" s="362" t="s">
        <v>2448</v>
      </c>
      <c r="E15" s="88"/>
      <c r="F15" s="87"/>
    </row>
    <row r="16" spans="1:6">
      <c r="A16" s="157"/>
      <c r="B16" s="572" t="s">
        <v>314</v>
      </c>
      <c r="C16" s="573"/>
      <c r="D16" s="573"/>
      <c r="E16" s="573"/>
      <c r="F16" s="573"/>
    </row>
    <row r="17" spans="1:6" ht="34.200000000000003">
      <c r="A17" s="156">
        <v>1</v>
      </c>
      <c r="B17" s="89" t="s">
        <v>538</v>
      </c>
      <c r="C17" s="156" t="s">
        <v>259</v>
      </c>
      <c r="D17" s="94">
        <v>0.05</v>
      </c>
      <c r="E17" s="90"/>
      <c r="F17" s="91"/>
    </row>
    <row r="18" spans="1:6" ht="34.200000000000003">
      <c r="A18" s="156">
        <v>2</v>
      </c>
      <c r="B18" s="89" t="s">
        <v>539</v>
      </c>
      <c r="C18" s="156" t="s">
        <v>259</v>
      </c>
      <c r="D18" s="94">
        <v>0.05</v>
      </c>
      <c r="E18" s="90"/>
      <c r="F18" s="91"/>
    </row>
    <row r="19" spans="1:6" ht="22.8">
      <c r="A19" s="156">
        <v>3</v>
      </c>
      <c r="B19" s="89" t="s">
        <v>540</v>
      </c>
      <c r="C19" s="156" t="s">
        <v>259</v>
      </c>
      <c r="D19" s="94">
        <v>8.0000000000000002E-3</v>
      </c>
      <c r="E19" s="90"/>
      <c r="F19" s="91"/>
    </row>
    <row r="20" spans="1:6" ht="22.8">
      <c r="A20" s="156">
        <v>4</v>
      </c>
      <c r="B20" s="89" t="s">
        <v>541</v>
      </c>
      <c r="C20" s="156" t="s">
        <v>259</v>
      </c>
      <c r="D20" s="94">
        <v>8.0000000000000002E-3</v>
      </c>
      <c r="E20" s="90"/>
      <c r="F20" s="91"/>
    </row>
    <row r="21" spans="1:6" ht="22.8">
      <c r="A21" s="156">
        <v>5</v>
      </c>
      <c r="B21" s="89" t="s">
        <v>267</v>
      </c>
      <c r="C21" s="156" t="s">
        <v>259</v>
      </c>
      <c r="D21" s="94">
        <v>5.8000000000000003E-2</v>
      </c>
      <c r="E21" s="90"/>
      <c r="F21" s="91"/>
    </row>
    <row r="22" spans="1:6" ht="22.8">
      <c r="A22" s="156">
        <v>6</v>
      </c>
      <c r="B22" s="89" t="s">
        <v>556</v>
      </c>
      <c r="C22" s="156" t="s">
        <v>259</v>
      </c>
      <c r="D22" s="94">
        <v>5.8000000000000003E-2</v>
      </c>
      <c r="E22" s="90"/>
      <c r="F22" s="91"/>
    </row>
    <row r="23" spans="1:6" ht="22.8">
      <c r="A23" s="156">
        <v>7</v>
      </c>
      <c r="B23" s="89" t="s">
        <v>557</v>
      </c>
      <c r="C23" s="156" t="s">
        <v>15</v>
      </c>
      <c r="D23" s="93">
        <v>1</v>
      </c>
      <c r="E23" s="90"/>
      <c r="F23" s="91"/>
    </row>
    <row r="24" spans="1:6" ht="34.200000000000003">
      <c r="A24" s="156">
        <v>8</v>
      </c>
      <c r="B24" s="89" t="s">
        <v>1409</v>
      </c>
      <c r="C24" s="156" t="s">
        <v>68</v>
      </c>
      <c r="D24" s="94">
        <v>0.09</v>
      </c>
      <c r="E24" s="90"/>
      <c r="F24" s="91"/>
    </row>
    <row r="25" spans="1:6" ht="22.8">
      <c r="A25" s="156">
        <v>9</v>
      </c>
      <c r="B25" s="89" t="s">
        <v>558</v>
      </c>
      <c r="C25" s="156" t="s">
        <v>68</v>
      </c>
      <c r="D25" s="94">
        <v>0.09</v>
      </c>
      <c r="E25" s="90"/>
      <c r="F25" s="91"/>
    </row>
    <row r="26" spans="1:6" ht="22.8">
      <c r="A26" s="156">
        <v>10</v>
      </c>
      <c r="B26" s="89" t="s">
        <v>291</v>
      </c>
      <c r="C26" s="156" t="s">
        <v>259</v>
      </c>
      <c r="D26" s="94">
        <v>5.8000000000000003E-2</v>
      </c>
      <c r="E26" s="90"/>
      <c r="F26" s="91"/>
    </row>
    <row r="27" spans="1:6">
      <c r="A27" s="437">
        <v>11</v>
      </c>
      <c r="B27" s="438" t="s">
        <v>2424</v>
      </c>
      <c r="C27" s="437" t="s">
        <v>184</v>
      </c>
      <c r="D27" s="439">
        <v>1.5</v>
      </c>
      <c r="E27" s="90"/>
      <c r="F27" s="91"/>
    </row>
    <row r="28" spans="1:6">
      <c r="A28" s="437">
        <v>12</v>
      </c>
      <c r="B28" s="438" t="s">
        <v>2425</v>
      </c>
      <c r="C28" s="437" t="s">
        <v>184</v>
      </c>
      <c r="D28" s="439">
        <v>1.5</v>
      </c>
      <c r="E28" s="90"/>
      <c r="F28" s="91"/>
    </row>
    <row r="29" spans="1:6">
      <c r="A29" s="157"/>
      <c r="B29" s="572" t="s">
        <v>315</v>
      </c>
      <c r="C29" s="573"/>
      <c r="D29" s="573"/>
      <c r="E29" s="573"/>
      <c r="F29" s="573"/>
    </row>
    <row r="30" spans="1:6">
      <c r="A30" s="156">
        <v>1</v>
      </c>
      <c r="B30" s="89" t="s">
        <v>1408</v>
      </c>
      <c r="C30" s="156" t="s">
        <v>64</v>
      </c>
      <c r="D30" s="93">
        <v>58</v>
      </c>
      <c r="E30" s="90"/>
      <c r="F30" s="91"/>
    </row>
    <row r="31" spans="1:6">
      <c r="A31" s="156">
        <v>2</v>
      </c>
      <c r="B31" s="89" t="s">
        <v>559</v>
      </c>
      <c r="C31" s="156" t="s">
        <v>64</v>
      </c>
      <c r="D31" s="93">
        <v>58</v>
      </c>
      <c r="E31" s="90"/>
      <c r="F31" s="91"/>
    </row>
    <row r="32" spans="1:6" ht="14.1" customHeight="1">
      <c r="A32" s="578" t="s">
        <v>1392</v>
      </c>
      <c r="B32" s="579"/>
      <c r="C32" s="579"/>
      <c r="D32" s="579"/>
      <c r="E32" s="580"/>
      <c r="F32" s="91"/>
    </row>
    <row r="33" spans="1:6">
      <c r="A33" s="158"/>
      <c r="B33" s="576"/>
      <c r="C33" s="577"/>
      <c r="D33" s="577"/>
      <c r="E33" s="47"/>
      <c r="F33" s="45"/>
    </row>
    <row r="34" spans="1:6" ht="14.1">
      <c r="A34" s="158"/>
      <c r="B34" s="582"/>
      <c r="C34" s="583"/>
      <c r="D34" s="583"/>
      <c r="E34" s="47"/>
      <c r="F34" s="45"/>
    </row>
    <row r="35" spans="1:6" ht="14.1">
      <c r="A35" s="158"/>
      <c r="B35" s="582"/>
      <c r="C35" s="583"/>
      <c r="D35" s="583"/>
      <c r="E35" s="47"/>
      <c r="F35" s="45"/>
    </row>
    <row r="37" spans="1:6">
      <c r="B37" s="581"/>
      <c r="C37" s="581"/>
      <c r="D37" s="581"/>
      <c r="E37" s="581"/>
      <c r="F37" s="581"/>
    </row>
  </sheetData>
  <mergeCells count="14">
    <mergeCell ref="B33:D33"/>
    <mergeCell ref="B34:D34"/>
    <mergeCell ref="B35:D35"/>
    <mergeCell ref="B37:F37"/>
    <mergeCell ref="A32:E32"/>
    <mergeCell ref="B29:F29"/>
    <mergeCell ref="B2:E2"/>
    <mergeCell ref="A4:F5"/>
    <mergeCell ref="A6:F7"/>
    <mergeCell ref="A8:F9"/>
    <mergeCell ref="D10:D11"/>
    <mergeCell ref="B16:F16"/>
    <mergeCell ref="E10:F10"/>
    <mergeCell ref="A10:A1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081E6-5704-4777-A7CE-4175766918C3}">
  <dimension ref="A2:H116"/>
  <sheetViews>
    <sheetView topLeftCell="A3" workbookViewId="0">
      <selection activeCell="K13" sqref="K13"/>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318</v>
      </c>
      <c r="B4" s="540"/>
      <c r="C4" s="540"/>
      <c r="D4" s="540"/>
      <c r="E4" s="540"/>
      <c r="F4" s="540"/>
    </row>
    <row r="5" spans="1:8">
      <c r="A5" s="540"/>
      <c r="B5" s="540"/>
      <c r="C5" s="540"/>
      <c r="D5" s="540"/>
      <c r="E5" s="540"/>
      <c r="F5" s="540"/>
    </row>
    <row r="6" spans="1:8">
      <c r="A6" s="539" t="s">
        <v>560</v>
      </c>
      <c r="B6" s="540"/>
      <c r="C6" s="540"/>
      <c r="D6" s="540"/>
      <c r="E6" s="540"/>
      <c r="F6" s="540"/>
    </row>
    <row r="7" spans="1:8">
      <c r="A7" s="540"/>
      <c r="B7" s="540"/>
      <c r="C7" s="540"/>
      <c r="D7" s="540"/>
      <c r="E7" s="540"/>
      <c r="F7" s="540"/>
    </row>
    <row r="8" spans="1:8">
      <c r="A8" s="539" t="s">
        <v>561</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562</v>
      </c>
      <c r="C12" s="536"/>
      <c r="D12" s="536"/>
      <c r="E12" s="536"/>
      <c r="F12" s="536"/>
    </row>
    <row r="13" spans="1:8" ht="20.399999999999999">
      <c r="A13" s="354">
        <v>1</v>
      </c>
      <c r="B13" s="355" t="s">
        <v>2251</v>
      </c>
      <c r="C13" s="352" t="s">
        <v>15</v>
      </c>
      <c r="D13" s="353">
        <v>1</v>
      </c>
      <c r="E13" s="311"/>
      <c r="F13" s="311"/>
    </row>
    <row r="14" spans="1:8">
      <c r="A14" s="86">
        <v>2</v>
      </c>
      <c r="B14" s="82" t="s">
        <v>563</v>
      </c>
      <c r="C14" s="86" t="s">
        <v>15</v>
      </c>
      <c r="D14" s="154">
        <v>2</v>
      </c>
      <c r="E14" s="83"/>
      <c r="F14" s="84"/>
      <c r="G14" s="38"/>
      <c r="H14" s="38"/>
    </row>
    <row r="15" spans="1:8">
      <c r="A15" s="86">
        <v>3</v>
      </c>
      <c r="B15" s="82" t="s">
        <v>564</v>
      </c>
      <c r="C15" s="86" t="s">
        <v>15</v>
      </c>
      <c r="D15" s="154">
        <v>6</v>
      </c>
      <c r="E15" s="83"/>
      <c r="F15" s="84"/>
      <c r="G15" s="38"/>
      <c r="H15" s="38"/>
    </row>
    <row r="16" spans="1:8" ht="22.8">
      <c r="A16" s="86">
        <v>4</v>
      </c>
      <c r="B16" s="82" t="s">
        <v>565</v>
      </c>
      <c r="C16" s="86" t="s">
        <v>15</v>
      </c>
      <c r="D16" s="154">
        <v>2</v>
      </c>
      <c r="E16" s="83"/>
      <c r="F16" s="84"/>
      <c r="G16" s="38"/>
      <c r="H16" s="38"/>
    </row>
    <row r="17" spans="1:8" ht="22.8">
      <c r="A17" s="86">
        <v>5</v>
      </c>
      <c r="B17" s="82" t="s">
        <v>566</v>
      </c>
      <c r="C17" s="86" t="s">
        <v>15</v>
      </c>
      <c r="D17" s="154">
        <v>2</v>
      </c>
      <c r="E17" s="83"/>
      <c r="F17" s="84"/>
      <c r="G17" s="38"/>
      <c r="H17" s="38"/>
    </row>
    <row r="18" spans="1:8" ht="22.8">
      <c r="A18" s="86">
        <v>6</v>
      </c>
      <c r="B18" s="82" t="s">
        <v>567</v>
      </c>
      <c r="C18" s="86" t="s">
        <v>15</v>
      </c>
      <c r="D18" s="154">
        <v>4</v>
      </c>
      <c r="E18" s="83"/>
      <c r="F18" s="84"/>
      <c r="G18" s="38"/>
      <c r="H18" s="38"/>
    </row>
    <row r="19" spans="1:8" ht="22.8">
      <c r="A19" s="86">
        <v>7</v>
      </c>
      <c r="B19" s="82" t="s">
        <v>568</v>
      </c>
      <c r="C19" s="86" t="s">
        <v>15</v>
      </c>
      <c r="D19" s="154">
        <v>7</v>
      </c>
      <c r="E19" s="83"/>
      <c r="F19" s="84"/>
      <c r="G19" s="38"/>
      <c r="H19" s="38"/>
    </row>
    <row r="20" spans="1:8" ht="22.8">
      <c r="A20" s="86">
        <v>8</v>
      </c>
      <c r="B20" s="82" t="s">
        <v>569</v>
      </c>
      <c r="C20" s="86" t="s">
        <v>15</v>
      </c>
      <c r="D20" s="154">
        <v>2</v>
      </c>
      <c r="E20" s="83"/>
      <c r="F20" s="84"/>
      <c r="G20" s="38"/>
      <c r="H20" s="38"/>
    </row>
    <row r="21" spans="1:8" ht="22.8">
      <c r="A21" s="86">
        <v>9</v>
      </c>
      <c r="B21" s="82" t="s">
        <v>570</v>
      </c>
      <c r="C21" s="86" t="s">
        <v>15</v>
      </c>
      <c r="D21" s="154">
        <v>5</v>
      </c>
      <c r="E21" s="83"/>
      <c r="F21" s="84"/>
      <c r="G21" s="38"/>
      <c r="H21" s="38"/>
    </row>
    <row r="22" spans="1:8" ht="22.8">
      <c r="A22" s="86">
        <v>10</v>
      </c>
      <c r="B22" s="82" t="s">
        <v>571</v>
      </c>
      <c r="C22" s="86" t="s">
        <v>15</v>
      </c>
      <c r="D22" s="154">
        <v>2</v>
      </c>
      <c r="E22" s="83"/>
      <c r="F22" s="84"/>
      <c r="G22" s="38"/>
      <c r="H22" s="38"/>
    </row>
    <row r="23" spans="1:8" ht="22.8">
      <c r="A23" s="86">
        <v>11</v>
      </c>
      <c r="B23" s="82" t="s">
        <v>572</v>
      </c>
      <c r="C23" s="86" t="s">
        <v>15</v>
      </c>
      <c r="D23" s="154">
        <v>10</v>
      </c>
      <c r="E23" s="83"/>
      <c r="F23" s="84"/>
      <c r="G23" s="38"/>
      <c r="H23" s="38"/>
    </row>
    <row r="24" spans="1:8" ht="22.8">
      <c r="A24" s="86">
        <v>12</v>
      </c>
      <c r="B24" s="82" t="s">
        <v>573</v>
      </c>
      <c r="C24" s="86" t="s">
        <v>15</v>
      </c>
      <c r="D24" s="154">
        <v>8</v>
      </c>
      <c r="E24" s="83"/>
      <c r="F24" s="84"/>
      <c r="G24" s="38"/>
      <c r="H24" s="38"/>
    </row>
    <row r="25" spans="1:8">
      <c r="A25" s="86">
        <v>13</v>
      </c>
      <c r="B25" s="82" t="s">
        <v>574</v>
      </c>
      <c r="C25" s="86" t="s">
        <v>15</v>
      </c>
      <c r="D25" s="154">
        <v>6</v>
      </c>
      <c r="E25" s="83"/>
      <c r="F25" s="84"/>
      <c r="G25" s="38"/>
      <c r="H25" s="38"/>
    </row>
    <row r="26" spans="1:8">
      <c r="A26" s="86">
        <v>14</v>
      </c>
      <c r="B26" s="82" t="s">
        <v>575</v>
      </c>
      <c r="C26" s="86" t="s">
        <v>15</v>
      </c>
      <c r="D26" s="154">
        <v>12</v>
      </c>
      <c r="E26" s="83"/>
      <c r="F26" s="84"/>
      <c r="G26" s="38"/>
      <c r="H26" s="38"/>
    </row>
    <row r="27" spans="1:8">
      <c r="A27" s="86">
        <v>15</v>
      </c>
      <c r="B27" s="82" t="s">
        <v>576</v>
      </c>
      <c r="C27" s="86" t="s">
        <v>15</v>
      </c>
      <c r="D27" s="154">
        <v>4</v>
      </c>
      <c r="E27" s="83"/>
      <c r="F27" s="84"/>
      <c r="G27" s="38"/>
      <c r="H27" s="38"/>
    </row>
    <row r="28" spans="1:8">
      <c r="A28" s="86">
        <v>16</v>
      </c>
      <c r="B28" s="82" t="s">
        <v>577</v>
      </c>
      <c r="C28" s="86" t="s">
        <v>15</v>
      </c>
      <c r="D28" s="154">
        <v>18</v>
      </c>
      <c r="E28" s="83"/>
      <c r="F28" s="84"/>
      <c r="G28" s="38"/>
      <c r="H28" s="38"/>
    </row>
    <row r="29" spans="1:8">
      <c r="A29" s="86">
        <v>17</v>
      </c>
      <c r="B29" s="82" t="s">
        <v>578</v>
      </c>
      <c r="C29" s="86" t="s">
        <v>15</v>
      </c>
      <c r="D29" s="154">
        <v>30</v>
      </c>
      <c r="E29" s="83"/>
      <c r="F29" s="84"/>
      <c r="G29" s="38"/>
      <c r="H29" s="38"/>
    </row>
    <row r="30" spans="1:8" ht="22.8">
      <c r="A30" s="86">
        <v>18</v>
      </c>
      <c r="B30" s="82" t="s">
        <v>579</v>
      </c>
      <c r="C30" s="86" t="s">
        <v>15</v>
      </c>
      <c r="D30" s="154">
        <v>18</v>
      </c>
      <c r="E30" s="83"/>
      <c r="F30" s="84"/>
      <c r="G30" s="38"/>
      <c r="H30" s="38"/>
    </row>
    <row r="31" spans="1:8">
      <c r="A31" s="86">
        <v>19</v>
      </c>
      <c r="B31" s="82" t="s">
        <v>580</v>
      </c>
      <c r="C31" s="86" t="s">
        <v>46</v>
      </c>
      <c r="D31" s="153">
        <v>8.0000000000000002E-3</v>
      </c>
      <c r="E31" s="83"/>
      <c r="F31" s="84"/>
      <c r="G31" s="38"/>
      <c r="H31" s="38"/>
    </row>
    <row r="32" spans="1:8">
      <c r="A32" s="86">
        <v>20</v>
      </c>
      <c r="B32" s="82" t="s">
        <v>581</v>
      </c>
      <c r="C32" s="86" t="s">
        <v>15</v>
      </c>
      <c r="D32" s="154">
        <v>16</v>
      </c>
      <c r="E32" s="83"/>
      <c r="F32" s="84"/>
      <c r="G32" s="38"/>
      <c r="H32" s="38"/>
    </row>
    <row r="33" spans="1:8" ht="22.8">
      <c r="A33" s="86">
        <v>21</v>
      </c>
      <c r="B33" s="82" t="s">
        <v>582</v>
      </c>
      <c r="C33" s="86" t="s">
        <v>15</v>
      </c>
      <c r="D33" s="154">
        <v>6</v>
      </c>
      <c r="E33" s="83"/>
      <c r="F33" s="84"/>
      <c r="G33" s="38"/>
      <c r="H33" s="38"/>
    </row>
    <row r="34" spans="1:8" ht="22.8">
      <c r="A34" s="86">
        <v>22</v>
      </c>
      <c r="B34" s="82" t="s">
        <v>583</v>
      </c>
      <c r="C34" s="86" t="s">
        <v>15</v>
      </c>
      <c r="D34" s="154">
        <v>6</v>
      </c>
      <c r="E34" s="83"/>
      <c r="F34" s="84"/>
      <c r="G34" s="38"/>
      <c r="H34" s="38"/>
    </row>
    <row r="35" spans="1:8" ht="22.8">
      <c r="A35" s="86">
        <v>24</v>
      </c>
      <c r="B35" s="82" t="s">
        <v>584</v>
      </c>
      <c r="C35" s="86" t="s">
        <v>15</v>
      </c>
      <c r="D35" s="154">
        <v>4</v>
      </c>
      <c r="E35" s="83"/>
      <c r="F35" s="84"/>
      <c r="G35" s="38"/>
      <c r="H35" s="38"/>
    </row>
    <row r="36" spans="1:8" ht="22.8">
      <c r="A36" s="86">
        <v>25</v>
      </c>
      <c r="B36" s="82" t="s">
        <v>585</v>
      </c>
      <c r="C36" s="86" t="s">
        <v>15</v>
      </c>
      <c r="D36" s="154">
        <v>1</v>
      </c>
      <c r="E36" s="83"/>
      <c r="F36" s="84"/>
      <c r="G36" s="38"/>
      <c r="H36" s="38"/>
    </row>
    <row r="37" spans="1:8" ht="22.8">
      <c r="A37" s="86">
        <v>26</v>
      </c>
      <c r="B37" s="82" t="s">
        <v>586</v>
      </c>
      <c r="C37" s="86" t="s">
        <v>15</v>
      </c>
      <c r="D37" s="154">
        <v>1</v>
      </c>
      <c r="E37" s="83"/>
      <c r="F37" s="84"/>
      <c r="G37" s="38"/>
      <c r="H37" s="38"/>
    </row>
    <row r="38" spans="1:8" ht="22.8">
      <c r="A38" s="86">
        <v>27</v>
      </c>
      <c r="B38" s="82" t="s">
        <v>587</v>
      </c>
      <c r="C38" s="86" t="s">
        <v>15</v>
      </c>
      <c r="D38" s="154">
        <v>1</v>
      </c>
      <c r="E38" s="83"/>
      <c r="F38" s="84"/>
      <c r="G38" s="38"/>
      <c r="H38" s="38"/>
    </row>
    <row r="39" spans="1:8">
      <c r="A39" s="86">
        <v>29</v>
      </c>
      <c r="B39" s="82" t="s">
        <v>588</v>
      </c>
      <c r="C39" s="86" t="s">
        <v>15</v>
      </c>
      <c r="D39" s="154">
        <v>21</v>
      </c>
      <c r="E39" s="83"/>
      <c r="F39" s="84"/>
      <c r="G39" s="38"/>
      <c r="H39" s="38"/>
    </row>
    <row r="40" spans="1:8">
      <c r="A40" s="86">
        <v>30</v>
      </c>
      <c r="B40" s="82" t="s">
        <v>589</v>
      </c>
      <c r="C40" s="86" t="s">
        <v>15</v>
      </c>
      <c r="D40" s="154">
        <v>21</v>
      </c>
      <c r="E40" s="83"/>
      <c r="F40" s="84"/>
      <c r="G40" s="38"/>
      <c r="H40" s="38"/>
    </row>
    <row r="41" spans="1:8">
      <c r="A41" s="86">
        <v>31</v>
      </c>
      <c r="B41" s="82" t="s">
        <v>580</v>
      </c>
      <c r="C41" s="86" t="s">
        <v>46</v>
      </c>
      <c r="D41" s="153">
        <v>8.0000000000000002E-3</v>
      </c>
      <c r="E41" s="83"/>
      <c r="F41" s="84"/>
      <c r="G41" s="38"/>
      <c r="H41" s="38"/>
    </row>
    <row r="42" spans="1:8">
      <c r="A42" s="86">
        <v>32</v>
      </c>
      <c r="B42" s="82" t="s">
        <v>590</v>
      </c>
      <c r="C42" s="86" t="s">
        <v>64</v>
      </c>
      <c r="D42" s="154">
        <v>117</v>
      </c>
      <c r="E42" s="83"/>
      <c r="F42" s="84"/>
      <c r="G42" s="38"/>
      <c r="H42" s="38"/>
    </row>
    <row r="43" spans="1:8">
      <c r="A43" s="86">
        <v>33</v>
      </c>
      <c r="B43" s="82" t="s">
        <v>591</v>
      </c>
      <c r="C43" s="86" t="s">
        <v>64</v>
      </c>
      <c r="D43" s="154">
        <v>227</v>
      </c>
      <c r="E43" s="83"/>
      <c r="F43" s="84"/>
      <c r="G43" s="38"/>
      <c r="H43" s="38"/>
    </row>
    <row r="44" spans="1:8">
      <c r="A44" s="86">
        <v>34</v>
      </c>
      <c r="B44" s="82" t="s">
        <v>592</v>
      </c>
      <c r="C44" s="86" t="s">
        <v>64</v>
      </c>
      <c r="D44" s="154">
        <v>798</v>
      </c>
      <c r="E44" s="83"/>
      <c r="F44" s="84"/>
      <c r="G44" s="38"/>
      <c r="H44" s="38"/>
    </row>
    <row r="45" spans="1:8" ht="22.8">
      <c r="A45" s="86">
        <v>35</v>
      </c>
      <c r="B45" s="82" t="s">
        <v>593</v>
      </c>
      <c r="C45" s="86" t="s">
        <v>64</v>
      </c>
      <c r="D45" s="154">
        <v>133</v>
      </c>
      <c r="E45" s="83"/>
      <c r="F45" s="84"/>
      <c r="G45" s="38"/>
      <c r="H45" s="38"/>
    </row>
    <row r="46" spans="1:8">
      <c r="A46" s="86">
        <v>36</v>
      </c>
      <c r="B46" s="82" t="s">
        <v>594</v>
      </c>
      <c r="C46" s="86" t="s">
        <v>64</v>
      </c>
      <c r="D46" s="154">
        <v>633</v>
      </c>
      <c r="E46" s="83"/>
      <c r="F46" s="84"/>
      <c r="G46" s="38"/>
      <c r="H46" s="38"/>
    </row>
    <row r="47" spans="1:8">
      <c r="A47" s="86">
        <v>37</v>
      </c>
      <c r="B47" s="82" t="s">
        <v>595</v>
      </c>
      <c r="C47" s="86" t="s">
        <v>64</v>
      </c>
      <c r="D47" s="154">
        <v>81</v>
      </c>
      <c r="E47" s="83"/>
      <c r="F47" s="84"/>
      <c r="G47" s="38"/>
      <c r="H47" s="38"/>
    </row>
    <row r="48" spans="1:8">
      <c r="A48" s="86">
        <v>38</v>
      </c>
      <c r="B48" s="82" t="s">
        <v>596</v>
      </c>
      <c r="C48" s="86" t="s">
        <v>64</v>
      </c>
      <c r="D48" s="154">
        <v>552</v>
      </c>
      <c r="E48" s="83"/>
      <c r="F48" s="84"/>
      <c r="G48" s="38"/>
      <c r="H48" s="38"/>
    </row>
    <row r="49" spans="1:8">
      <c r="A49" s="86">
        <v>39</v>
      </c>
      <c r="B49" s="82" t="s">
        <v>597</v>
      </c>
      <c r="C49" s="86" t="s">
        <v>74</v>
      </c>
      <c r="D49" s="154">
        <v>1.5</v>
      </c>
      <c r="E49" s="83"/>
      <c r="F49" s="84"/>
      <c r="G49" s="38"/>
      <c r="H49" s="38"/>
    </row>
    <row r="50" spans="1:8">
      <c r="A50" s="86">
        <v>40</v>
      </c>
      <c r="B50" s="82" t="s">
        <v>598</v>
      </c>
      <c r="C50" s="86" t="s">
        <v>15</v>
      </c>
      <c r="D50" s="154">
        <v>72</v>
      </c>
      <c r="E50" s="83"/>
      <c r="F50" s="84"/>
      <c r="G50" s="38"/>
      <c r="H50" s="38"/>
    </row>
    <row r="51" spans="1:8">
      <c r="A51" s="86">
        <v>41</v>
      </c>
      <c r="B51" s="82" t="s">
        <v>599</v>
      </c>
      <c r="C51" s="86" t="s">
        <v>64</v>
      </c>
      <c r="D51" s="154">
        <v>60</v>
      </c>
      <c r="E51" s="83"/>
      <c r="F51" s="84"/>
      <c r="G51" s="38"/>
      <c r="H51" s="38"/>
    </row>
    <row r="52" spans="1:8">
      <c r="A52" s="86">
        <v>42</v>
      </c>
      <c r="B52" s="82" t="s">
        <v>600</v>
      </c>
      <c r="C52" s="86" t="s">
        <v>15</v>
      </c>
      <c r="D52" s="154">
        <v>24</v>
      </c>
      <c r="E52" s="83"/>
      <c r="F52" s="84"/>
      <c r="G52" s="38"/>
      <c r="H52" s="38"/>
    </row>
    <row r="53" spans="1:8">
      <c r="A53" s="86">
        <v>43</v>
      </c>
      <c r="B53" s="82" t="s">
        <v>601</v>
      </c>
      <c r="C53" s="86" t="s">
        <v>15</v>
      </c>
      <c r="D53" s="154">
        <v>72</v>
      </c>
      <c r="E53" s="83"/>
      <c r="F53" s="84"/>
      <c r="G53" s="38"/>
      <c r="H53" s="38"/>
    </row>
    <row r="54" spans="1:8">
      <c r="A54" s="86">
        <v>44</v>
      </c>
      <c r="B54" s="82" t="s">
        <v>602</v>
      </c>
      <c r="C54" s="86" t="s">
        <v>10</v>
      </c>
      <c r="D54" s="154">
        <v>24</v>
      </c>
      <c r="E54" s="83"/>
      <c r="F54" s="84"/>
      <c r="G54" s="38"/>
      <c r="H54" s="38"/>
    </row>
    <row r="55" spans="1:8">
      <c r="A55" s="86">
        <v>45</v>
      </c>
      <c r="B55" s="82" t="s">
        <v>603</v>
      </c>
      <c r="C55" s="86" t="s">
        <v>15</v>
      </c>
      <c r="D55" s="154">
        <v>24</v>
      </c>
      <c r="E55" s="83"/>
      <c r="F55" s="84"/>
      <c r="G55" s="38"/>
      <c r="H55" s="38"/>
    </row>
    <row r="56" spans="1:8">
      <c r="A56" s="86">
        <v>46</v>
      </c>
      <c r="B56" s="82" t="s">
        <v>604</v>
      </c>
      <c r="C56" s="86" t="s">
        <v>15</v>
      </c>
      <c r="D56" s="154">
        <v>3</v>
      </c>
      <c r="E56" s="83"/>
      <c r="F56" s="84"/>
      <c r="G56" s="38"/>
      <c r="H56" s="38"/>
    </row>
    <row r="57" spans="1:8" ht="22.8">
      <c r="A57" s="86">
        <v>47</v>
      </c>
      <c r="B57" s="82" t="s">
        <v>605</v>
      </c>
      <c r="C57" s="86" t="s">
        <v>15</v>
      </c>
      <c r="D57" s="154">
        <v>22</v>
      </c>
      <c r="E57" s="83"/>
      <c r="F57" s="84"/>
      <c r="G57" s="38"/>
      <c r="H57" s="38"/>
    </row>
    <row r="58" spans="1:8">
      <c r="A58" s="86">
        <v>49</v>
      </c>
      <c r="B58" s="82" t="s">
        <v>606</v>
      </c>
      <c r="C58" s="86" t="s">
        <v>15</v>
      </c>
      <c r="D58" s="154">
        <v>1</v>
      </c>
      <c r="E58" s="83"/>
      <c r="F58" s="84"/>
      <c r="G58" s="38"/>
      <c r="H58" s="38"/>
    </row>
    <row r="59" spans="1:8">
      <c r="A59" s="86">
        <v>50</v>
      </c>
      <c r="B59" s="82" t="s">
        <v>607</v>
      </c>
      <c r="C59" s="86" t="s">
        <v>15</v>
      </c>
      <c r="D59" s="154">
        <v>2</v>
      </c>
      <c r="E59" s="83"/>
      <c r="F59" s="84"/>
      <c r="G59" s="38"/>
      <c r="H59" s="38"/>
    </row>
    <row r="60" spans="1:8">
      <c r="A60" s="86">
        <v>51</v>
      </c>
      <c r="B60" s="82" t="s">
        <v>608</v>
      </c>
      <c r="C60" s="86" t="s">
        <v>64</v>
      </c>
      <c r="D60" s="154">
        <v>10</v>
      </c>
      <c r="E60" s="83"/>
      <c r="F60" s="84"/>
      <c r="G60" s="38"/>
      <c r="H60" s="38"/>
    </row>
    <row r="61" spans="1:8">
      <c r="A61" s="86">
        <v>52</v>
      </c>
      <c r="B61" s="82" t="s">
        <v>609</v>
      </c>
      <c r="C61" s="86" t="s">
        <v>13</v>
      </c>
      <c r="D61" s="154">
        <v>20</v>
      </c>
      <c r="E61" s="83"/>
      <c r="F61" s="84"/>
      <c r="G61" s="38"/>
      <c r="H61" s="38"/>
    </row>
    <row r="62" spans="1:8">
      <c r="A62" s="155"/>
      <c r="B62" s="535" t="s">
        <v>610</v>
      </c>
      <c r="C62" s="536"/>
      <c r="D62" s="536"/>
      <c r="E62" s="536"/>
      <c r="F62" s="536"/>
    </row>
    <row r="63" spans="1:8" ht="22.8">
      <c r="A63" s="86">
        <v>1</v>
      </c>
      <c r="B63" s="82" t="s">
        <v>611</v>
      </c>
      <c r="C63" s="86" t="s">
        <v>42</v>
      </c>
      <c r="D63" s="153">
        <v>5.0000000000000001E-3</v>
      </c>
      <c r="E63" s="83"/>
      <c r="F63" s="84"/>
      <c r="G63" s="38"/>
      <c r="H63" s="38"/>
    </row>
    <row r="64" spans="1:8" ht="22.8">
      <c r="A64" s="86">
        <v>2</v>
      </c>
      <c r="B64" s="82" t="s">
        <v>272</v>
      </c>
      <c r="C64" s="86" t="s">
        <v>42</v>
      </c>
      <c r="D64" s="153">
        <v>5.0000000000000001E-3</v>
      </c>
      <c r="E64" s="83"/>
      <c r="F64" s="84"/>
      <c r="G64" s="38"/>
      <c r="H64" s="38"/>
    </row>
    <row r="65" spans="1:8" ht="34.200000000000003">
      <c r="A65" s="86">
        <v>3</v>
      </c>
      <c r="B65" s="82" t="s">
        <v>612</v>
      </c>
      <c r="C65" s="86" t="s">
        <v>74</v>
      </c>
      <c r="D65" s="153">
        <v>0.3</v>
      </c>
      <c r="E65" s="83"/>
      <c r="F65" s="84"/>
      <c r="G65" s="38"/>
      <c r="H65" s="38"/>
    </row>
    <row r="66" spans="1:8">
      <c r="A66" s="86">
        <v>4</v>
      </c>
      <c r="B66" s="82" t="s">
        <v>613</v>
      </c>
      <c r="C66" s="86" t="s">
        <v>10</v>
      </c>
      <c r="D66" s="154">
        <v>1</v>
      </c>
      <c r="E66" s="83"/>
      <c r="F66" s="84"/>
      <c r="G66" s="38"/>
      <c r="H66" s="38"/>
    </row>
    <row r="67" spans="1:8" ht="22.8">
      <c r="A67" s="86">
        <v>5</v>
      </c>
      <c r="B67" s="82" t="s">
        <v>614</v>
      </c>
      <c r="C67" s="86" t="s">
        <v>15</v>
      </c>
      <c r="D67" s="154">
        <v>1</v>
      </c>
      <c r="E67" s="83"/>
      <c r="F67" s="84"/>
      <c r="G67" s="38"/>
      <c r="H67" s="38"/>
    </row>
    <row r="68" spans="1:8" ht="34.200000000000003">
      <c r="A68" s="86">
        <v>6</v>
      </c>
      <c r="B68" s="82" t="s">
        <v>615</v>
      </c>
      <c r="C68" s="86" t="s">
        <v>10</v>
      </c>
      <c r="D68" s="154">
        <v>1</v>
      </c>
      <c r="E68" s="83"/>
      <c r="F68" s="84"/>
      <c r="G68" s="38"/>
      <c r="H68" s="38"/>
    </row>
    <row r="69" spans="1:8" ht="22.8">
      <c r="A69" s="86">
        <v>7</v>
      </c>
      <c r="B69" s="82" t="s">
        <v>616</v>
      </c>
      <c r="C69" s="86" t="s">
        <v>15</v>
      </c>
      <c r="D69" s="154">
        <v>1</v>
      </c>
      <c r="E69" s="83"/>
      <c r="F69" s="84"/>
      <c r="G69" s="38"/>
      <c r="H69" s="38"/>
    </row>
    <row r="70" spans="1:8" ht="34.200000000000003">
      <c r="A70" s="86">
        <v>8</v>
      </c>
      <c r="B70" s="82" t="s">
        <v>617</v>
      </c>
      <c r="C70" s="86" t="s">
        <v>10</v>
      </c>
      <c r="D70" s="154">
        <v>4</v>
      </c>
      <c r="E70" s="83"/>
      <c r="F70" s="84"/>
      <c r="G70" s="38"/>
      <c r="H70" s="38"/>
    </row>
    <row r="71" spans="1:8" ht="34.200000000000003">
      <c r="A71" s="86">
        <v>9</v>
      </c>
      <c r="B71" s="82" t="s">
        <v>617</v>
      </c>
      <c r="C71" s="86" t="s">
        <v>10</v>
      </c>
      <c r="D71" s="154">
        <v>12</v>
      </c>
      <c r="E71" s="83"/>
      <c r="F71" s="84"/>
      <c r="G71" s="38"/>
      <c r="H71" s="38"/>
    </row>
    <row r="72" spans="1:8" ht="34.200000000000003">
      <c r="A72" s="86">
        <v>10</v>
      </c>
      <c r="B72" s="82" t="s">
        <v>617</v>
      </c>
      <c r="C72" s="86" t="s">
        <v>10</v>
      </c>
      <c r="D72" s="154">
        <v>6</v>
      </c>
      <c r="E72" s="83"/>
      <c r="F72" s="84"/>
      <c r="G72" s="38"/>
      <c r="H72" s="38"/>
    </row>
    <row r="73" spans="1:8" ht="34.200000000000003">
      <c r="A73" s="86">
        <v>11</v>
      </c>
      <c r="B73" s="82" t="s">
        <v>615</v>
      </c>
      <c r="C73" s="86" t="s">
        <v>10</v>
      </c>
      <c r="D73" s="154">
        <v>18</v>
      </c>
      <c r="E73" s="83"/>
      <c r="F73" s="84"/>
      <c r="G73" s="38"/>
      <c r="H73" s="38"/>
    </row>
    <row r="74" spans="1:8" ht="22.8">
      <c r="A74" s="86">
        <v>12</v>
      </c>
      <c r="B74" s="82" t="s">
        <v>496</v>
      </c>
      <c r="C74" s="86" t="s">
        <v>64</v>
      </c>
      <c r="D74" s="154">
        <v>81</v>
      </c>
      <c r="E74" s="83"/>
      <c r="F74" s="84"/>
      <c r="G74" s="38"/>
      <c r="H74" s="38"/>
    </row>
    <row r="75" spans="1:8" ht="34.200000000000003">
      <c r="A75" s="86">
        <v>13</v>
      </c>
      <c r="B75" s="82" t="s">
        <v>265</v>
      </c>
      <c r="C75" s="86" t="s">
        <v>259</v>
      </c>
      <c r="D75" s="153">
        <v>0.53300000000000003</v>
      </c>
      <c r="E75" s="83"/>
      <c r="F75" s="84"/>
      <c r="G75" s="38"/>
      <c r="H75" s="38"/>
    </row>
    <row r="76" spans="1:8" ht="34.200000000000003">
      <c r="A76" s="86">
        <v>14</v>
      </c>
      <c r="B76" s="82" t="s">
        <v>493</v>
      </c>
      <c r="C76" s="86" t="s">
        <v>259</v>
      </c>
      <c r="D76" s="153">
        <v>0.53300000000000003</v>
      </c>
      <c r="E76" s="83"/>
      <c r="F76" s="84"/>
      <c r="G76" s="38"/>
      <c r="H76" s="38"/>
    </row>
    <row r="77" spans="1:8" ht="34.200000000000003">
      <c r="A77" s="86">
        <v>15</v>
      </c>
      <c r="B77" s="82" t="s">
        <v>618</v>
      </c>
      <c r="C77" s="86" t="s">
        <v>259</v>
      </c>
      <c r="D77" s="153">
        <v>0.1</v>
      </c>
      <c r="E77" s="83"/>
      <c r="F77" s="84"/>
      <c r="G77" s="38"/>
      <c r="H77" s="38"/>
    </row>
    <row r="78" spans="1:8" ht="34.200000000000003">
      <c r="A78" s="86">
        <v>16</v>
      </c>
      <c r="B78" s="82" t="s">
        <v>619</v>
      </c>
      <c r="C78" s="86" t="s">
        <v>259</v>
      </c>
      <c r="D78" s="153">
        <v>0.1</v>
      </c>
      <c r="E78" s="83"/>
      <c r="F78" s="84"/>
      <c r="G78" s="38"/>
      <c r="H78" s="38"/>
    </row>
    <row r="79" spans="1:8">
      <c r="A79" s="86">
        <v>17</v>
      </c>
      <c r="B79" s="82" t="s">
        <v>215</v>
      </c>
      <c r="C79" s="86" t="s">
        <v>74</v>
      </c>
      <c r="D79" s="154">
        <v>37.979999999999997</v>
      </c>
      <c r="E79" s="83"/>
      <c r="F79" s="84"/>
      <c r="G79" s="38"/>
      <c r="H79" s="38"/>
    </row>
    <row r="80" spans="1:8" ht="22.8">
      <c r="A80" s="86">
        <v>18</v>
      </c>
      <c r="B80" s="82" t="s">
        <v>267</v>
      </c>
      <c r="C80" s="86" t="s">
        <v>259</v>
      </c>
      <c r="D80" s="153">
        <v>0.63300000000000001</v>
      </c>
      <c r="E80" s="83"/>
      <c r="F80" s="84"/>
      <c r="G80" s="38"/>
      <c r="H80" s="38"/>
    </row>
    <row r="81" spans="1:8" ht="22.8">
      <c r="A81" s="86">
        <v>19</v>
      </c>
      <c r="B81" s="82" t="s">
        <v>620</v>
      </c>
      <c r="C81" s="86" t="s">
        <v>103</v>
      </c>
      <c r="D81" s="154">
        <v>5.52</v>
      </c>
      <c r="E81" s="83"/>
      <c r="F81" s="84"/>
      <c r="G81" s="38"/>
      <c r="H81" s="38"/>
    </row>
    <row r="82" spans="1:8" ht="22.8">
      <c r="A82" s="86">
        <v>20</v>
      </c>
      <c r="B82" s="82" t="s">
        <v>621</v>
      </c>
      <c r="C82" s="86" t="s">
        <v>15</v>
      </c>
      <c r="D82" s="154">
        <v>6</v>
      </c>
      <c r="E82" s="83"/>
      <c r="F82" s="84"/>
      <c r="G82" s="38"/>
      <c r="H82" s="38"/>
    </row>
    <row r="83" spans="1:8" ht="34.200000000000003">
      <c r="A83" s="86">
        <v>21</v>
      </c>
      <c r="B83" s="82" t="s">
        <v>622</v>
      </c>
      <c r="C83" s="86" t="s">
        <v>10</v>
      </c>
      <c r="D83" s="154">
        <v>6</v>
      </c>
      <c r="E83" s="83"/>
      <c r="F83" s="84"/>
      <c r="G83" s="38"/>
      <c r="H83" s="38"/>
    </row>
    <row r="84" spans="1:8" ht="22.8">
      <c r="A84" s="86">
        <v>22</v>
      </c>
      <c r="B84" s="82" t="s">
        <v>621</v>
      </c>
      <c r="C84" s="86" t="s">
        <v>15</v>
      </c>
      <c r="D84" s="154">
        <v>6</v>
      </c>
      <c r="E84" s="83"/>
      <c r="F84" s="84"/>
      <c r="G84" s="38"/>
      <c r="H84" s="38"/>
    </row>
    <row r="85" spans="1:8" ht="34.200000000000003">
      <c r="A85" s="86">
        <v>23</v>
      </c>
      <c r="B85" s="82" t="s">
        <v>622</v>
      </c>
      <c r="C85" s="86" t="s">
        <v>10</v>
      </c>
      <c r="D85" s="154">
        <v>6</v>
      </c>
      <c r="E85" s="83"/>
      <c r="F85" s="84"/>
      <c r="G85" s="38"/>
      <c r="H85" s="38"/>
    </row>
    <row r="86" spans="1:8" ht="22.8">
      <c r="A86" s="86">
        <v>24</v>
      </c>
      <c r="B86" s="82" t="s">
        <v>623</v>
      </c>
      <c r="C86" s="86" t="s">
        <v>103</v>
      </c>
      <c r="D86" s="153">
        <v>0.26</v>
      </c>
      <c r="E86" s="83"/>
      <c r="F86" s="84"/>
      <c r="G86" s="38"/>
      <c r="H86" s="38"/>
    </row>
    <row r="87" spans="1:8" ht="34.200000000000003">
      <c r="A87" s="86">
        <v>25</v>
      </c>
      <c r="B87" s="82" t="s">
        <v>624</v>
      </c>
      <c r="C87" s="86" t="s">
        <v>15</v>
      </c>
      <c r="D87" s="154">
        <v>3</v>
      </c>
      <c r="E87" s="83"/>
      <c r="F87" s="84"/>
      <c r="G87" s="38"/>
      <c r="H87" s="38"/>
    </row>
    <row r="88" spans="1:8" ht="22.8">
      <c r="A88" s="86">
        <v>26</v>
      </c>
      <c r="B88" s="82" t="s">
        <v>621</v>
      </c>
      <c r="C88" s="86" t="s">
        <v>15</v>
      </c>
      <c r="D88" s="154">
        <v>7</v>
      </c>
      <c r="E88" s="83"/>
      <c r="F88" s="84"/>
      <c r="G88" s="38"/>
      <c r="H88" s="38"/>
    </row>
    <row r="89" spans="1:8">
      <c r="A89" s="86">
        <v>27</v>
      </c>
      <c r="B89" s="82" t="s">
        <v>625</v>
      </c>
      <c r="C89" s="86" t="s">
        <v>15</v>
      </c>
      <c r="D89" s="154">
        <v>17</v>
      </c>
      <c r="E89" s="83"/>
      <c r="F89" s="84"/>
      <c r="G89" s="38"/>
      <c r="H89" s="38"/>
    </row>
    <row r="90" spans="1:8" ht="22.8">
      <c r="A90" s="86">
        <v>28</v>
      </c>
      <c r="B90" s="82" t="s">
        <v>626</v>
      </c>
      <c r="C90" s="86" t="s">
        <v>10</v>
      </c>
      <c r="D90" s="154">
        <v>17</v>
      </c>
      <c r="E90" s="83"/>
      <c r="F90" s="84"/>
      <c r="G90" s="38"/>
      <c r="H90" s="38"/>
    </row>
    <row r="91" spans="1:8" ht="34.200000000000003">
      <c r="A91" s="86">
        <v>29</v>
      </c>
      <c r="B91" s="82" t="s">
        <v>627</v>
      </c>
      <c r="C91" s="86" t="s">
        <v>15</v>
      </c>
      <c r="D91" s="154">
        <v>1</v>
      </c>
      <c r="E91" s="83"/>
      <c r="F91" s="84"/>
      <c r="G91" s="38"/>
      <c r="H91" s="38"/>
    </row>
    <row r="92" spans="1:8" ht="22.8">
      <c r="A92" s="86">
        <v>30</v>
      </c>
      <c r="B92" s="82" t="s">
        <v>628</v>
      </c>
      <c r="C92" s="86" t="s">
        <v>10</v>
      </c>
      <c r="D92" s="154">
        <v>1</v>
      </c>
      <c r="E92" s="83"/>
      <c r="F92" s="84"/>
      <c r="G92" s="38"/>
      <c r="H92" s="38"/>
    </row>
    <row r="93" spans="1:8" ht="22.8">
      <c r="A93" s="86">
        <v>31</v>
      </c>
      <c r="B93" s="82" t="s">
        <v>629</v>
      </c>
      <c r="C93" s="86" t="s">
        <v>10</v>
      </c>
      <c r="D93" s="154">
        <v>3</v>
      </c>
      <c r="E93" s="83"/>
      <c r="F93" s="84"/>
      <c r="G93" s="38"/>
      <c r="H93" s="38"/>
    </row>
    <row r="94" spans="1:8" ht="22.8">
      <c r="A94" s="86">
        <v>32</v>
      </c>
      <c r="B94" s="82" t="s">
        <v>630</v>
      </c>
      <c r="C94" s="86" t="s">
        <v>10</v>
      </c>
      <c r="D94" s="154">
        <v>1</v>
      </c>
      <c r="E94" s="83"/>
      <c r="F94" s="84"/>
      <c r="G94" s="38"/>
      <c r="H94" s="38"/>
    </row>
    <row r="95" spans="1:8" ht="22.8">
      <c r="A95" s="86">
        <v>33</v>
      </c>
      <c r="B95" s="82" t="s">
        <v>631</v>
      </c>
      <c r="C95" s="86" t="s">
        <v>10</v>
      </c>
      <c r="D95" s="154">
        <v>10</v>
      </c>
      <c r="E95" s="83"/>
      <c r="F95" s="84"/>
      <c r="G95" s="38"/>
      <c r="H95" s="38"/>
    </row>
    <row r="96" spans="1:8" ht="22.8">
      <c r="A96" s="86">
        <v>34</v>
      </c>
      <c r="B96" s="82" t="s">
        <v>632</v>
      </c>
      <c r="C96" s="86" t="s">
        <v>10</v>
      </c>
      <c r="D96" s="154">
        <v>18</v>
      </c>
      <c r="E96" s="83"/>
      <c r="F96" s="84"/>
      <c r="G96" s="38"/>
      <c r="H96" s="38"/>
    </row>
    <row r="97" spans="1:8" ht="22.8">
      <c r="A97" s="86">
        <v>35</v>
      </c>
      <c r="B97" s="82" t="s">
        <v>633</v>
      </c>
      <c r="C97" s="86" t="s">
        <v>10</v>
      </c>
      <c r="D97" s="154">
        <v>18</v>
      </c>
      <c r="E97" s="83"/>
      <c r="F97" s="84"/>
      <c r="G97" s="38"/>
      <c r="H97" s="38"/>
    </row>
    <row r="98" spans="1:8" ht="34.200000000000003">
      <c r="A98" s="86">
        <v>36</v>
      </c>
      <c r="B98" s="82" t="s">
        <v>634</v>
      </c>
      <c r="C98" s="86" t="s">
        <v>29</v>
      </c>
      <c r="D98" s="153">
        <v>0.21</v>
      </c>
      <c r="E98" s="83"/>
      <c r="F98" s="84"/>
      <c r="G98" s="38"/>
      <c r="H98" s="38"/>
    </row>
    <row r="99" spans="1:8" ht="22.8">
      <c r="A99" s="86">
        <v>37</v>
      </c>
      <c r="B99" s="82" t="s">
        <v>269</v>
      </c>
      <c r="C99" s="86" t="s">
        <v>103</v>
      </c>
      <c r="D99" s="154">
        <v>6.33</v>
      </c>
      <c r="E99" s="83"/>
      <c r="F99" s="84"/>
      <c r="G99" s="38"/>
      <c r="H99" s="38"/>
    </row>
    <row r="100" spans="1:8" ht="22.8">
      <c r="A100" s="86">
        <v>38</v>
      </c>
      <c r="B100" s="82" t="s">
        <v>281</v>
      </c>
      <c r="C100" s="86" t="s">
        <v>13</v>
      </c>
      <c r="D100" s="154">
        <v>24</v>
      </c>
      <c r="E100" s="83"/>
      <c r="F100" s="84"/>
      <c r="G100" s="38"/>
      <c r="H100" s="38"/>
    </row>
    <row r="101" spans="1:8" ht="22.8">
      <c r="A101" s="86">
        <v>39</v>
      </c>
      <c r="B101" s="82" t="s">
        <v>281</v>
      </c>
      <c r="C101" s="86" t="s">
        <v>13</v>
      </c>
      <c r="D101" s="154">
        <v>2</v>
      </c>
      <c r="E101" s="83"/>
      <c r="F101" s="84"/>
      <c r="G101" s="38"/>
      <c r="H101" s="38"/>
    </row>
    <row r="102" spans="1:8">
      <c r="A102" s="86">
        <v>40</v>
      </c>
      <c r="B102" s="82" t="s">
        <v>283</v>
      </c>
      <c r="C102" s="86" t="s">
        <v>15</v>
      </c>
      <c r="D102" s="154">
        <v>24</v>
      </c>
      <c r="E102" s="83"/>
      <c r="F102" s="84"/>
      <c r="G102" s="38"/>
      <c r="H102" s="38"/>
    </row>
    <row r="103" spans="1:8">
      <c r="A103" s="86">
        <v>41</v>
      </c>
      <c r="B103" s="82" t="s">
        <v>280</v>
      </c>
      <c r="C103" s="86" t="s">
        <v>10</v>
      </c>
      <c r="D103" s="154">
        <v>1</v>
      </c>
      <c r="E103" s="83"/>
      <c r="F103" s="84"/>
      <c r="G103" s="38"/>
      <c r="H103" s="38"/>
    </row>
    <row r="104" spans="1:8" ht="22.8">
      <c r="A104" s="86">
        <v>42</v>
      </c>
      <c r="B104" s="82" t="s">
        <v>635</v>
      </c>
      <c r="C104" s="86" t="s">
        <v>15</v>
      </c>
      <c r="D104" s="154">
        <v>18</v>
      </c>
      <c r="E104" s="83"/>
      <c r="F104" s="84"/>
      <c r="G104" s="38"/>
      <c r="H104" s="38"/>
    </row>
    <row r="105" spans="1:8" ht="22.8">
      <c r="A105" s="86">
        <v>43</v>
      </c>
      <c r="B105" s="82" t="s">
        <v>636</v>
      </c>
      <c r="C105" s="86" t="s">
        <v>15</v>
      </c>
      <c r="D105" s="154">
        <v>1</v>
      </c>
      <c r="E105" s="83"/>
      <c r="F105" s="84"/>
      <c r="G105" s="38"/>
      <c r="H105" s="38"/>
    </row>
    <row r="106" spans="1:8" ht="14.1" customHeight="1">
      <c r="A106" s="548" t="s">
        <v>1392</v>
      </c>
      <c r="B106" s="549"/>
      <c r="C106" s="549"/>
      <c r="D106" s="549"/>
      <c r="E106" s="550"/>
      <c r="F106" s="84"/>
    </row>
    <row r="107" spans="1:8">
      <c r="A107" s="57"/>
      <c r="B107" s="553"/>
      <c r="C107" s="554"/>
      <c r="D107" s="554"/>
      <c r="E107" s="39"/>
      <c r="F107" s="37"/>
    </row>
    <row r="108" spans="1:8" ht="14.1">
      <c r="A108" s="57"/>
      <c r="B108" s="551"/>
      <c r="C108" s="552"/>
      <c r="D108" s="552"/>
      <c r="E108" s="39"/>
      <c r="F108" s="37"/>
    </row>
    <row r="109" spans="1:8" ht="14.1">
      <c r="A109" s="57"/>
      <c r="B109" s="551"/>
      <c r="C109" s="552"/>
      <c r="D109" s="552"/>
      <c r="E109" s="39"/>
      <c r="F109" s="37"/>
    </row>
    <row r="111" spans="1:8">
      <c r="B111" s="547"/>
      <c r="C111" s="547"/>
      <c r="D111" s="547"/>
      <c r="E111" s="547"/>
      <c r="F111" s="547"/>
    </row>
    <row r="112" spans="1:8">
      <c r="B112" s="547"/>
      <c r="C112" s="547"/>
      <c r="D112" s="547"/>
      <c r="E112" s="547"/>
      <c r="F112" s="547"/>
    </row>
    <row r="113" spans="2:6">
      <c r="B113" s="547"/>
      <c r="C113" s="547"/>
      <c r="D113" s="547"/>
      <c r="E113" s="547"/>
      <c r="F113" s="547"/>
    </row>
    <row r="114" spans="2:6">
      <c r="B114" s="547"/>
      <c r="C114" s="547"/>
      <c r="D114" s="547"/>
      <c r="E114" s="547"/>
      <c r="F114" s="547"/>
    </row>
    <row r="115" spans="2:6">
      <c r="B115" s="547"/>
      <c r="C115" s="547"/>
      <c r="D115" s="547"/>
      <c r="E115" s="547"/>
      <c r="F115" s="547"/>
    </row>
    <row r="116" spans="2:6">
      <c r="B116" s="547"/>
      <c r="C116" s="547"/>
      <c r="D116" s="547"/>
      <c r="E116" s="547"/>
      <c r="F116" s="547"/>
    </row>
  </sheetData>
  <mergeCells count="19">
    <mergeCell ref="B113:F113"/>
    <mergeCell ref="B114:F114"/>
    <mergeCell ref="B115:F115"/>
    <mergeCell ref="B116:F116"/>
    <mergeCell ref="B112:F112"/>
    <mergeCell ref="B111:F111"/>
    <mergeCell ref="E10:F10"/>
    <mergeCell ref="A106:E106"/>
    <mergeCell ref="D10:D11"/>
    <mergeCell ref="B12:F12"/>
    <mergeCell ref="B62:F62"/>
    <mergeCell ref="B107:D107"/>
    <mergeCell ref="B108:D108"/>
    <mergeCell ref="A10:A11"/>
    <mergeCell ref="B2:E2"/>
    <mergeCell ref="A4:F5"/>
    <mergeCell ref="A6:F7"/>
    <mergeCell ref="A8:F9"/>
    <mergeCell ref="B109:D109"/>
  </mergeCells>
  <pageMargins left="0.23622047244094491" right="0" top="0.47244094488188981" bottom="0.19685039370078741" header="0" footer="0.27559055118110237"/>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98CFA-56F4-4B8B-88F9-A5E1F26DB6C7}">
  <sheetPr>
    <tabColor rgb="FFFFB5B3"/>
  </sheetPr>
  <dimension ref="A1:H32"/>
  <sheetViews>
    <sheetView zoomScaleNormal="100" workbookViewId="0">
      <selection activeCell="I25" sqref="I25"/>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1" spans="1:8">
      <c r="A1" s="366"/>
      <c r="B1" s="367"/>
      <c r="C1" s="366"/>
      <c r="D1" s="366"/>
      <c r="E1" s="367"/>
      <c r="F1" s="367"/>
    </row>
    <row r="2" spans="1:8" ht="15">
      <c r="A2" s="366"/>
      <c r="B2" s="591" t="s">
        <v>19</v>
      </c>
      <c r="C2" s="592"/>
      <c r="D2" s="592"/>
      <c r="E2" s="592"/>
      <c r="F2" s="367"/>
    </row>
    <row r="3" spans="1:8">
      <c r="A3" s="366"/>
      <c r="B3" s="367"/>
      <c r="C3" s="366"/>
      <c r="D3" s="366"/>
      <c r="E3" s="367"/>
      <c r="F3" s="367"/>
    </row>
    <row r="4" spans="1:8">
      <c r="A4" s="593" t="s">
        <v>637</v>
      </c>
      <c r="B4" s="594"/>
      <c r="C4" s="594"/>
      <c r="D4" s="594"/>
      <c r="E4" s="594"/>
      <c r="F4" s="594"/>
    </row>
    <row r="5" spans="1:8">
      <c r="A5" s="594"/>
      <c r="B5" s="594"/>
      <c r="C5" s="594"/>
      <c r="D5" s="594"/>
      <c r="E5" s="594"/>
      <c r="F5" s="594"/>
    </row>
    <row r="6" spans="1:8">
      <c r="A6" s="593" t="s">
        <v>2264</v>
      </c>
      <c r="B6" s="594"/>
      <c r="C6" s="594"/>
      <c r="D6" s="594"/>
      <c r="E6" s="594"/>
      <c r="F6" s="594"/>
    </row>
    <row r="7" spans="1:8">
      <c r="A7" s="594"/>
      <c r="B7" s="594"/>
      <c r="C7" s="594"/>
      <c r="D7" s="594"/>
      <c r="E7" s="594"/>
      <c r="F7" s="594"/>
    </row>
    <row r="8" spans="1:8">
      <c r="A8" s="593" t="s">
        <v>2265</v>
      </c>
      <c r="B8" s="594"/>
      <c r="C8" s="594"/>
      <c r="D8" s="594"/>
      <c r="E8" s="594"/>
      <c r="F8" s="594"/>
    </row>
    <row r="9" spans="1:8">
      <c r="A9" s="594"/>
      <c r="B9" s="594"/>
      <c r="C9" s="594"/>
      <c r="D9" s="594"/>
      <c r="E9" s="594"/>
      <c r="F9" s="594"/>
    </row>
    <row r="10" spans="1:8">
      <c r="A10" s="595" t="s">
        <v>1438</v>
      </c>
      <c r="B10" s="368" t="s">
        <v>23</v>
      </c>
      <c r="C10" s="369" t="s">
        <v>6</v>
      </c>
      <c r="D10" s="597" t="s">
        <v>7</v>
      </c>
      <c r="E10" s="599" t="s">
        <v>1393</v>
      </c>
      <c r="F10" s="600"/>
    </row>
    <row r="11" spans="1:8">
      <c r="A11" s="596"/>
      <c r="B11" s="370" t="s">
        <v>24</v>
      </c>
      <c r="C11" s="371" t="s">
        <v>10</v>
      </c>
      <c r="D11" s="598"/>
      <c r="E11" s="372" t="s">
        <v>25</v>
      </c>
      <c r="F11" s="373" t="s">
        <v>26</v>
      </c>
    </row>
    <row r="12" spans="1:8">
      <c r="A12" s="374"/>
      <c r="B12" s="585" t="s">
        <v>2266</v>
      </c>
      <c r="C12" s="586"/>
      <c r="D12" s="586"/>
      <c r="E12" s="586"/>
      <c r="F12" s="587"/>
    </row>
    <row r="13" spans="1:8" ht="45.6">
      <c r="A13" s="352">
        <v>1</v>
      </c>
      <c r="B13" s="361" t="s">
        <v>2267</v>
      </c>
      <c r="C13" s="352" t="s">
        <v>184</v>
      </c>
      <c r="D13" s="362">
        <v>230</v>
      </c>
      <c r="E13" s="375"/>
      <c r="F13" s="376"/>
      <c r="G13" s="38"/>
      <c r="H13" s="38"/>
    </row>
    <row r="14" spans="1:8" ht="34.200000000000003">
      <c r="A14" s="352">
        <v>2</v>
      </c>
      <c r="B14" s="361" t="s">
        <v>2268</v>
      </c>
      <c r="C14" s="352" t="s">
        <v>64</v>
      </c>
      <c r="D14" s="362">
        <v>27</v>
      </c>
      <c r="E14" s="375"/>
      <c r="F14" s="376"/>
      <c r="G14" s="38"/>
      <c r="H14" s="38"/>
    </row>
    <row r="15" spans="1:8" ht="34.200000000000003">
      <c r="A15" s="352">
        <v>3</v>
      </c>
      <c r="B15" s="361" t="s">
        <v>2269</v>
      </c>
      <c r="C15" s="352" t="s">
        <v>184</v>
      </c>
      <c r="D15" s="362">
        <v>610</v>
      </c>
      <c r="E15" s="375"/>
      <c r="F15" s="376"/>
      <c r="G15" s="38"/>
      <c r="H15" s="38"/>
    </row>
    <row r="16" spans="1:8">
      <c r="A16" s="352">
        <v>4</v>
      </c>
      <c r="B16" s="361" t="s">
        <v>2270</v>
      </c>
      <c r="C16" s="352" t="s">
        <v>184</v>
      </c>
      <c r="D16" s="362">
        <v>802</v>
      </c>
      <c r="E16" s="375"/>
      <c r="F16" s="376"/>
      <c r="G16" s="38"/>
      <c r="H16" s="38"/>
    </row>
    <row r="17" spans="1:8" ht="34.200000000000003">
      <c r="A17" s="352">
        <v>5</v>
      </c>
      <c r="B17" s="361" t="s">
        <v>2387</v>
      </c>
      <c r="C17" s="352" t="s">
        <v>64</v>
      </c>
      <c r="D17" s="362">
        <v>147</v>
      </c>
      <c r="E17" s="375"/>
      <c r="F17" s="376"/>
      <c r="G17" s="38"/>
      <c r="H17" s="38"/>
    </row>
    <row r="18" spans="1:8" ht="34.200000000000003">
      <c r="A18" s="352">
        <v>6</v>
      </c>
      <c r="B18" s="361" t="s">
        <v>2388</v>
      </c>
      <c r="C18" s="352" t="s">
        <v>64</v>
      </c>
      <c r="D18" s="362">
        <v>91</v>
      </c>
      <c r="E18" s="375"/>
      <c r="F18" s="376"/>
      <c r="G18" s="38"/>
      <c r="H18" s="38"/>
    </row>
    <row r="19" spans="1:8" ht="34.200000000000003">
      <c r="A19" s="352">
        <v>7</v>
      </c>
      <c r="B19" s="361" t="s">
        <v>2389</v>
      </c>
      <c r="C19" s="352" t="s">
        <v>64</v>
      </c>
      <c r="D19" s="362">
        <v>179</v>
      </c>
      <c r="E19" s="375"/>
      <c r="F19" s="376"/>
      <c r="G19" s="38"/>
      <c r="H19" s="38"/>
    </row>
    <row r="20" spans="1:8" ht="34.200000000000003">
      <c r="A20" s="352">
        <v>8</v>
      </c>
      <c r="B20" s="361" t="s">
        <v>2390</v>
      </c>
      <c r="C20" s="352" t="s">
        <v>64</v>
      </c>
      <c r="D20" s="362">
        <v>16</v>
      </c>
      <c r="E20" s="375"/>
      <c r="F20" s="376"/>
      <c r="G20" s="38"/>
      <c r="H20" s="38"/>
    </row>
    <row r="21" spans="1:8" ht="14.1" customHeight="1">
      <c r="A21" s="588" t="s">
        <v>1392</v>
      </c>
      <c r="B21" s="589"/>
      <c r="C21" s="589"/>
      <c r="D21" s="589"/>
      <c r="E21" s="590"/>
      <c r="F21" s="376"/>
    </row>
    <row r="22" spans="1:8" ht="14.1">
      <c r="A22" s="57"/>
      <c r="B22" s="551"/>
      <c r="C22" s="552"/>
      <c r="D22" s="552"/>
      <c r="E22" s="39"/>
      <c r="F22" s="37"/>
    </row>
    <row r="23" spans="1:8">
      <c r="A23" s="57"/>
      <c r="B23" s="553"/>
      <c r="C23" s="554"/>
      <c r="D23" s="554"/>
      <c r="E23" s="39"/>
      <c r="F23" s="37"/>
    </row>
    <row r="24" spans="1:8" ht="14.1">
      <c r="A24" s="57"/>
      <c r="B24" s="551"/>
      <c r="C24" s="552"/>
      <c r="D24" s="552"/>
      <c r="E24" s="39"/>
      <c r="F24" s="37"/>
    </row>
    <row r="26" spans="1:8">
      <c r="B26" s="547"/>
      <c r="C26" s="547"/>
      <c r="D26" s="547"/>
      <c r="E26" s="547"/>
      <c r="F26" s="547"/>
    </row>
    <row r="27" spans="1:8">
      <c r="B27" s="547"/>
      <c r="C27" s="547"/>
      <c r="D27" s="547"/>
      <c r="E27" s="547"/>
      <c r="F27" s="547"/>
    </row>
    <row r="28" spans="1:8">
      <c r="B28" s="547"/>
      <c r="C28" s="547"/>
      <c r="D28" s="547"/>
      <c r="E28" s="547"/>
      <c r="F28" s="547"/>
    </row>
    <row r="29" spans="1:8">
      <c r="B29" s="547"/>
      <c r="C29" s="547"/>
      <c r="D29" s="547"/>
      <c r="E29" s="547"/>
      <c r="F29" s="547"/>
    </row>
    <row r="30" spans="1:8">
      <c r="B30" s="547"/>
      <c r="C30" s="547"/>
      <c r="D30" s="547"/>
      <c r="E30" s="547"/>
      <c r="F30" s="547"/>
    </row>
    <row r="31" spans="1:8">
      <c r="B31" s="547"/>
      <c r="C31" s="547"/>
      <c r="D31" s="547"/>
      <c r="E31" s="547"/>
      <c r="F31" s="547"/>
    </row>
    <row r="32" spans="1:8">
      <c r="B32" s="547"/>
      <c r="C32" s="547"/>
      <c r="D32" s="547"/>
      <c r="E32" s="547"/>
      <c r="F32" s="547"/>
    </row>
  </sheetData>
  <mergeCells count="19">
    <mergeCell ref="B31:F31"/>
    <mergeCell ref="B32:F32"/>
    <mergeCell ref="B24:D24"/>
    <mergeCell ref="B26:F26"/>
    <mergeCell ref="B27:F27"/>
    <mergeCell ref="B28:F28"/>
    <mergeCell ref="B29:F29"/>
    <mergeCell ref="B30:F30"/>
    <mergeCell ref="B12:F12"/>
    <mergeCell ref="A21:E21"/>
    <mergeCell ref="B22:D22"/>
    <mergeCell ref="B23:D23"/>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B5EF-7FBB-4951-A111-6DF008050144}">
  <dimension ref="A1:J100"/>
  <sheetViews>
    <sheetView workbookViewId="0">
      <selection activeCell="F53" sqref="F53"/>
    </sheetView>
  </sheetViews>
  <sheetFormatPr defaultColWidth="8.6640625" defaultRowHeight="12.3"/>
  <cols>
    <col min="1" max="1" width="4" style="141" customWidth="1"/>
    <col min="2" max="2" width="40.5546875" style="13" customWidth="1"/>
    <col min="3" max="3" width="5" style="141" customWidth="1"/>
    <col min="4" max="4" width="14.6640625" style="147" customWidth="1"/>
    <col min="5" max="5" width="14.5546875" style="18" customWidth="1"/>
    <col min="6" max="6" width="14.5546875" style="5" customWidth="1"/>
    <col min="7" max="7" width="11.6640625" style="5" customWidth="1"/>
    <col min="8" max="16384" width="8.6640625" style="1"/>
  </cols>
  <sheetData>
    <row r="1" spans="1:10">
      <c r="A1" s="136"/>
      <c r="B1" s="1"/>
      <c r="C1" s="136"/>
      <c r="D1" s="136"/>
      <c r="E1" s="1"/>
      <c r="F1" s="1"/>
      <c r="G1" s="1"/>
    </row>
    <row r="2" spans="1:10" ht="12.75" customHeight="1">
      <c r="A2" s="486" t="s">
        <v>0</v>
      </c>
      <c r="B2" s="487"/>
      <c r="C2" s="487"/>
      <c r="D2" s="487"/>
      <c r="E2" s="487"/>
      <c r="F2" s="487"/>
      <c r="G2" s="1"/>
    </row>
    <row r="3" spans="1:10" ht="13.5" customHeight="1">
      <c r="A3" s="136"/>
      <c r="B3" s="1"/>
      <c r="C3" s="142"/>
      <c r="D3" s="136"/>
      <c r="E3" s="1"/>
      <c r="F3" s="1"/>
      <c r="G3" s="1"/>
    </row>
    <row r="4" spans="1:10" ht="13.5" customHeight="1">
      <c r="A4" s="488" t="s">
        <v>1</v>
      </c>
      <c r="B4" s="489"/>
      <c r="C4" s="489"/>
      <c r="D4" s="489"/>
      <c r="E4" s="489"/>
      <c r="F4" s="489"/>
      <c r="G4" s="1"/>
    </row>
    <row r="5" spans="1:10" ht="13.5" customHeight="1">
      <c r="A5" s="489"/>
      <c r="B5" s="489"/>
      <c r="C5" s="489"/>
      <c r="D5" s="489"/>
      <c r="E5" s="489"/>
      <c r="F5" s="489"/>
      <c r="G5" s="1"/>
    </row>
    <row r="6" spans="1:10" ht="13.5" customHeight="1">
      <c r="A6" s="488" t="s">
        <v>2</v>
      </c>
      <c r="B6" s="489"/>
      <c r="C6" s="489"/>
      <c r="D6" s="489"/>
      <c r="E6" s="489"/>
      <c r="F6" s="489"/>
      <c r="G6" s="1"/>
    </row>
    <row r="7" spans="1:10" ht="13.5" customHeight="1">
      <c r="A7" s="489"/>
      <c r="B7" s="489"/>
      <c r="C7" s="489"/>
      <c r="D7" s="489"/>
      <c r="E7" s="489"/>
      <c r="F7" s="489"/>
      <c r="G7" s="1"/>
    </row>
    <row r="8" spans="1:10" ht="13.5" customHeight="1">
      <c r="A8" s="488" t="s">
        <v>3</v>
      </c>
      <c r="B8" s="489"/>
      <c r="C8" s="489"/>
      <c r="D8" s="489"/>
      <c r="E8" s="489"/>
      <c r="F8" s="489"/>
      <c r="G8" s="1"/>
    </row>
    <row r="9" spans="1:10" ht="13.5" customHeight="1">
      <c r="A9" s="489"/>
      <c r="B9" s="489"/>
      <c r="C9" s="489"/>
      <c r="D9" s="489"/>
      <c r="E9" s="489"/>
      <c r="F9" s="489"/>
      <c r="G9" s="1"/>
    </row>
    <row r="10" spans="1:10" ht="12.75" customHeight="1">
      <c r="A10" s="498" t="s">
        <v>1438</v>
      </c>
      <c r="B10" s="2" t="s">
        <v>5</v>
      </c>
      <c r="C10" s="2" t="s">
        <v>6</v>
      </c>
      <c r="D10" s="491" t="s">
        <v>7</v>
      </c>
      <c r="E10" s="494" t="s">
        <v>1393</v>
      </c>
      <c r="F10" s="494"/>
      <c r="G10" s="3"/>
    </row>
    <row r="11" spans="1:10">
      <c r="A11" s="499"/>
      <c r="B11" s="4" t="s">
        <v>9</v>
      </c>
      <c r="C11" s="4" t="s">
        <v>10</v>
      </c>
      <c r="D11" s="492"/>
      <c r="E11" s="72" t="s">
        <v>1394</v>
      </c>
      <c r="F11" s="72" t="s">
        <v>26</v>
      </c>
    </row>
    <row r="12" spans="1:10">
      <c r="A12" s="137" t="s">
        <v>11</v>
      </c>
      <c r="B12" s="493"/>
      <c r="C12" s="493"/>
      <c r="D12" s="493"/>
      <c r="E12" s="493"/>
      <c r="F12" s="493"/>
      <c r="H12" s="6"/>
      <c r="I12" s="6"/>
      <c r="J12" s="6"/>
    </row>
    <row r="13" spans="1:10" ht="20.399999999999999">
      <c r="A13" s="138">
        <v>1</v>
      </c>
      <c r="B13" s="69" t="s">
        <v>12</v>
      </c>
      <c r="C13" s="143" t="s">
        <v>13</v>
      </c>
      <c r="D13" s="144">
        <v>2</v>
      </c>
      <c r="E13" s="70"/>
      <c r="F13" s="71"/>
      <c r="H13" s="6"/>
      <c r="I13" s="6"/>
      <c r="J13" s="6"/>
    </row>
    <row r="14" spans="1:10">
      <c r="A14" s="138">
        <v>2</v>
      </c>
      <c r="B14" s="69" t="s">
        <v>14</v>
      </c>
      <c r="C14" s="143" t="s">
        <v>15</v>
      </c>
      <c r="D14" s="144">
        <v>6</v>
      </c>
      <c r="E14" s="70"/>
      <c r="F14" s="71"/>
      <c r="H14" s="6"/>
      <c r="I14" s="6"/>
      <c r="J14" s="6"/>
    </row>
    <row r="15" spans="1:10">
      <c r="A15" s="138">
        <v>3</v>
      </c>
      <c r="B15" s="69" t="s">
        <v>16</v>
      </c>
      <c r="C15" s="143" t="s">
        <v>15</v>
      </c>
      <c r="D15" s="144">
        <v>2</v>
      </c>
      <c r="E15" s="70"/>
      <c r="F15" s="71"/>
      <c r="H15" s="6"/>
      <c r="I15" s="6"/>
      <c r="J15" s="6"/>
    </row>
    <row r="16" spans="1:10">
      <c r="A16" s="495" t="s">
        <v>1392</v>
      </c>
      <c r="B16" s="496"/>
      <c r="C16" s="496"/>
      <c r="D16" s="496"/>
      <c r="E16" s="497"/>
      <c r="F16" s="71">
        <v>0</v>
      </c>
      <c r="H16" s="6"/>
      <c r="I16" s="6"/>
      <c r="J16" s="6"/>
    </row>
    <row r="17" spans="1:10">
      <c r="A17" s="139" t="s">
        <v>17</v>
      </c>
      <c r="B17" s="12"/>
      <c r="C17" s="141" t="s">
        <v>17</v>
      </c>
      <c r="D17" s="145">
        <v>0</v>
      </c>
      <c r="E17" s="14">
        <v>0</v>
      </c>
      <c r="F17" s="15"/>
      <c r="H17" s="6"/>
      <c r="I17" s="6"/>
      <c r="J17" s="6"/>
    </row>
    <row r="18" spans="1:10">
      <c r="A18" s="139" t="s">
        <v>17</v>
      </c>
      <c r="B18" s="12"/>
      <c r="C18" s="141" t="s">
        <v>17</v>
      </c>
      <c r="D18" s="145">
        <v>0</v>
      </c>
      <c r="E18" s="14">
        <v>0</v>
      </c>
      <c r="F18" s="15"/>
    </row>
    <row r="19" spans="1:10">
      <c r="A19" s="139" t="s">
        <v>17</v>
      </c>
      <c r="B19" s="12"/>
      <c r="C19" s="141" t="s">
        <v>17</v>
      </c>
      <c r="D19" s="145">
        <v>0</v>
      </c>
      <c r="E19" s="14">
        <v>0</v>
      </c>
      <c r="F19" s="15"/>
    </row>
    <row r="20" spans="1:10">
      <c r="A20" s="139" t="s">
        <v>17</v>
      </c>
      <c r="B20" s="7"/>
      <c r="C20" s="141" t="s">
        <v>17</v>
      </c>
      <c r="D20" s="146">
        <v>0</v>
      </c>
      <c r="E20" s="8">
        <v>0</v>
      </c>
      <c r="F20" s="9"/>
    </row>
    <row r="21" spans="1:10">
      <c r="A21" s="139" t="s">
        <v>17</v>
      </c>
      <c r="B21" s="12"/>
      <c r="C21" s="141" t="s">
        <v>17</v>
      </c>
      <c r="D21" s="145">
        <v>0</v>
      </c>
      <c r="E21" s="14">
        <v>0</v>
      </c>
      <c r="F21" s="15"/>
    </row>
    <row r="22" spans="1:10">
      <c r="A22" s="140"/>
    </row>
    <row r="23" spans="1:10">
      <c r="A23" s="140"/>
    </row>
    <row r="24" spans="1:10">
      <c r="A24" s="140"/>
      <c r="B24" s="490"/>
      <c r="C24" s="490"/>
      <c r="D24" s="490"/>
      <c r="E24" s="490"/>
      <c r="F24" s="490"/>
    </row>
    <row r="25" spans="1:10">
      <c r="A25" s="140"/>
      <c r="B25" s="490"/>
      <c r="C25" s="490"/>
      <c r="D25" s="490"/>
      <c r="E25" s="490"/>
      <c r="F25" s="490"/>
    </row>
    <row r="26" spans="1:10">
      <c r="A26" s="140"/>
      <c r="B26" s="490"/>
      <c r="C26" s="490"/>
      <c r="D26" s="490"/>
      <c r="E26" s="490"/>
      <c r="F26" s="490"/>
    </row>
    <row r="27" spans="1:10">
      <c r="A27" s="140"/>
      <c r="B27" s="490"/>
      <c r="C27" s="490"/>
      <c r="D27" s="490"/>
      <c r="E27" s="490"/>
      <c r="F27" s="490"/>
    </row>
    <row r="28" spans="1:10">
      <c r="A28" s="140"/>
      <c r="B28" s="490"/>
      <c r="C28" s="490"/>
      <c r="D28" s="490"/>
      <c r="E28" s="490"/>
      <c r="F28" s="490"/>
    </row>
    <row r="29" spans="1:10">
      <c r="A29" s="140"/>
      <c r="B29" s="490"/>
      <c r="C29" s="490"/>
      <c r="D29" s="490"/>
      <c r="E29" s="490"/>
      <c r="F29" s="490"/>
    </row>
    <row r="30" spans="1:10">
      <c r="A30" s="140"/>
      <c r="B30" s="490"/>
      <c r="C30" s="490"/>
      <c r="D30" s="490"/>
      <c r="E30" s="490"/>
      <c r="F30" s="490"/>
    </row>
    <row r="31" spans="1:10">
      <c r="A31" s="140"/>
      <c r="B31" s="490"/>
      <c r="C31" s="490"/>
      <c r="D31" s="490"/>
      <c r="E31" s="490"/>
      <c r="F31" s="490"/>
    </row>
    <row r="32" spans="1:10">
      <c r="A32" s="140"/>
      <c r="B32" s="490"/>
      <c r="C32" s="490"/>
      <c r="D32" s="490"/>
      <c r="E32" s="490"/>
      <c r="F32" s="490"/>
    </row>
    <row r="33" spans="1:6">
      <c r="A33" s="140"/>
      <c r="B33" s="490"/>
      <c r="C33" s="490"/>
      <c r="D33" s="490"/>
      <c r="E33" s="490"/>
      <c r="F33" s="490"/>
    </row>
    <row r="34" spans="1:6">
      <c r="A34" s="140"/>
    </row>
    <row r="35" spans="1:6">
      <c r="A35" s="140"/>
    </row>
    <row r="36" spans="1:6">
      <c r="A36" s="140"/>
    </row>
    <row r="37" spans="1:6">
      <c r="A37" s="140"/>
    </row>
    <row r="38" spans="1:6">
      <c r="A38" s="140"/>
    </row>
    <row r="39" spans="1:6">
      <c r="A39" s="140"/>
    </row>
    <row r="40" spans="1:6">
      <c r="A40" s="140"/>
    </row>
    <row r="41" spans="1:6">
      <c r="A41" s="140"/>
    </row>
    <row r="42" spans="1:6">
      <c r="A42" s="140"/>
    </row>
    <row r="43" spans="1:6">
      <c r="A43" s="140"/>
    </row>
    <row r="44" spans="1:6">
      <c r="A44" s="140"/>
    </row>
    <row r="45" spans="1:6">
      <c r="A45" s="140"/>
    </row>
    <row r="46" spans="1:6">
      <c r="A46" s="140"/>
    </row>
    <row r="47" spans="1:6">
      <c r="A47" s="140"/>
    </row>
    <row r="48" spans="1:6">
      <c r="A48" s="140"/>
    </row>
    <row r="49" spans="1:1">
      <c r="A49" s="140"/>
    </row>
    <row r="50" spans="1:1">
      <c r="A50" s="140"/>
    </row>
    <row r="51" spans="1:1">
      <c r="A51" s="140"/>
    </row>
    <row r="52" spans="1:1">
      <c r="A52" s="140"/>
    </row>
    <row r="53" spans="1:1">
      <c r="A53" s="140"/>
    </row>
    <row r="54" spans="1:1">
      <c r="A54" s="140"/>
    </row>
    <row r="55" spans="1:1">
      <c r="A55" s="140"/>
    </row>
    <row r="56" spans="1:1">
      <c r="A56" s="140"/>
    </row>
    <row r="57" spans="1:1">
      <c r="A57" s="140"/>
    </row>
    <row r="58" spans="1:1">
      <c r="A58" s="140"/>
    </row>
    <row r="59" spans="1:1">
      <c r="A59" s="140"/>
    </row>
    <row r="60" spans="1:1">
      <c r="A60" s="140"/>
    </row>
    <row r="61" spans="1:1">
      <c r="A61" s="140"/>
    </row>
    <row r="62" spans="1:1">
      <c r="A62" s="140"/>
    </row>
    <row r="63" spans="1:1">
      <c r="A63" s="140"/>
    </row>
    <row r="64" spans="1:1">
      <c r="A64" s="140"/>
    </row>
    <row r="65" spans="1:1">
      <c r="A65" s="140"/>
    </row>
    <row r="66" spans="1:1">
      <c r="A66" s="140"/>
    </row>
    <row r="67" spans="1:1">
      <c r="A67" s="140"/>
    </row>
    <row r="68" spans="1:1">
      <c r="A68" s="140"/>
    </row>
    <row r="69" spans="1:1">
      <c r="A69" s="140"/>
    </row>
    <row r="70" spans="1:1">
      <c r="A70" s="140"/>
    </row>
    <row r="71" spans="1:1">
      <c r="A71" s="140"/>
    </row>
    <row r="72" spans="1:1">
      <c r="A72" s="140"/>
    </row>
    <row r="73" spans="1:1">
      <c r="A73" s="140"/>
    </row>
    <row r="74" spans="1:1">
      <c r="A74" s="140"/>
    </row>
    <row r="75" spans="1:1">
      <c r="A75" s="140"/>
    </row>
    <row r="76" spans="1:1">
      <c r="A76" s="140"/>
    </row>
    <row r="77" spans="1:1">
      <c r="A77" s="140"/>
    </row>
    <row r="78" spans="1:1">
      <c r="A78" s="140"/>
    </row>
    <row r="79" spans="1:1">
      <c r="A79" s="140"/>
    </row>
    <row r="80" spans="1:1">
      <c r="A80" s="140"/>
    </row>
    <row r="81" spans="1:1">
      <c r="A81" s="140"/>
    </row>
    <row r="82" spans="1:1">
      <c r="A82" s="140"/>
    </row>
    <row r="83" spans="1:1">
      <c r="A83" s="140"/>
    </row>
    <row r="84" spans="1:1">
      <c r="A84" s="140"/>
    </row>
    <row r="85" spans="1:1">
      <c r="A85" s="140"/>
    </row>
    <row r="86" spans="1:1">
      <c r="A86" s="140"/>
    </row>
    <row r="87" spans="1:1">
      <c r="A87" s="140"/>
    </row>
    <row r="88" spans="1:1">
      <c r="A88" s="140"/>
    </row>
    <row r="89" spans="1:1">
      <c r="A89" s="140"/>
    </row>
    <row r="90" spans="1:1">
      <c r="A90" s="140"/>
    </row>
    <row r="91" spans="1:1">
      <c r="A91" s="140"/>
    </row>
    <row r="92" spans="1:1">
      <c r="A92" s="140"/>
    </row>
    <row r="93" spans="1:1">
      <c r="A93" s="140"/>
    </row>
    <row r="94" spans="1:1">
      <c r="A94" s="140"/>
    </row>
    <row r="95" spans="1:1">
      <c r="A95" s="140"/>
    </row>
    <row r="96" spans="1:1">
      <c r="A96" s="140"/>
    </row>
    <row r="97" spans="1:1">
      <c r="A97" s="140"/>
    </row>
    <row r="98" spans="1:1">
      <c r="A98" s="140"/>
    </row>
    <row r="99" spans="1:1">
      <c r="A99" s="140"/>
    </row>
    <row r="100" spans="1:1">
      <c r="A100" s="140"/>
    </row>
  </sheetData>
  <mergeCells count="19">
    <mergeCell ref="E10:F10"/>
    <mergeCell ref="A16:E16"/>
    <mergeCell ref="A10:A11"/>
    <mergeCell ref="A2:F2"/>
    <mergeCell ref="A4:F5"/>
    <mergeCell ref="A6:F7"/>
    <mergeCell ref="A8:F9"/>
    <mergeCell ref="B33:F33"/>
    <mergeCell ref="D10:D11"/>
    <mergeCell ref="B12:F12"/>
    <mergeCell ref="B24:F24"/>
    <mergeCell ref="B25:F25"/>
    <mergeCell ref="B26:F26"/>
    <mergeCell ref="B27:F27"/>
    <mergeCell ref="B28:F28"/>
    <mergeCell ref="B29:F29"/>
    <mergeCell ref="B30:F30"/>
    <mergeCell ref="B31:F31"/>
    <mergeCell ref="B32:F32"/>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F5CF-8F46-4416-B36A-E2CC5307184F}">
  <dimension ref="A2:H156"/>
  <sheetViews>
    <sheetView topLeftCell="A19" zoomScaleNormal="100" workbookViewId="0">
      <selection activeCell="N106" sqref="N106"/>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637</v>
      </c>
      <c r="B4" s="540"/>
      <c r="C4" s="540"/>
      <c r="D4" s="540"/>
      <c r="E4" s="540"/>
      <c r="F4" s="540"/>
    </row>
    <row r="5" spans="1:8">
      <c r="A5" s="540"/>
      <c r="B5" s="540"/>
      <c r="C5" s="540"/>
      <c r="D5" s="540"/>
      <c r="E5" s="540"/>
      <c r="F5" s="540"/>
    </row>
    <row r="6" spans="1:8">
      <c r="A6" s="539" t="s">
        <v>638</v>
      </c>
      <c r="B6" s="540"/>
      <c r="C6" s="540"/>
      <c r="D6" s="540"/>
      <c r="E6" s="540"/>
      <c r="F6" s="540"/>
    </row>
    <row r="7" spans="1:8">
      <c r="A7" s="540"/>
      <c r="B7" s="540"/>
      <c r="C7" s="540"/>
      <c r="D7" s="540"/>
      <c r="E7" s="540"/>
      <c r="F7" s="540"/>
    </row>
    <row r="8" spans="1:8">
      <c r="A8" s="539" t="s">
        <v>639</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601" t="s">
        <v>213</v>
      </c>
      <c r="C12" s="602"/>
      <c r="D12" s="602"/>
      <c r="E12" s="602"/>
      <c r="F12" s="603"/>
    </row>
    <row r="13" spans="1:8" ht="34.200000000000003">
      <c r="A13" s="86">
        <v>1</v>
      </c>
      <c r="B13" s="82" t="s">
        <v>640</v>
      </c>
      <c r="C13" s="86" t="s">
        <v>80</v>
      </c>
      <c r="D13" s="154">
        <v>12.375</v>
      </c>
      <c r="E13" s="83"/>
      <c r="F13" s="84"/>
      <c r="G13" s="38"/>
      <c r="H13" s="38"/>
    </row>
    <row r="14" spans="1:8" ht="45.6">
      <c r="A14" s="86">
        <v>2</v>
      </c>
      <c r="B14" s="82" t="s">
        <v>641</v>
      </c>
      <c r="C14" s="86" t="s">
        <v>80</v>
      </c>
      <c r="D14" s="154">
        <v>12.375</v>
      </c>
      <c r="E14" s="83"/>
      <c r="F14" s="84"/>
      <c r="G14" s="38"/>
      <c r="H14" s="38"/>
    </row>
    <row r="15" spans="1:8" ht="22.8">
      <c r="A15" s="86">
        <v>3</v>
      </c>
      <c r="B15" s="82" t="s">
        <v>642</v>
      </c>
      <c r="C15" s="86" t="s">
        <v>80</v>
      </c>
      <c r="D15" s="154">
        <v>12.375</v>
      </c>
      <c r="E15" s="83"/>
      <c r="F15" s="84"/>
      <c r="G15" s="38"/>
      <c r="H15" s="38"/>
    </row>
    <row r="16" spans="1:8" ht="22.8">
      <c r="A16" s="86">
        <v>4</v>
      </c>
      <c r="B16" s="82" t="s">
        <v>643</v>
      </c>
      <c r="C16" s="86" t="s">
        <v>42</v>
      </c>
      <c r="D16" s="154">
        <v>15.7</v>
      </c>
      <c r="E16" s="83"/>
      <c r="F16" s="84"/>
      <c r="G16" s="38"/>
      <c r="H16" s="38"/>
    </row>
    <row r="17" spans="1:8" ht="34.200000000000003">
      <c r="A17" s="86">
        <v>5</v>
      </c>
      <c r="B17" s="82" t="s">
        <v>644</v>
      </c>
      <c r="C17" s="86" t="s">
        <v>68</v>
      </c>
      <c r="D17" s="154">
        <v>7.85</v>
      </c>
      <c r="E17" s="83"/>
      <c r="F17" s="84"/>
      <c r="G17" s="38"/>
      <c r="H17" s="38"/>
    </row>
    <row r="18" spans="1:8" ht="22.8">
      <c r="A18" s="86">
        <v>6</v>
      </c>
      <c r="B18" s="82" t="s">
        <v>218</v>
      </c>
      <c r="C18" s="86" t="s">
        <v>42</v>
      </c>
      <c r="D18" s="154">
        <v>1.57</v>
      </c>
      <c r="E18" s="83"/>
      <c r="F18" s="84"/>
      <c r="G18" s="38"/>
      <c r="H18" s="38"/>
    </row>
    <row r="19" spans="1:8" ht="45.6">
      <c r="A19" s="86">
        <v>7</v>
      </c>
      <c r="B19" s="82" t="s">
        <v>227</v>
      </c>
      <c r="C19" s="86" t="s">
        <v>42</v>
      </c>
      <c r="D19" s="154">
        <v>41</v>
      </c>
      <c r="E19" s="83"/>
      <c r="F19" s="84"/>
      <c r="G19" s="38"/>
      <c r="H19" s="38"/>
    </row>
    <row r="20" spans="1:8" ht="45.6">
      <c r="A20" s="86">
        <v>8</v>
      </c>
      <c r="B20" s="82" t="s">
        <v>645</v>
      </c>
      <c r="C20" s="86" t="s">
        <v>103</v>
      </c>
      <c r="D20" s="154">
        <v>1.88</v>
      </c>
      <c r="E20" s="83"/>
      <c r="F20" s="84"/>
      <c r="G20" s="38"/>
      <c r="H20" s="38"/>
    </row>
    <row r="21" spans="1:8" ht="34.200000000000003">
      <c r="A21" s="86">
        <v>9</v>
      </c>
      <c r="B21" s="82" t="s">
        <v>186</v>
      </c>
      <c r="C21" s="86" t="s">
        <v>15</v>
      </c>
      <c r="D21" s="154">
        <v>12</v>
      </c>
      <c r="E21" s="83"/>
      <c r="F21" s="84"/>
      <c r="G21" s="38"/>
      <c r="H21" s="38"/>
    </row>
    <row r="22" spans="1:8" ht="22.8">
      <c r="A22" s="86">
        <v>10</v>
      </c>
      <c r="B22" s="82" t="s">
        <v>646</v>
      </c>
      <c r="C22" s="86" t="s">
        <v>42</v>
      </c>
      <c r="D22" s="153">
        <v>0.47</v>
      </c>
      <c r="E22" s="83"/>
      <c r="F22" s="84"/>
      <c r="G22" s="38"/>
      <c r="H22" s="38"/>
    </row>
    <row r="23" spans="1:8">
      <c r="A23" s="86">
        <v>11</v>
      </c>
      <c r="B23" s="82" t="s">
        <v>361</v>
      </c>
      <c r="C23" s="86" t="s">
        <v>68</v>
      </c>
      <c r="D23" s="154">
        <v>4.76</v>
      </c>
      <c r="E23" s="83"/>
      <c r="F23" s="84"/>
      <c r="G23" s="38"/>
      <c r="H23" s="38"/>
    </row>
    <row r="24" spans="1:8">
      <c r="A24" s="155"/>
      <c r="B24" s="535" t="s">
        <v>647</v>
      </c>
      <c r="C24" s="536"/>
      <c r="D24" s="536"/>
      <c r="E24" s="536"/>
      <c r="F24" s="536"/>
    </row>
    <row r="25" spans="1:8" ht="34.200000000000003">
      <c r="A25" s="86">
        <v>1</v>
      </c>
      <c r="B25" s="82" t="s">
        <v>648</v>
      </c>
      <c r="C25" s="86" t="s">
        <v>15</v>
      </c>
      <c r="D25" s="154">
        <v>16</v>
      </c>
      <c r="E25" s="83"/>
      <c r="F25" s="84"/>
      <c r="G25" s="38"/>
      <c r="H25" s="38"/>
    </row>
    <row r="26" spans="1:8" ht="34.200000000000003">
      <c r="A26" s="86">
        <v>2</v>
      </c>
      <c r="B26" s="82" t="s">
        <v>648</v>
      </c>
      <c r="C26" s="86" t="s">
        <v>15</v>
      </c>
      <c r="D26" s="362">
        <v>4</v>
      </c>
      <c r="E26" s="83"/>
      <c r="F26" s="84"/>
      <c r="G26" s="38"/>
      <c r="H26" s="38"/>
    </row>
    <row r="27" spans="1:8" ht="34.200000000000003">
      <c r="A27" s="86">
        <v>3</v>
      </c>
      <c r="B27" s="82" t="s">
        <v>648</v>
      </c>
      <c r="C27" s="86" t="s">
        <v>15</v>
      </c>
      <c r="D27" s="362">
        <v>4</v>
      </c>
      <c r="E27" s="83"/>
      <c r="F27" s="84"/>
      <c r="G27" s="38"/>
      <c r="H27" s="38"/>
    </row>
    <row r="28" spans="1:8" ht="34.200000000000003">
      <c r="A28" s="86">
        <v>4</v>
      </c>
      <c r="B28" s="82" t="s">
        <v>648</v>
      </c>
      <c r="C28" s="86" t="s">
        <v>15</v>
      </c>
      <c r="D28" s="154">
        <v>1</v>
      </c>
      <c r="E28" s="83"/>
      <c r="F28" s="84"/>
      <c r="G28" s="38"/>
      <c r="H28" s="38"/>
    </row>
    <row r="29" spans="1:8" ht="34.200000000000003">
      <c r="A29" s="86">
        <v>5</v>
      </c>
      <c r="B29" s="82" t="s">
        <v>648</v>
      </c>
      <c r="C29" s="86" t="s">
        <v>15</v>
      </c>
      <c r="D29" s="154">
        <v>1</v>
      </c>
      <c r="E29" s="83"/>
      <c r="F29" s="84"/>
      <c r="G29" s="38"/>
      <c r="H29" s="38"/>
    </row>
    <row r="30" spans="1:8">
      <c r="A30" s="352" t="s">
        <v>2383</v>
      </c>
      <c r="B30" s="361" t="s">
        <v>668</v>
      </c>
      <c r="C30" s="352" t="s">
        <v>74</v>
      </c>
      <c r="D30" s="353">
        <v>39.5</v>
      </c>
      <c r="E30" s="83"/>
      <c r="F30" s="84"/>
      <c r="G30" s="38"/>
      <c r="H30" s="38"/>
    </row>
    <row r="31" spans="1:8" ht="22.8">
      <c r="A31" s="86">
        <v>6</v>
      </c>
      <c r="B31" s="82" t="s">
        <v>649</v>
      </c>
      <c r="C31" s="86" t="s">
        <v>74</v>
      </c>
      <c r="D31" s="154">
        <v>52.8</v>
      </c>
      <c r="E31" s="83"/>
      <c r="F31" s="84"/>
      <c r="G31" s="38"/>
      <c r="H31" s="38"/>
    </row>
    <row r="32" spans="1:8">
      <c r="A32" s="86">
        <v>7</v>
      </c>
      <c r="B32" s="82" t="s">
        <v>650</v>
      </c>
      <c r="C32" s="86" t="s">
        <v>651</v>
      </c>
      <c r="D32" s="154">
        <v>47.5</v>
      </c>
      <c r="E32" s="83"/>
      <c r="F32" s="84"/>
      <c r="G32" s="38"/>
      <c r="H32" s="38"/>
    </row>
    <row r="33" spans="1:8" ht="22.8">
      <c r="A33" s="86">
        <v>8</v>
      </c>
      <c r="B33" s="82" t="s">
        <v>652</v>
      </c>
      <c r="C33" s="86" t="s">
        <v>46</v>
      </c>
      <c r="D33" s="154">
        <v>15.8</v>
      </c>
      <c r="E33" s="83"/>
      <c r="F33" s="84"/>
      <c r="G33" s="38"/>
      <c r="H33" s="38"/>
    </row>
    <row r="34" spans="1:8" ht="22.8">
      <c r="A34" s="86">
        <v>9</v>
      </c>
      <c r="B34" s="82" t="s">
        <v>649</v>
      </c>
      <c r="C34" s="86" t="s">
        <v>74</v>
      </c>
      <c r="D34" s="154">
        <v>34</v>
      </c>
      <c r="E34" s="83"/>
      <c r="F34" s="84"/>
      <c r="G34" s="38"/>
      <c r="H34" s="38"/>
    </row>
    <row r="35" spans="1:8">
      <c r="A35" s="86">
        <v>10</v>
      </c>
      <c r="B35" s="82" t="s">
        <v>650</v>
      </c>
      <c r="C35" s="86" t="s">
        <v>651</v>
      </c>
      <c r="D35" s="154">
        <v>30.6</v>
      </c>
      <c r="E35" s="83"/>
      <c r="F35" s="84"/>
      <c r="G35" s="38"/>
      <c r="H35" s="38"/>
    </row>
    <row r="36" spans="1:8" ht="22.8">
      <c r="A36" s="86">
        <v>11</v>
      </c>
      <c r="B36" s="82" t="s">
        <v>652</v>
      </c>
      <c r="C36" s="86" t="s">
        <v>46</v>
      </c>
      <c r="D36" s="154">
        <v>10.199999999999999</v>
      </c>
      <c r="E36" s="83"/>
      <c r="F36" s="84"/>
      <c r="G36" s="38"/>
      <c r="H36" s="38"/>
    </row>
    <row r="37" spans="1:8" ht="22.8">
      <c r="A37" s="86">
        <v>12</v>
      </c>
      <c r="B37" s="82" t="s">
        <v>649</v>
      </c>
      <c r="C37" s="86" t="s">
        <v>74</v>
      </c>
      <c r="D37" s="154">
        <v>50</v>
      </c>
      <c r="E37" s="83"/>
      <c r="F37" s="84"/>
      <c r="G37" s="38"/>
      <c r="H37" s="38"/>
    </row>
    <row r="38" spans="1:8">
      <c r="A38" s="86">
        <v>13</v>
      </c>
      <c r="B38" s="82" t="s">
        <v>650</v>
      </c>
      <c r="C38" s="86" t="s">
        <v>651</v>
      </c>
      <c r="D38" s="154">
        <v>45</v>
      </c>
      <c r="E38" s="83"/>
      <c r="F38" s="84"/>
      <c r="G38" s="38"/>
      <c r="H38" s="38"/>
    </row>
    <row r="39" spans="1:8" ht="22.8">
      <c r="A39" s="86">
        <v>14</v>
      </c>
      <c r="B39" s="82" t="s">
        <v>652</v>
      </c>
      <c r="C39" s="86" t="s">
        <v>46</v>
      </c>
      <c r="D39" s="154">
        <v>3</v>
      </c>
      <c r="E39" s="83"/>
      <c r="F39" s="84"/>
      <c r="G39" s="38"/>
      <c r="H39" s="38"/>
    </row>
    <row r="40" spans="1:8" ht="57">
      <c r="A40" s="86">
        <v>15</v>
      </c>
      <c r="B40" s="82" t="s">
        <v>653</v>
      </c>
      <c r="C40" s="86" t="s">
        <v>46</v>
      </c>
      <c r="D40" s="153">
        <v>0.19478999999999999</v>
      </c>
      <c r="E40" s="83"/>
      <c r="F40" s="84"/>
      <c r="G40" s="38"/>
      <c r="H40" s="38"/>
    </row>
    <row r="41" spans="1:8" ht="57">
      <c r="A41" s="86">
        <v>16</v>
      </c>
      <c r="B41" s="82" t="s">
        <v>653</v>
      </c>
      <c r="C41" s="86" t="s">
        <v>46</v>
      </c>
      <c r="D41" s="153">
        <v>0.19478999999999999</v>
      </c>
      <c r="E41" s="83"/>
      <c r="F41" s="84"/>
      <c r="G41" s="38"/>
      <c r="H41" s="38"/>
    </row>
    <row r="42" spans="1:8" ht="57">
      <c r="A42" s="86">
        <v>17</v>
      </c>
      <c r="B42" s="82" t="s">
        <v>653</v>
      </c>
      <c r="C42" s="86" t="s">
        <v>46</v>
      </c>
      <c r="D42" s="153">
        <v>0.19478999999999999</v>
      </c>
      <c r="E42" s="83"/>
      <c r="F42" s="84"/>
      <c r="G42" s="38"/>
      <c r="H42" s="38"/>
    </row>
    <row r="43" spans="1:8" ht="57">
      <c r="A43" s="86">
        <v>18</v>
      </c>
      <c r="B43" s="82" t="s">
        <v>654</v>
      </c>
      <c r="C43" s="86" t="s">
        <v>46</v>
      </c>
      <c r="D43" s="153">
        <v>0.2601</v>
      </c>
      <c r="E43" s="83"/>
      <c r="F43" s="84"/>
      <c r="G43" s="38"/>
      <c r="H43" s="38"/>
    </row>
    <row r="44" spans="1:8" ht="34.200000000000003">
      <c r="A44" s="86">
        <v>19</v>
      </c>
      <c r="B44" s="82" t="s">
        <v>185</v>
      </c>
      <c r="C44" s="86" t="s">
        <v>103</v>
      </c>
      <c r="D44" s="153">
        <v>0.12</v>
      </c>
      <c r="E44" s="83"/>
      <c r="F44" s="84"/>
      <c r="G44" s="38"/>
      <c r="H44" s="38"/>
    </row>
    <row r="45" spans="1:8" ht="22.8">
      <c r="A45" s="86">
        <v>20</v>
      </c>
      <c r="B45" s="82" t="s">
        <v>655</v>
      </c>
      <c r="C45" s="86" t="s">
        <v>13</v>
      </c>
      <c r="D45" s="154">
        <v>3</v>
      </c>
      <c r="E45" s="83"/>
      <c r="F45" s="84"/>
      <c r="G45" s="38"/>
      <c r="H45" s="38"/>
    </row>
    <row r="46" spans="1:8" ht="34.200000000000003">
      <c r="A46" s="86">
        <v>21</v>
      </c>
      <c r="B46" s="82" t="s">
        <v>656</v>
      </c>
      <c r="C46" s="86" t="s">
        <v>64</v>
      </c>
      <c r="D46" s="154">
        <v>5.4</v>
      </c>
      <c r="E46" s="83"/>
      <c r="F46" s="84"/>
      <c r="G46" s="38"/>
      <c r="H46" s="38"/>
    </row>
    <row r="47" spans="1:8" ht="34.200000000000003">
      <c r="A47" s="86">
        <v>22</v>
      </c>
      <c r="B47" s="82" t="s">
        <v>656</v>
      </c>
      <c r="C47" s="86" t="s">
        <v>64</v>
      </c>
      <c r="D47" s="154">
        <v>5.7</v>
      </c>
      <c r="E47" s="83"/>
      <c r="F47" s="84"/>
      <c r="G47" s="38"/>
      <c r="H47" s="38"/>
    </row>
    <row r="48" spans="1:8" ht="34.200000000000003">
      <c r="A48" s="86">
        <v>23</v>
      </c>
      <c r="B48" s="82" t="s">
        <v>656</v>
      </c>
      <c r="C48" s="86" t="s">
        <v>64</v>
      </c>
      <c r="D48" s="154">
        <v>5.0999999999999996</v>
      </c>
      <c r="E48" s="83"/>
      <c r="F48" s="84"/>
      <c r="G48" s="38"/>
      <c r="H48" s="38"/>
    </row>
    <row r="49" spans="1:8" ht="34.200000000000003">
      <c r="A49" s="86">
        <v>24</v>
      </c>
      <c r="B49" s="82" t="s">
        <v>186</v>
      </c>
      <c r="C49" s="86" t="s">
        <v>15</v>
      </c>
      <c r="D49" s="154">
        <v>6</v>
      </c>
      <c r="E49" s="83"/>
      <c r="F49" s="84"/>
      <c r="G49" s="38"/>
      <c r="H49" s="38"/>
    </row>
    <row r="50" spans="1:8" ht="34.200000000000003">
      <c r="A50" s="86">
        <v>25</v>
      </c>
      <c r="B50" s="82" t="s">
        <v>186</v>
      </c>
      <c r="C50" s="86" t="s">
        <v>15</v>
      </c>
      <c r="D50" s="154">
        <v>7</v>
      </c>
      <c r="E50" s="83"/>
      <c r="F50" s="84"/>
      <c r="G50" s="38"/>
      <c r="H50" s="38"/>
    </row>
    <row r="51" spans="1:8" ht="34.200000000000003">
      <c r="A51" s="86">
        <v>26</v>
      </c>
      <c r="B51" s="82" t="s">
        <v>186</v>
      </c>
      <c r="C51" s="86" t="s">
        <v>15</v>
      </c>
      <c r="D51" s="154">
        <v>1</v>
      </c>
      <c r="E51" s="83"/>
      <c r="F51" s="84"/>
      <c r="G51" s="38"/>
      <c r="H51" s="38"/>
    </row>
    <row r="52" spans="1:8" ht="22.8">
      <c r="A52" s="86">
        <v>27</v>
      </c>
      <c r="B52" s="82" t="s">
        <v>657</v>
      </c>
      <c r="C52" s="86" t="s">
        <v>74</v>
      </c>
      <c r="D52" s="154">
        <v>153</v>
      </c>
      <c r="E52" s="83"/>
      <c r="F52" s="84"/>
      <c r="G52" s="38"/>
      <c r="H52" s="38"/>
    </row>
    <row r="53" spans="1:8" ht="22.8">
      <c r="A53" s="86">
        <v>28</v>
      </c>
      <c r="B53" s="82" t="s">
        <v>658</v>
      </c>
      <c r="C53" s="86" t="s">
        <v>46</v>
      </c>
      <c r="D53" s="154">
        <v>4.8</v>
      </c>
      <c r="E53" s="83"/>
      <c r="F53" s="84"/>
      <c r="G53" s="38"/>
      <c r="H53" s="38"/>
    </row>
    <row r="54" spans="1:8">
      <c r="A54" s="86">
        <v>29</v>
      </c>
      <c r="B54" s="82" t="s">
        <v>659</v>
      </c>
      <c r="C54" s="86" t="s">
        <v>74</v>
      </c>
      <c r="D54" s="154">
        <v>11.4</v>
      </c>
      <c r="E54" s="83"/>
      <c r="F54" s="84"/>
      <c r="G54" s="38"/>
      <c r="H54" s="38"/>
    </row>
    <row r="55" spans="1:8" ht="22.8">
      <c r="A55" s="86">
        <v>30</v>
      </c>
      <c r="B55" s="82" t="s">
        <v>652</v>
      </c>
      <c r="C55" s="86" t="s">
        <v>46</v>
      </c>
      <c r="D55" s="154">
        <v>3.4</v>
      </c>
      <c r="E55" s="83"/>
      <c r="F55" s="84"/>
      <c r="G55" s="38"/>
      <c r="H55" s="38"/>
    </row>
    <row r="56" spans="1:8">
      <c r="A56" s="86">
        <v>31</v>
      </c>
      <c r="B56" s="82" t="s">
        <v>650</v>
      </c>
      <c r="C56" s="86" t="s">
        <v>651</v>
      </c>
      <c r="D56" s="154">
        <v>10.3</v>
      </c>
      <c r="E56" s="83"/>
      <c r="F56" s="84"/>
      <c r="G56" s="38"/>
      <c r="H56" s="38"/>
    </row>
    <row r="57" spans="1:8">
      <c r="A57" s="86">
        <v>32</v>
      </c>
      <c r="B57" s="82" t="s">
        <v>660</v>
      </c>
      <c r="C57" s="86" t="s">
        <v>74</v>
      </c>
      <c r="D57" s="154">
        <v>15</v>
      </c>
      <c r="E57" s="83"/>
      <c r="F57" s="84"/>
      <c r="G57" s="38"/>
      <c r="H57" s="38"/>
    </row>
    <row r="58" spans="1:8">
      <c r="A58" s="86">
        <v>33</v>
      </c>
      <c r="B58" s="82" t="s">
        <v>650</v>
      </c>
      <c r="C58" s="86" t="s">
        <v>651</v>
      </c>
      <c r="D58" s="154">
        <v>13.5</v>
      </c>
      <c r="E58" s="83"/>
      <c r="F58" s="84"/>
      <c r="G58" s="38"/>
      <c r="H58" s="38"/>
    </row>
    <row r="59" spans="1:8" ht="22.8">
      <c r="A59" s="86">
        <v>34</v>
      </c>
      <c r="B59" s="82" t="s">
        <v>652</v>
      </c>
      <c r="C59" s="86" t="s">
        <v>46</v>
      </c>
      <c r="D59" s="154">
        <v>2.1</v>
      </c>
      <c r="E59" s="83"/>
      <c r="F59" s="84"/>
      <c r="G59" s="38"/>
      <c r="H59" s="38"/>
    </row>
    <row r="60" spans="1:8" ht="34.200000000000003">
      <c r="A60" s="86">
        <v>35</v>
      </c>
      <c r="B60" s="82" t="s">
        <v>661</v>
      </c>
      <c r="C60" s="86" t="s">
        <v>68</v>
      </c>
      <c r="D60" s="153">
        <v>7.0000000000000007E-2</v>
      </c>
      <c r="E60" s="83"/>
      <c r="F60" s="84"/>
      <c r="G60" s="38"/>
      <c r="H60" s="38"/>
    </row>
    <row r="61" spans="1:8" ht="22.8">
      <c r="A61" s="86">
        <v>36</v>
      </c>
      <c r="B61" s="82" t="s">
        <v>662</v>
      </c>
      <c r="C61" s="86" t="s">
        <v>68</v>
      </c>
      <c r="D61" s="153">
        <v>7.0000000000000007E-2</v>
      </c>
      <c r="E61" s="83"/>
      <c r="F61" s="84"/>
      <c r="G61" s="38"/>
      <c r="H61" s="38"/>
    </row>
    <row r="62" spans="1:8">
      <c r="A62" s="86">
        <v>37</v>
      </c>
      <c r="B62" s="82" t="s">
        <v>663</v>
      </c>
      <c r="C62" s="86" t="s">
        <v>64</v>
      </c>
      <c r="D62" s="154">
        <v>35.200000000000003</v>
      </c>
      <c r="E62" s="83"/>
      <c r="F62" s="84"/>
      <c r="G62" s="38"/>
      <c r="H62" s="38"/>
    </row>
    <row r="63" spans="1:8" ht="22.8">
      <c r="A63" s="86">
        <v>38</v>
      </c>
      <c r="B63" s="82" t="s">
        <v>664</v>
      </c>
      <c r="C63" s="86" t="s">
        <v>64</v>
      </c>
      <c r="D63" s="154">
        <v>12</v>
      </c>
      <c r="E63" s="83"/>
      <c r="F63" s="84"/>
      <c r="G63" s="38"/>
      <c r="H63" s="38"/>
    </row>
    <row r="64" spans="1:8">
      <c r="A64" s="86">
        <v>39</v>
      </c>
      <c r="B64" s="82" t="s">
        <v>665</v>
      </c>
      <c r="C64" s="86" t="s">
        <v>651</v>
      </c>
      <c r="D64" s="154">
        <v>1.5</v>
      </c>
      <c r="E64" s="83"/>
      <c r="F64" s="84"/>
      <c r="G64" s="38"/>
      <c r="H64" s="38"/>
    </row>
    <row r="65" spans="1:8" ht="22.8">
      <c r="A65" s="86">
        <v>40</v>
      </c>
      <c r="B65" s="82" t="s">
        <v>666</v>
      </c>
      <c r="C65" s="86" t="s">
        <v>46</v>
      </c>
      <c r="D65" s="153">
        <v>0.45</v>
      </c>
      <c r="E65" s="83"/>
      <c r="F65" s="84"/>
      <c r="G65" s="38"/>
      <c r="H65" s="38"/>
    </row>
    <row r="66" spans="1:8" ht="22.8">
      <c r="A66" s="86">
        <v>41</v>
      </c>
      <c r="B66" s="82" t="s">
        <v>331</v>
      </c>
      <c r="C66" s="86" t="s">
        <v>184</v>
      </c>
      <c r="D66" s="154">
        <v>425</v>
      </c>
      <c r="E66" s="83"/>
      <c r="F66" s="84"/>
      <c r="G66" s="38"/>
      <c r="H66" s="38"/>
    </row>
    <row r="67" spans="1:8" ht="22.8">
      <c r="A67" s="86">
        <v>42</v>
      </c>
      <c r="B67" s="82" t="s">
        <v>331</v>
      </c>
      <c r="C67" s="86" t="s">
        <v>184</v>
      </c>
      <c r="D67" s="154">
        <v>1310</v>
      </c>
      <c r="E67" s="83"/>
      <c r="F67" s="84"/>
      <c r="G67" s="38"/>
      <c r="H67" s="38"/>
    </row>
    <row r="68" spans="1:8" ht="34.200000000000003">
      <c r="A68" s="86">
        <v>43</v>
      </c>
      <c r="B68" s="82" t="s">
        <v>667</v>
      </c>
      <c r="C68" s="86" t="s">
        <v>74</v>
      </c>
      <c r="D68" s="154">
        <v>56.5</v>
      </c>
      <c r="E68" s="83"/>
      <c r="F68" s="84"/>
      <c r="G68" s="38"/>
      <c r="H68" s="38"/>
    </row>
    <row r="69" spans="1:8">
      <c r="A69" s="86">
        <v>44</v>
      </c>
      <c r="B69" s="82" t="s">
        <v>660</v>
      </c>
      <c r="C69" s="86" t="s">
        <v>74</v>
      </c>
      <c r="D69" s="154">
        <v>26.7</v>
      </c>
      <c r="E69" s="83"/>
      <c r="F69" s="84"/>
      <c r="G69" s="38"/>
      <c r="H69" s="38"/>
    </row>
    <row r="70" spans="1:8" ht="22.8">
      <c r="A70" s="86">
        <v>45</v>
      </c>
      <c r="B70" s="82" t="s">
        <v>652</v>
      </c>
      <c r="C70" s="86" t="s">
        <v>46</v>
      </c>
      <c r="D70" s="154">
        <v>4.3</v>
      </c>
      <c r="E70" s="83"/>
      <c r="F70" s="84"/>
      <c r="G70" s="38"/>
      <c r="H70" s="38"/>
    </row>
    <row r="71" spans="1:8">
      <c r="A71" s="86">
        <v>46</v>
      </c>
      <c r="B71" s="82" t="s">
        <v>650</v>
      </c>
      <c r="C71" s="86" t="s">
        <v>651</v>
      </c>
      <c r="D71" s="154">
        <v>24</v>
      </c>
      <c r="E71" s="83"/>
      <c r="F71" s="84"/>
      <c r="G71" s="38"/>
      <c r="H71" s="38"/>
    </row>
    <row r="72" spans="1:8">
      <c r="A72" s="86">
        <v>47</v>
      </c>
      <c r="B72" s="82" t="s">
        <v>668</v>
      </c>
      <c r="C72" s="86" t="s">
        <v>74</v>
      </c>
      <c r="D72" s="154">
        <v>2.6</v>
      </c>
      <c r="E72" s="83"/>
      <c r="F72" s="84"/>
      <c r="G72" s="38"/>
      <c r="H72" s="38"/>
    </row>
    <row r="73" spans="1:8" ht="22.8">
      <c r="A73" s="86">
        <v>48</v>
      </c>
      <c r="B73" s="82" t="s">
        <v>331</v>
      </c>
      <c r="C73" s="86" t="s">
        <v>184</v>
      </c>
      <c r="D73" s="154">
        <v>81</v>
      </c>
      <c r="E73" s="83"/>
      <c r="F73" s="84"/>
      <c r="G73" s="38"/>
      <c r="H73" s="38"/>
    </row>
    <row r="74" spans="1:8">
      <c r="A74" s="86">
        <v>49</v>
      </c>
      <c r="B74" s="82" t="s">
        <v>660</v>
      </c>
      <c r="C74" s="86" t="s">
        <v>74</v>
      </c>
      <c r="D74" s="154">
        <v>21.2</v>
      </c>
      <c r="E74" s="83"/>
      <c r="F74" s="84"/>
      <c r="G74" s="38"/>
      <c r="H74" s="38"/>
    </row>
    <row r="75" spans="1:8" ht="22.8">
      <c r="A75" s="86">
        <v>50</v>
      </c>
      <c r="B75" s="82" t="s">
        <v>652</v>
      </c>
      <c r="C75" s="86" t="s">
        <v>46</v>
      </c>
      <c r="D75" s="154">
        <v>3.4</v>
      </c>
      <c r="E75" s="83"/>
      <c r="F75" s="84"/>
      <c r="G75" s="38"/>
      <c r="H75" s="38"/>
    </row>
    <row r="76" spans="1:8">
      <c r="A76" s="86">
        <v>51</v>
      </c>
      <c r="B76" s="82" t="s">
        <v>650</v>
      </c>
      <c r="C76" s="86" t="s">
        <v>651</v>
      </c>
      <c r="D76" s="154">
        <v>19.100000000000001</v>
      </c>
      <c r="E76" s="83"/>
      <c r="F76" s="84"/>
      <c r="G76" s="38"/>
      <c r="H76" s="38"/>
    </row>
    <row r="77" spans="1:8">
      <c r="A77" s="86">
        <v>52</v>
      </c>
      <c r="B77" s="82" t="s">
        <v>668</v>
      </c>
      <c r="C77" s="86" t="s">
        <v>74</v>
      </c>
      <c r="D77" s="154">
        <v>2.1</v>
      </c>
      <c r="E77" s="83"/>
      <c r="F77" s="84"/>
      <c r="G77" s="38"/>
      <c r="H77" s="38"/>
    </row>
    <row r="78" spans="1:8" ht="22.8">
      <c r="A78" s="86">
        <v>53</v>
      </c>
      <c r="B78" s="82" t="s">
        <v>331</v>
      </c>
      <c r="C78" s="86" t="s">
        <v>184</v>
      </c>
      <c r="D78" s="154">
        <v>64</v>
      </c>
      <c r="E78" s="83"/>
      <c r="F78" s="84"/>
      <c r="G78" s="38"/>
      <c r="H78" s="38"/>
    </row>
    <row r="79" spans="1:8">
      <c r="A79" s="86">
        <v>54</v>
      </c>
      <c r="B79" s="82" t="s">
        <v>669</v>
      </c>
      <c r="C79" s="86" t="s">
        <v>74</v>
      </c>
      <c r="D79" s="154">
        <v>174</v>
      </c>
      <c r="E79" s="83"/>
      <c r="F79" s="84"/>
      <c r="G79" s="38"/>
      <c r="H79" s="38"/>
    </row>
    <row r="80" spans="1:8">
      <c r="A80" s="86">
        <v>55</v>
      </c>
      <c r="B80" s="82" t="s">
        <v>670</v>
      </c>
      <c r="C80" s="86" t="s">
        <v>46</v>
      </c>
      <c r="D80" s="154">
        <v>13.9</v>
      </c>
      <c r="E80" s="83"/>
      <c r="F80" s="84"/>
      <c r="G80" s="38"/>
      <c r="H80" s="38"/>
    </row>
    <row r="81" spans="1:8">
      <c r="A81" s="86">
        <v>56</v>
      </c>
      <c r="B81" s="82" t="s">
        <v>650</v>
      </c>
      <c r="C81" s="86" t="s">
        <v>651</v>
      </c>
      <c r="D81" s="154">
        <v>156.6</v>
      </c>
      <c r="E81" s="83"/>
      <c r="F81" s="84"/>
      <c r="G81" s="38"/>
      <c r="H81" s="38"/>
    </row>
    <row r="82" spans="1:8">
      <c r="A82" s="86">
        <v>57</v>
      </c>
      <c r="B82" s="82" t="s">
        <v>668</v>
      </c>
      <c r="C82" s="86" t="s">
        <v>74</v>
      </c>
      <c r="D82" s="154">
        <v>12.5</v>
      </c>
      <c r="E82" s="83"/>
      <c r="F82" s="84"/>
      <c r="G82" s="38"/>
      <c r="H82" s="38"/>
    </row>
    <row r="83" spans="1:8" ht="22.8">
      <c r="A83" s="86">
        <v>58</v>
      </c>
      <c r="B83" s="82" t="s">
        <v>216</v>
      </c>
      <c r="C83" s="86" t="s">
        <v>74</v>
      </c>
      <c r="D83" s="154">
        <v>165</v>
      </c>
      <c r="E83" s="83"/>
      <c r="F83" s="84"/>
      <c r="G83" s="38"/>
      <c r="H83" s="38"/>
    </row>
    <row r="84" spans="1:8">
      <c r="A84" s="86">
        <v>59</v>
      </c>
      <c r="B84" s="82" t="s">
        <v>669</v>
      </c>
      <c r="C84" s="86" t="s">
        <v>74</v>
      </c>
      <c r="D84" s="154">
        <v>139</v>
      </c>
      <c r="E84" s="83"/>
      <c r="F84" s="84"/>
      <c r="G84" s="38"/>
      <c r="H84" s="38"/>
    </row>
    <row r="85" spans="1:8">
      <c r="A85" s="86">
        <v>60</v>
      </c>
      <c r="B85" s="82" t="s">
        <v>670</v>
      </c>
      <c r="C85" s="86" t="s">
        <v>46</v>
      </c>
      <c r="D85" s="154">
        <v>11.1</v>
      </c>
      <c r="E85" s="83"/>
      <c r="F85" s="84"/>
      <c r="G85" s="38"/>
      <c r="H85" s="38"/>
    </row>
    <row r="86" spans="1:8">
      <c r="A86" s="86">
        <v>61</v>
      </c>
      <c r="B86" s="82" t="s">
        <v>650</v>
      </c>
      <c r="C86" s="86" t="s">
        <v>651</v>
      </c>
      <c r="D86" s="154">
        <v>125.1</v>
      </c>
      <c r="E86" s="83"/>
      <c r="F86" s="84"/>
      <c r="G86" s="38"/>
      <c r="H86" s="38"/>
    </row>
    <row r="87" spans="1:8">
      <c r="A87" s="86">
        <v>62</v>
      </c>
      <c r="B87" s="82" t="s">
        <v>668</v>
      </c>
      <c r="C87" s="86" t="s">
        <v>74</v>
      </c>
      <c r="D87" s="154">
        <v>10</v>
      </c>
      <c r="E87" s="83"/>
      <c r="F87" s="84"/>
      <c r="G87" s="38"/>
      <c r="H87" s="38"/>
    </row>
    <row r="88" spans="1:8" ht="22.8">
      <c r="A88" s="86">
        <v>63</v>
      </c>
      <c r="B88" s="82" t="s">
        <v>216</v>
      </c>
      <c r="C88" s="86" t="s">
        <v>74</v>
      </c>
      <c r="D88" s="154">
        <v>115</v>
      </c>
      <c r="E88" s="83"/>
      <c r="F88" s="84"/>
      <c r="G88" s="38"/>
      <c r="H88" s="38"/>
    </row>
    <row r="89" spans="1:8" ht="22.8">
      <c r="A89" s="86">
        <v>64</v>
      </c>
      <c r="B89" s="82" t="s">
        <v>331</v>
      </c>
      <c r="C89" s="86" t="s">
        <v>184</v>
      </c>
      <c r="D89" s="154">
        <v>710</v>
      </c>
      <c r="E89" s="83"/>
      <c r="F89" s="84"/>
      <c r="G89" s="38"/>
      <c r="H89" s="38"/>
    </row>
    <row r="90" spans="1:8" ht="34.200000000000003">
      <c r="A90" s="86">
        <v>65</v>
      </c>
      <c r="B90" s="82" t="s">
        <v>671</v>
      </c>
      <c r="C90" s="86" t="s">
        <v>64</v>
      </c>
      <c r="D90" s="154">
        <v>56</v>
      </c>
      <c r="E90" s="83"/>
      <c r="F90" s="84"/>
      <c r="G90" s="38"/>
      <c r="H90" s="38"/>
    </row>
    <row r="91" spans="1:8" ht="22.8">
      <c r="A91" s="86">
        <v>66</v>
      </c>
      <c r="B91" s="82" t="s">
        <v>672</v>
      </c>
      <c r="C91" s="86" t="s">
        <v>74</v>
      </c>
      <c r="D91" s="154">
        <v>7.5</v>
      </c>
      <c r="E91" s="83"/>
      <c r="F91" s="84"/>
      <c r="G91" s="38"/>
      <c r="H91" s="38"/>
    </row>
    <row r="92" spans="1:8" ht="34.200000000000003">
      <c r="A92" s="86">
        <v>67</v>
      </c>
      <c r="B92" s="82" t="s">
        <v>671</v>
      </c>
      <c r="C92" s="86" t="s">
        <v>64</v>
      </c>
      <c r="D92" s="154">
        <v>96</v>
      </c>
      <c r="E92" s="83"/>
      <c r="F92" s="84"/>
      <c r="G92" s="38"/>
      <c r="H92" s="38"/>
    </row>
    <row r="93" spans="1:8" ht="22.8">
      <c r="A93" s="86">
        <v>68</v>
      </c>
      <c r="B93" s="82" t="s">
        <v>672</v>
      </c>
      <c r="C93" s="86" t="s">
        <v>74</v>
      </c>
      <c r="D93" s="154">
        <v>13</v>
      </c>
      <c r="E93" s="83"/>
      <c r="F93" s="84"/>
      <c r="G93" s="38"/>
      <c r="H93" s="38"/>
    </row>
    <row r="94" spans="1:8" ht="34.200000000000003">
      <c r="A94" s="86">
        <v>69</v>
      </c>
      <c r="B94" s="82" t="s">
        <v>671</v>
      </c>
      <c r="C94" s="86" t="s">
        <v>64</v>
      </c>
      <c r="D94" s="154">
        <v>16</v>
      </c>
      <c r="E94" s="83"/>
      <c r="F94" s="84"/>
      <c r="G94" s="38"/>
      <c r="H94" s="38"/>
    </row>
    <row r="95" spans="1:8" ht="22.8">
      <c r="A95" s="86">
        <v>70</v>
      </c>
      <c r="B95" s="82" t="s">
        <v>672</v>
      </c>
      <c r="C95" s="86" t="s">
        <v>74</v>
      </c>
      <c r="D95" s="154">
        <v>2.5</v>
      </c>
      <c r="E95" s="83"/>
      <c r="F95" s="84"/>
      <c r="G95" s="38"/>
      <c r="H95" s="38"/>
    </row>
    <row r="96" spans="1:8" ht="22.8">
      <c r="A96" s="86">
        <v>71</v>
      </c>
      <c r="B96" s="82" t="s">
        <v>325</v>
      </c>
      <c r="C96" s="86" t="s">
        <v>326</v>
      </c>
      <c r="D96" s="154">
        <v>90</v>
      </c>
      <c r="E96" s="83"/>
      <c r="F96" s="84"/>
      <c r="G96" s="38"/>
      <c r="H96" s="38"/>
    </row>
    <row r="97" spans="1:8">
      <c r="A97" s="86">
        <v>72</v>
      </c>
      <c r="B97" s="82" t="s">
        <v>668</v>
      </c>
      <c r="C97" s="86" t="s">
        <v>74</v>
      </c>
      <c r="D97" s="154">
        <v>9</v>
      </c>
      <c r="E97" s="83"/>
      <c r="F97" s="84"/>
      <c r="G97" s="38"/>
      <c r="H97" s="38"/>
    </row>
    <row r="98" spans="1:8" ht="22.8">
      <c r="A98" s="86">
        <v>73</v>
      </c>
      <c r="B98" s="82" t="s">
        <v>673</v>
      </c>
      <c r="C98" s="86" t="s">
        <v>74</v>
      </c>
      <c r="D98" s="154">
        <v>36</v>
      </c>
      <c r="E98" s="83"/>
      <c r="F98" s="84"/>
      <c r="G98" s="38"/>
      <c r="H98" s="38"/>
    </row>
    <row r="99" spans="1:8">
      <c r="A99" s="86">
        <v>74</v>
      </c>
      <c r="B99" s="82" t="s">
        <v>670</v>
      </c>
      <c r="C99" s="86" t="s">
        <v>46</v>
      </c>
      <c r="D99" s="154">
        <v>4.3</v>
      </c>
      <c r="E99" s="83"/>
      <c r="F99" s="84"/>
      <c r="G99" s="38"/>
      <c r="H99" s="38"/>
    </row>
    <row r="100" spans="1:8">
      <c r="A100" s="86">
        <v>75</v>
      </c>
      <c r="B100" s="82" t="s">
        <v>650</v>
      </c>
      <c r="C100" s="86" t="s">
        <v>651</v>
      </c>
      <c r="D100" s="154">
        <v>33</v>
      </c>
      <c r="E100" s="83"/>
      <c r="F100" s="84"/>
      <c r="G100" s="38"/>
      <c r="H100" s="38"/>
    </row>
    <row r="101" spans="1:8" ht="34.200000000000003">
      <c r="A101" s="86">
        <v>76</v>
      </c>
      <c r="B101" s="82" t="s">
        <v>674</v>
      </c>
      <c r="C101" s="86" t="s">
        <v>46</v>
      </c>
      <c r="D101" s="153">
        <v>0.12</v>
      </c>
      <c r="E101" s="83"/>
      <c r="F101" s="84"/>
      <c r="G101" s="38"/>
      <c r="H101" s="38"/>
    </row>
    <row r="102" spans="1:8" ht="34.200000000000003">
      <c r="A102" s="86">
        <v>77</v>
      </c>
      <c r="B102" s="82" t="s">
        <v>2384</v>
      </c>
      <c r="C102" s="86" t="s">
        <v>68</v>
      </c>
      <c r="D102" s="153">
        <v>8.6999999999999994E-2</v>
      </c>
      <c r="E102" s="83"/>
      <c r="F102" s="84"/>
      <c r="G102" s="38"/>
      <c r="H102" s="38"/>
    </row>
    <row r="103" spans="1:8" ht="34.200000000000003">
      <c r="A103" s="86">
        <v>78</v>
      </c>
      <c r="B103" s="82" t="s">
        <v>671</v>
      </c>
      <c r="C103" s="86" t="s">
        <v>64</v>
      </c>
      <c r="D103" s="154">
        <v>56</v>
      </c>
      <c r="E103" s="83"/>
      <c r="F103" s="84"/>
      <c r="G103" s="38"/>
      <c r="H103" s="38"/>
    </row>
    <row r="104" spans="1:8" ht="22.8">
      <c r="A104" s="86">
        <v>79</v>
      </c>
      <c r="B104" s="82" t="s">
        <v>672</v>
      </c>
      <c r="C104" s="86" t="s">
        <v>74</v>
      </c>
      <c r="D104" s="154">
        <v>7.5</v>
      </c>
      <c r="E104" s="83"/>
      <c r="F104" s="84"/>
      <c r="G104" s="38"/>
      <c r="H104" s="38"/>
    </row>
    <row r="105" spans="1:8" ht="34.200000000000003">
      <c r="A105" s="86">
        <v>80</v>
      </c>
      <c r="B105" s="82" t="s">
        <v>671</v>
      </c>
      <c r="C105" s="86" t="s">
        <v>64</v>
      </c>
      <c r="D105" s="154">
        <v>96</v>
      </c>
      <c r="E105" s="83"/>
      <c r="F105" s="84"/>
      <c r="G105" s="38"/>
      <c r="H105" s="38"/>
    </row>
    <row r="106" spans="1:8" ht="22.8">
      <c r="A106" s="86">
        <v>81</v>
      </c>
      <c r="B106" s="82" t="s">
        <v>672</v>
      </c>
      <c r="C106" s="86" t="s">
        <v>74</v>
      </c>
      <c r="D106" s="154">
        <v>13</v>
      </c>
      <c r="E106" s="83"/>
      <c r="F106" s="84"/>
      <c r="G106" s="38"/>
      <c r="H106" s="38"/>
    </row>
    <row r="107" spans="1:8" ht="34.200000000000003">
      <c r="A107" s="86">
        <v>82</v>
      </c>
      <c r="B107" s="82" t="s">
        <v>671</v>
      </c>
      <c r="C107" s="86" t="s">
        <v>64</v>
      </c>
      <c r="D107" s="154">
        <v>16</v>
      </c>
      <c r="E107" s="83"/>
      <c r="F107" s="84"/>
      <c r="G107" s="38"/>
      <c r="H107" s="38"/>
    </row>
    <row r="108" spans="1:8" ht="22.8">
      <c r="A108" s="86">
        <v>83</v>
      </c>
      <c r="B108" s="82" t="s">
        <v>672</v>
      </c>
      <c r="C108" s="86" t="s">
        <v>74</v>
      </c>
      <c r="D108" s="154">
        <v>2.5</v>
      </c>
      <c r="E108" s="83"/>
      <c r="F108" s="84"/>
      <c r="G108" s="38"/>
      <c r="H108" s="38"/>
    </row>
    <row r="109" spans="1:8" ht="22.8">
      <c r="A109" s="86">
        <v>84</v>
      </c>
      <c r="B109" s="82" t="s">
        <v>325</v>
      </c>
      <c r="C109" s="86" t="s">
        <v>326</v>
      </c>
      <c r="D109" s="154">
        <v>90</v>
      </c>
      <c r="E109" s="83"/>
      <c r="F109" s="84"/>
      <c r="G109" s="38"/>
      <c r="H109" s="38"/>
    </row>
    <row r="110" spans="1:8">
      <c r="A110" s="86">
        <v>85</v>
      </c>
      <c r="B110" s="82" t="s">
        <v>668</v>
      </c>
      <c r="C110" s="86" t="s">
        <v>74</v>
      </c>
      <c r="D110" s="154">
        <v>7</v>
      </c>
      <c r="E110" s="83"/>
      <c r="F110" s="84"/>
      <c r="G110" s="38"/>
      <c r="H110" s="38"/>
    </row>
    <row r="111" spans="1:8" ht="22.8">
      <c r="A111" s="86">
        <v>86</v>
      </c>
      <c r="B111" s="82" t="s">
        <v>673</v>
      </c>
      <c r="C111" s="86" t="s">
        <v>74</v>
      </c>
      <c r="D111" s="154">
        <v>31</v>
      </c>
      <c r="E111" s="83"/>
      <c r="F111" s="84"/>
      <c r="G111" s="38"/>
      <c r="H111" s="38"/>
    </row>
    <row r="112" spans="1:8">
      <c r="A112" s="86">
        <v>87</v>
      </c>
      <c r="B112" s="82" t="s">
        <v>670</v>
      </c>
      <c r="C112" s="86" t="s">
        <v>46</v>
      </c>
      <c r="D112" s="154">
        <v>3.7</v>
      </c>
      <c r="E112" s="83"/>
      <c r="F112" s="84"/>
      <c r="G112" s="38"/>
      <c r="H112" s="38"/>
    </row>
    <row r="113" spans="1:8">
      <c r="A113" s="86">
        <v>88</v>
      </c>
      <c r="B113" s="82" t="s">
        <v>650</v>
      </c>
      <c r="C113" s="86" t="s">
        <v>651</v>
      </c>
      <c r="D113" s="154">
        <v>28</v>
      </c>
      <c r="E113" s="83"/>
      <c r="F113" s="84"/>
      <c r="G113" s="38"/>
      <c r="H113" s="38"/>
    </row>
    <row r="114" spans="1:8" ht="34.200000000000003">
      <c r="A114" s="86">
        <v>89</v>
      </c>
      <c r="B114" s="82" t="s">
        <v>674</v>
      </c>
      <c r="C114" s="86" t="s">
        <v>46</v>
      </c>
      <c r="D114" s="153">
        <v>0.12</v>
      </c>
      <c r="E114" s="83"/>
      <c r="F114" s="84"/>
      <c r="G114" s="38"/>
      <c r="H114" s="38"/>
    </row>
    <row r="115" spans="1:8" ht="34.200000000000003">
      <c r="A115" s="86">
        <v>90</v>
      </c>
      <c r="B115" s="82" t="s">
        <v>2385</v>
      </c>
      <c r="C115" s="86" t="s">
        <v>68</v>
      </c>
      <c r="D115" s="153">
        <v>8.6999999999999994E-2</v>
      </c>
      <c r="E115" s="83"/>
      <c r="F115" s="84"/>
      <c r="G115" s="38"/>
      <c r="H115" s="38"/>
    </row>
    <row r="116" spans="1:8">
      <c r="A116" s="86">
        <v>91</v>
      </c>
      <c r="B116" s="82" t="s">
        <v>669</v>
      </c>
      <c r="C116" s="86" t="s">
        <v>74</v>
      </c>
      <c r="D116" s="154">
        <v>2</v>
      </c>
      <c r="E116" s="83"/>
      <c r="F116" s="84"/>
      <c r="G116" s="38"/>
      <c r="H116" s="38"/>
    </row>
    <row r="117" spans="1:8">
      <c r="A117" s="86">
        <v>92</v>
      </c>
      <c r="B117" s="82" t="s">
        <v>670</v>
      </c>
      <c r="C117" s="86" t="s">
        <v>46</v>
      </c>
      <c r="D117" s="153">
        <v>0.13020000000000001</v>
      </c>
      <c r="E117" s="83"/>
      <c r="F117" s="84"/>
      <c r="G117" s="38"/>
      <c r="H117" s="38"/>
    </row>
    <row r="118" spans="1:8">
      <c r="A118" s="86">
        <v>93</v>
      </c>
      <c r="B118" s="82" t="s">
        <v>650</v>
      </c>
      <c r="C118" s="86" t="s">
        <v>651</v>
      </c>
      <c r="D118" s="154">
        <v>1.5</v>
      </c>
      <c r="E118" s="83"/>
      <c r="F118" s="84"/>
      <c r="G118" s="38"/>
      <c r="H118" s="38"/>
    </row>
    <row r="119" spans="1:8" ht="22.8">
      <c r="A119" s="86">
        <v>94</v>
      </c>
      <c r="B119" s="82" t="s">
        <v>673</v>
      </c>
      <c r="C119" s="86" t="s">
        <v>74</v>
      </c>
      <c r="D119" s="154">
        <v>2.9</v>
      </c>
      <c r="E119" s="83"/>
      <c r="F119" s="84"/>
      <c r="G119" s="38"/>
      <c r="H119" s="38"/>
    </row>
    <row r="120" spans="1:8">
      <c r="A120" s="86">
        <v>95</v>
      </c>
      <c r="B120" s="82" t="s">
        <v>670</v>
      </c>
      <c r="C120" s="86" t="s">
        <v>46</v>
      </c>
      <c r="D120" s="153">
        <v>0.23200000000000001</v>
      </c>
      <c r="E120" s="83"/>
      <c r="F120" s="84"/>
      <c r="G120" s="38"/>
      <c r="H120" s="38"/>
    </row>
    <row r="121" spans="1:8">
      <c r="A121" s="86">
        <v>96</v>
      </c>
      <c r="B121" s="82" t="s">
        <v>650</v>
      </c>
      <c r="C121" s="86" t="s">
        <v>651</v>
      </c>
      <c r="D121" s="154">
        <v>2.6</v>
      </c>
      <c r="E121" s="83"/>
      <c r="F121" s="84"/>
      <c r="G121" s="38"/>
      <c r="H121" s="38"/>
    </row>
    <row r="122" spans="1:8" ht="22.8">
      <c r="A122" s="86">
        <v>97</v>
      </c>
      <c r="B122" s="82" t="s">
        <v>675</v>
      </c>
      <c r="C122" s="86" t="s">
        <v>46</v>
      </c>
      <c r="D122" s="153">
        <v>8.5999999999999993E-2</v>
      </c>
      <c r="E122" s="83"/>
      <c r="F122" s="84"/>
      <c r="G122" s="38"/>
      <c r="H122" s="38"/>
    </row>
    <row r="123" spans="1:8">
      <c r="A123" s="86">
        <v>98</v>
      </c>
      <c r="B123" s="82" t="s">
        <v>676</v>
      </c>
      <c r="C123" s="86" t="s">
        <v>68</v>
      </c>
      <c r="D123" s="153">
        <v>1.2999999999999999E-2</v>
      </c>
      <c r="E123" s="83"/>
      <c r="F123" s="84"/>
      <c r="G123" s="38"/>
      <c r="H123" s="38"/>
    </row>
    <row r="124" spans="1:8">
      <c r="A124" s="86">
        <v>99</v>
      </c>
      <c r="B124" s="82" t="s">
        <v>677</v>
      </c>
      <c r="C124" s="86" t="s">
        <v>15</v>
      </c>
      <c r="D124" s="154">
        <v>7</v>
      </c>
      <c r="E124" s="83"/>
      <c r="F124" s="84"/>
      <c r="G124" s="38"/>
      <c r="H124" s="38"/>
    </row>
    <row r="125" spans="1:8">
      <c r="A125" s="86">
        <v>100</v>
      </c>
      <c r="B125" s="82" t="s">
        <v>660</v>
      </c>
      <c r="C125" s="86" t="s">
        <v>74</v>
      </c>
      <c r="D125" s="154">
        <v>1.5</v>
      </c>
      <c r="E125" s="83"/>
      <c r="F125" s="84"/>
      <c r="G125" s="38"/>
      <c r="H125" s="38"/>
    </row>
    <row r="126" spans="1:8" ht="22.8">
      <c r="A126" s="86">
        <v>101</v>
      </c>
      <c r="B126" s="82" t="s">
        <v>652</v>
      </c>
      <c r="C126" s="86" t="s">
        <v>46</v>
      </c>
      <c r="D126" s="153">
        <v>0.24</v>
      </c>
      <c r="E126" s="83"/>
      <c r="F126" s="84"/>
      <c r="G126" s="38"/>
      <c r="H126" s="38"/>
    </row>
    <row r="127" spans="1:8">
      <c r="A127" s="86">
        <v>102</v>
      </c>
      <c r="B127" s="82" t="s">
        <v>650</v>
      </c>
      <c r="C127" s="86" t="s">
        <v>651</v>
      </c>
      <c r="D127" s="154">
        <v>1.4</v>
      </c>
      <c r="E127" s="83"/>
      <c r="F127" s="84"/>
      <c r="G127" s="38"/>
      <c r="H127" s="38"/>
    </row>
    <row r="128" spans="1:8">
      <c r="A128" s="86">
        <v>103</v>
      </c>
      <c r="B128" s="82" t="s">
        <v>668</v>
      </c>
      <c r="C128" s="86" t="s">
        <v>74</v>
      </c>
      <c r="D128" s="153">
        <v>0.2</v>
      </c>
      <c r="E128" s="83"/>
      <c r="F128" s="84"/>
      <c r="G128" s="38"/>
      <c r="H128" s="38"/>
    </row>
    <row r="129" spans="1:8" ht="22.8">
      <c r="A129" s="86">
        <v>104</v>
      </c>
      <c r="B129" s="82" t="s">
        <v>331</v>
      </c>
      <c r="C129" s="86" t="s">
        <v>184</v>
      </c>
      <c r="D129" s="154">
        <v>9.25</v>
      </c>
      <c r="E129" s="83"/>
      <c r="F129" s="84"/>
      <c r="G129" s="38"/>
      <c r="H129" s="38"/>
    </row>
    <row r="130" spans="1:8">
      <c r="A130" s="86">
        <v>105</v>
      </c>
      <c r="B130" s="82" t="s">
        <v>660</v>
      </c>
      <c r="C130" s="86" t="s">
        <v>74</v>
      </c>
      <c r="D130" s="154">
        <v>2.5</v>
      </c>
      <c r="E130" s="83"/>
      <c r="F130" s="84"/>
      <c r="G130" s="38"/>
      <c r="H130" s="38"/>
    </row>
    <row r="131" spans="1:8" ht="22.8">
      <c r="A131" s="86">
        <v>106</v>
      </c>
      <c r="B131" s="82" t="s">
        <v>652</v>
      </c>
      <c r="C131" s="86" t="s">
        <v>46</v>
      </c>
      <c r="D131" s="153">
        <v>0.4</v>
      </c>
      <c r="E131" s="83"/>
      <c r="F131" s="84"/>
      <c r="G131" s="38"/>
      <c r="H131" s="38"/>
    </row>
    <row r="132" spans="1:8">
      <c r="A132" s="86">
        <v>107</v>
      </c>
      <c r="B132" s="82" t="s">
        <v>650</v>
      </c>
      <c r="C132" s="86" t="s">
        <v>651</v>
      </c>
      <c r="D132" s="154">
        <v>2.2999999999999998</v>
      </c>
      <c r="E132" s="83"/>
      <c r="F132" s="84"/>
      <c r="G132" s="38"/>
      <c r="H132" s="38"/>
    </row>
    <row r="133" spans="1:8">
      <c r="A133" s="86">
        <v>108</v>
      </c>
      <c r="B133" s="82" t="s">
        <v>668</v>
      </c>
      <c r="C133" s="86" t="s">
        <v>74</v>
      </c>
      <c r="D133" s="153">
        <v>0.3</v>
      </c>
      <c r="E133" s="83"/>
      <c r="F133" s="84"/>
      <c r="G133" s="38"/>
      <c r="H133" s="38"/>
    </row>
    <row r="134" spans="1:8" ht="22.8">
      <c r="A134" s="86">
        <v>109</v>
      </c>
      <c r="B134" s="82" t="s">
        <v>331</v>
      </c>
      <c r="C134" s="86" t="s">
        <v>184</v>
      </c>
      <c r="D134" s="154">
        <v>12.6</v>
      </c>
      <c r="E134" s="83"/>
      <c r="F134" s="84"/>
      <c r="G134" s="38"/>
      <c r="H134" s="38"/>
    </row>
    <row r="135" spans="1:8" ht="45.6">
      <c r="A135" s="86">
        <v>110</v>
      </c>
      <c r="B135" s="82" t="s">
        <v>678</v>
      </c>
      <c r="C135" s="86" t="s">
        <v>46</v>
      </c>
      <c r="D135" s="154">
        <v>3.12</v>
      </c>
      <c r="E135" s="83"/>
      <c r="F135" s="84"/>
      <c r="G135" s="38"/>
      <c r="H135" s="38"/>
    </row>
    <row r="136" spans="1:8" ht="34.200000000000003">
      <c r="A136" s="86">
        <v>111</v>
      </c>
      <c r="B136" s="82" t="s">
        <v>2386</v>
      </c>
      <c r="C136" s="86" t="s">
        <v>68</v>
      </c>
      <c r="D136" s="154">
        <v>2.262</v>
      </c>
      <c r="E136" s="83"/>
      <c r="F136" s="84"/>
      <c r="G136" s="38"/>
      <c r="H136" s="38"/>
    </row>
    <row r="137" spans="1:8">
      <c r="A137" s="155"/>
      <c r="B137" s="535" t="s">
        <v>679</v>
      </c>
      <c r="C137" s="536"/>
      <c r="D137" s="536"/>
      <c r="E137" s="536"/>
      <c r="F137" s="536"/>
    </row>
    <row r="138" spans="1:8">
      <c r="A138" s="86">
        <v>1</v>
      </c>
      <c r="B138" s="82" t="s">
        <v>680</v>
      </c>
      <c r="C138" s="86" t="s">
        <v>68</v>
      </c>
      <c r="D138" s="154">
        <v>39.82</v>
      </c>
      <c r="E138" s="83"/>
      <c r="F138" s="84"/>
      <c r="G138" s="38"/>
      <c r="H138" s="38"/>
    </row>
    <row r="139" spans="1:8">
      <c r="A139" s="86">
        <v>2</v>
      </c>
      <c r="B139" s="82" t="s">
        <v>680</v>
      </c>
      <c r="C139" s="86" t="s">
        <v>68</v>
      </c>
      <c r="D139" s="154">
        <v>11.48</v>
      </c>
      <c r="E139" s="83"/>
      <c r="F139" s="84"/>
      <c r="G139" s="38"/>
      <c r="H139" s="38"/>
    </row>
    <row r="140" spans="1:8" ht="45.6">
      <c r="A140" s="86">
        <v>3</v>
      </c>
      <c r="B140" s="82" t="s">
        <v>227</v>
      </c>
      <c r="C140" s="86" t="s">
        <v>42</v>
      </c>
      <c r="D140" s="154">
        <v>13.07</v>
      </c>
      <c r="E140" s="83"/>
      <c r="F140" s="84"/>
      <c r="G140" s="38"/>
      <c r="H140" s="38"/>
    </row>
    <row r="141" spans="1:8" ht="22.8">
      <c r="A141" s="86">
        <v>4</v>
      </c>
      <c r="B141" s="82" t="s">
        <v>1410</v>
      </c>
      <c r="C141" s="86" t="s">
        <v>68</v>
      </c>
      <c r="D141" s="154">
        <v>51.3</v>
      </c>
      <c r="E141" s="83"/>
      <c r="F141" s="84"/>
      <c r="G141" s="38"/>
      <c r="H141" s="38"/>
    </row>
    <row r="142" spans="1:8" ht="34.200000000000003">
      <c r="A142" s="86">
        <v>5</v>
      </c>
      <c r="B142" s="82" t="s">
        <v>681</v>
      </c>
      <c r="C142" s="86" t="s">
        <v>68</v>
      </c>
      <c r="D142" s="154">
        <v>3.17</v>
      </c>
      <c r="E142" s="83"/>
      <c r="F142" s="84"/>
      <c r="G142" s="38"/>
      <c r="H142" s="38"/>
    </row>
    <row r="143" spans="1:8" ht="22.8">
      <c r="A143" s="86">
        <v>6</v>
      </c>
      <c r="B143" s="82" t="s">
        <v>682</v>
      </c>
      <c r="C143" s="86" t="s">
        <v>184</v>
      </c>
      <c r="D143" s="154">
        <v>317</v>
      </c>
      <c r="E143" s="83"/>
      <c r="F143" s="84"/>
      <c r="G143" s="38"/>
      <c r="H143" s="38"/>
    </row>
    <row r="144" spans="1:8">
      <c r="A144" s="86">
        <v>7</v>
      </c>
      <c r="B144" s="82" t="s">
        <v>361</v>
      </c>
      <c r="C144" s="86" t="s">
        <v>68</v>
      </c>
      <c r="D144" s="154">
        <v>3.278</v>
      </c>
      <c r="E144" s="83"/>
      <c r="F144" s="84"/>
      <c r="G144" s="38"/>
      <c r="H144" s="38"/>
    </row>
    <row r="145" spans="1:6" ht="14.1" customHeight="1">
      <c r="A145" s="548" t="s">
        <v>1392</v>
      </c>
      <c r="B145" s="549"/>
      <c r="C145" s="549"/>
      <c r="D145" s="549"/>
      <c r="E145" s="550"/>
      <c r="F145" s="84"/>
    </row>
    <row r="146" spans="1:6" ht="14.1">
      <c r="A146" s="57"/>
      <c r="B146" s="551"/>
      <c r="C146" s="552"/>
      <c r="D146" s="552"/>
      <c r="E146" s="39"/>
      <c r="F146" s="37"/>
    </row>
    <row r="147" spans="1:6">
      <c r="A147" s="57"/>
      <c r="B147" s="553"/>
      <c r="C147" s="554"/>
      <c r="D147" s="554"/>
      <c r="E147" s="39"/>
      <c r="F147" s="37"/>
    </row>
    <row r="148" spans="1:6" ht="14.1">
      <c r="A148" s="57"/>
      <c r="B148" s="551"/>
      <c r="C148" s="552"/>
      <c r="D148" s="552"/>
      <c r="E148" s="39"/>
      <c r="F148" s="37"/>
    </row>
    <row r="150" spans="1:6">
      <c r="B150" s="547"/>
      <c r="C150" s="547"/>
      <c r="D150" s="547"/>
      <c r="E150" s="547"/>
      <c r="F150" s="547"/>
    </row>
    <row r="151" spans="1:6">
      <c r="B151" s="547"/>
      <c r="C151" s="547"/>
      <c r="D151" s="547"/>
      <c r="E151" s="547"/>
      <c r="F151" s="547"/>
    </row>
    <row r="152" spans="1:6">
      <c r="B152" s="547"/>
      <c r="C152" s="547"/>
      <c r="D152" s="547"/>
      <c r="E152" s="547"/>
      <c r="F152" s="547"/>
    </row>
    <row r="153" spans="1:6">
      <c r="B153" s="547"/>
      <c r="C153" s="547"/>
      <c r="D153" s="547"/>
      <c r="E153" s="547"/>
      <c r="F153" s="547"/>
    </row>
    <row r="154" spans="1:6">
      <c r="B154" s="547"/>
      <c r="C154" s="547"/>
      <c r="D154" s="547"/>
      <c r="E154" s="547"/>
      <c r="F154" s="547"/>
    </row>
    <row r="155" spans="1:6">
      <c r="B155" s="547"/>
      <c r="C155" s="547"/>
      <c r="D155" s="547"/>
      <c r="E155" s="547"/>
      <c r="F155" s="547"/>
    </row>
    <row r="156" spans="1:6">
      <c r="B156" s="547"/>
      <c r="C156" s="547"/>
      <c r="D156" s="547"/>
      <c r="E156" s="547"/>
      <c r="F156" s="547"/>
    </row>
  </sheetData>
  <mergeCells count="21">
    <mergeCell ref="B152:F152"/>
    <mergeCell ref="B153:F153"/>
    <mergeCell ref="B154:F154"/>
    <mergeCell ref="B155:F155"/>
    <mergeCell ref="B156:F156"/>
    <mergeCell ref="B151:F151"/>
    <mergeCell ref="D10:D11"/>
    <mergeCell ref="B12:F12"/>
    <mergeCell ref="B24:F24"/>
    <mergeCell ref="B137:F137"/>
    <mergeCell ref="B146:D146"/>
    <mergeCell ref="B147:D147"/>
    <mergeCell ref="B148:D148"/>
    <mergeCell ref="B150:F150"/>
    <mergeCell ref="E10:F10"/>
    <mergeCell ref="A145:E145"/>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3629-9989-4CD2-A888-65A7B9EDFDCC}">
  <sheetPr>
    <tabColor rgb="FFFFFF00"/>
  </sheetPr>
  <dimension ref="A2:H27"/>
  <sheetViews>
    <sheetView topLeftCell="A16" workbookViewId="0">
      <selection activeCell="J22" sqref="J22"/>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7" width="9.109375" style="29" customWidth="1"/>
    <col min="8" max="16384" width="9.109375" style="29"/>
  </cols>
  <sheetData>
    <row r="2" spans="1:8" ht="15">
      <c r="B2" s="537" t="s">
        <v>19</v>
      </c>
      <c r="C2" s="538"/>
      <c r="D2" s="538"/>
      <c r="E2" s="538"/>
    </row>
    <row r="4" spans="1:8">
      <c r="A4" s="539" t="s">
        <v>637</v>
      </c>
      <c r="B4" s="540"/>
      <c r="C4" s="540"/>
      <c r="D4" s="540"/>
      <c r="E4" s="540"/>
      <c r="F4" s="540"/>
    </row>
    <row r="5" spans="1:8">
      <c r="A5" s="540"/>
      <c r="B5" s="540"/>
      <c r="C5" s="540"/>
      <c r="D5" s="540"/>
      <c r="E5" s="540"/>
      <c r="F5" s="540"/>
    </row>
    <row r="6" spans="1:8">
      <c r="A6" s="539" t="s">
        <v>683</v>
      </c>
      <c r="B6" s="540"/>
      <c r="C6" s="540"/>
      <c r="D6" s="540"/>
      <c r="E6" s="540"/>
      <c r="F6" s="540"/>
    </row>
    <row r="7" spans="1:8">
      <c r="A7" s="540"/>
      <c r="B7" s="540"/>
      <c r="C7" s="540"/>
      <c r="D7" s="540"/>
      <c r="E7" s="540"/>
      <c r="F7" s="540"/>
    </row>
    <row r="8" spans="1:8">
      <c r="A8" s="539" t="s">
        <v>684</v>
      </c>
      <c r="B8" s="540"/>
      <c r="C8" s="540"/>
      <c r="D8" s="540"/>
      <c r="E8" s="540"/>
      <c r="F8" s="540"/>
    </row>
    <row r="9" spans="1:8">
      <c r="A9" s="540"/>
      <c r="B9" s="540"/>
      <c r="C9" s="540"/>
      <c r="D9" s="540"/>
      <c r="E9" s="540"/>
      <c r="F9" s="540"/>
    </row>
    <row r="10" spans="1:8">
      <c r="A10" s="159"/>
      <c r="B10" s="30"/>
      <c r="C10" s="604"/>
      <c r="D10" s="605"/>
      <c r="E10" s="605"/>
      <c r="F10" s="605"/>
    </row>
    <row r="11" spans="1:8">
      <c r="A11" s="545" t="s">
        <v>1438</v>
      </c>
      <c r="B11" s="31" t="s">
        <v>23</v>
      </c>
      <c r="C11" s="32" t="s">
        <v>6</v>
      </c>
      <c r="D11" s="606" t="s">
        <v>7</v>
      </c>
      <c r="E11" s="543" t="s">
        <v>1393</v>
      </c>
      <c r="F11" s="544"/>
    </row>
    <row r="12" spans="1:8">
      <c r="A12" s="546"/>
      <c r="B12" s="33" t="s">
        <v>24</v>
      </c>
      <c r="C12" s="34" t="s">
        <v>10</v>
      </c>
      <c r="D12" s="607"/>
      <c r="E12" s="81" t="s">
        <v>25</v>
      </c>
      <c r="F12" s="80" t="s">
        <v>26</v>
      </c>
    </row>
    <row r="13" spans="1:8">
      <c r="A13" s="155"/>
      <c r="B13" s="535" t="s">
        <v>685</v>
      </c>
      <c r="C13" s="536"/>
      <c r="D13" s="536"/>
      <c r="E13" s="536"/>
      <c r="F13" s="536"/>
    </row>
    <row r="14" spans="1:8" ht="22.8">
      <c r="A14" s="86">
        <v>1</v>
      </c>
      <c r="B14" s="82" t="s">
        <v>686</v>
      </c>
      <c r="C14" s="86" t="s">
        <v>184</v>
      </c>
      <c r="D14" s="154">
        <v>550</v>
      </c>
      <c r="E14" s="83"/>
      <c r="F14" s="84"/>
      <c r="G14" s="38"/>
      <c r="H14" s="38"/>
    </row>
    <row r="15" spans="1:8" ht="22.8">
      <c r="A15" s="86">
        <v>2</v>
      </c>
      <c r="B15" s="82" t="s">
        <v>687</v>
      </c>
      <c r="C15" s="86" t="s">
        <v>184</v>
      </c>
      <c r="D15" s="154">
        <v>550</v>
      </c>
      <c r="E15" s="83"/>
      <c r="F15" s="84"/>
      <c r="G15" s="38"/>
      <c r="H15" s="38"/>
    </row>
    <row r="16" spans="1:8" ht="22.8">
      <c r="A16" s="86">
        <v>3</v>
      </c>
      <c r="B16" s="82" t="s">
        <v>682</v>
      </c>
      <c r="C16" s="86" t="s">
        <v>184</v>
      </c>
      <c r="D16" s="154">
        <v>550</v>
      </c>
      <c r="E16" s="83"/>
      <c r="F16" s="84"/>
      <c r="G16" s="38"/>
      <c r="H16" s="38"/>
    </row>
    <row r="17" spans="1:8" ht="34.200000000000003">
      <c r="A17" s="86">
        <v>4</v>
      </c>
      <c r="B17" s="82" t="s">
        <v>688</v>
      </c>
      <c r="C17" s="86" t="s">
        <v>184</v>
      </c>
      <c r="D17" s="154">
        <v>550</v>
      </c>
      <c r="E17" s="83"/>
      <c r="F17" s="84"/>
      <c r="G17" s="38"/>
      <c r="H17" s="38"/>
    </row>
    <row r="18" spans="1:8" ht="34.200000000000003">
      <c r="A18" s="86">
        <v>5</v>
      </c>
      <c r="B18" s="82" t="s">
        <v>689</v>
      </c>
      <c r="C18" s="86" t="s">
        <v>42</v>
      </c>
      <c r="D18" s="154">
        <v>22.55</v>
      </c>
      <c r="E18" s="83"/>
      <c r="F18" s="84"/>
      <c r="G18" s="38"/>
      <c r="H18" s="38"/>
    </row>
    <row r="19" spans="1:8" ht="22.8">
      <c r="A19" s="86">
        <v>6</v>
      </c>
      <c r="B19" s="82" t="s">
        <v>331</v>
      </c>
      <c r="C19" s="86" t="s">
        <v>184</v>
      </c>
      <c r="D19" s="154">
        <v>340</v>
      </c>
      <c r="E19" s="83"/>
      <c r="F19" s="84"/>
      <c r="G19" s="38"/>
      <c r="H19" s="38"/>
    </row>
    <row r="20" spans="1:8" ht="34.200000000000003">
      <c r="A20" s="86">
        <v>7</v>
      </c>
      <c r="B20" s="82" t="s">
        <v>688</v>
      </c>
      <c r="C20" s="86" t="s">
        <v>184</v>
      </c>
      <c r="D20" s="154">
        <v>340</v>
      </c>
      <c r="E20" s="83"/>
      <c r="F20" s="84"/>
      <c r="G20" s="38"/>
      <c r="H20" s="38"/>
    </row>
    <row r="21" spans="1:8" ht="13.95" customHeight="1">
      <c r="A21" s="398"/>
      <c r="B21" s="608" t="s">
        <v>690</v>
      </c>
      <c r="C21" s="609"/>
      <c r="D21" s="609"/>
      <c r="E21" s="609"/>
      <c r="F21" s="609"/>
      <c r="G21" s="402"/>
    </row>
    <row r="22" spans="1:8" ht="40.200000000000003" customHeight="1">
      <c r="A22" s="399">
        <v>1</v>
      </c>
      <c r="B22" s="400" t="s">
        <v>327</v>
      </c>
      <c r="C22" s="399" t="s">
        <v>42</v>
      </c>
      <c r="D22" s="401">
        <v>0.01</v>
      </c>
      <c r="E22" s="610" t="s">
        <v>2354</v>
      </c>
      <c r="F22" s="611"/>
      <c r="G22" s="402"/>
      <c r="H22" s="38"/>
    </row>
    <row r="23" spans="1:8" ht="40.200000000000003" customHeight="1">
      <c r="A23" s="399">
        <v>2</v>
      </c>
      <c r="B23" s="400" t="s">
        <v>691</v>
      </c>
      <c r="C23" s="399" t="s">
        <v>42</v>
      </c>
      <c r="D23" s="401">
        <v>0.19</v>
      </c>
      <c r="E23" s="612"/>
      <c r="F23" s="613"/>
      <c r="G23" s="402"/>
      <c r="H23" s="38"/>
    </row>
    <row r="24" spans="1:8" ht="40.200000000000003" customHeight="1">
      <c r="A24" s="399">
        <v>3</v>
      </c>
      <c r="B24" s="400" t="s">
        <v>1721</v>
      </c>
      <c r="C24" s="399" t="s">
        <v>1525</v>
      </c>
      <c r="D24" s="401">
        <v>1.7000000000000001E-2</v>
      </c>
      <c r="E24" s="614"/>
      <c r="F24" s="615"/>
      <c r="G24" s="402"/>
      <c r="H24" s="38"/>
    </row>
    <row r="25" spans="1:8" ht="14.1" customHeight="1">
      <c r="A25" s="548" t="s">
        <v>1392</v>
      </c>
      <c r="B25" s="549"/>
      <c r="C25" s="549"/>
      <c r="D25" s="549"/>
      <c r="E25" s="550"/>
      <c r="F25" s="84"/>
    </row>
    <row r="26" spans="1:8" ht="14.1">
      <c r="A26" s="57"/>
      <c r="B26" s="551"/>
      <c r="C26" s="552"/>
      <c r="D26" s="552"/>
      <c r="E26" s="39"/>
      <c r="F26" s="37"/>
    </row>
    <row r="27" spans="1:8">
      <c r="A27" s="57"/>
      <c r="B27" s="553"/>
      <c r="C27" s="554"/>
      <c r="D27" s="554"/>
      <c r="E27" s="39"/>
      <c r="F27" s="37"/>
    </row>
  </sheetData>
  <mergeCells count="14">
    <mergeCell ref="B27:D27"/>
    <mergeCell ref="B26:D26"/>
    <mergeCell ref="B2:E2"/>
    <mergeCell ref="A4:F5"/>
    <mergeCell ref="A6:F7"/>
    <mergeCell ref="A8:F9"/>
    <mergeCell ref="C10:F10"/>
    <mergeCell ref="D11:D12"/>
    <mergeCell ref="B13:F13"/>
    <mergeCell ref="B21:F21"/>
    <mergeCell ref="E11:F11"/>
    <mergeCell ref="A25:E25"/>
    <mergeCell ref="A11:A12"/>
    <mergeCell ref="E22:F24"/>
  </mergeCells>
  <pageMargins left="0.23622047244094491" right="0" top="0.47244094488188981" bottom="0.19685039370078741" header="0" footer="0.27559055118110237"/>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0F2-2EF4-40F2-88AC-518F26162E71}">
  <dimension ref="A2:H240"/>
  <sheetViews>
    <sheetView topLeftCell="A157" zoomScaleNormal="100" workbookViewId="0">
      <selection activeCell="B169" sqref="B169"/>
    </sheetView>
  </sheetViews>
  <sheetFormatPr defaultColWidth="9.109375" defaultRowHeight="13.8"/>
  <cols>
    <col min="1" max="1" width="4.109375" style="241" customWidth="1"/>
    <col min="2" max="2" width="40.5546875" style="242" customWidth="1"/>
    <col min="3" max="3" width="5.6640625" style="241" customWidth="1"/>
    <col min="4" max="4" width="14.6640625" style="241" customWidth="1"/>
    <col min="5" max="6" width="14.5546875" style="242" customWidth="1"/>
    <col min="7" max="16384" width="9.109375" style="242"/>
  </cols>
  <sheetData>
    <row r="2" spans="1:8" ht="15">
      <c r="B2" s="616" t="s">
        <v>19</v>
      </c>
      <c r="C2" s="617"/>
      <c r="D2" s="617"/>
      <c r="E2" s="617"/>
    </row>
    <row r="4" spans="1:8">
      <c r="A4" s="618" t="s">
        <v>637</v>
      </c>
      <c r="B4" s="619"/>
      <c r="C4" s="619"/>
      <c r="D4" s="619"/>
      <c r="E4" s="619"/>
      <c r="F4" s="619"/>
    </row>
    <row r="5" spans="1:8">
      <c r="A5" s="619"/>
      <c r="B5" s="619"/>
      <c r="C5" s="619"/>
      <c r="D5" s="619"/>
      <c r="E5" s="619"/>
      <c r="F5" s="619"/>
    </row>
    <row r="6" spans="1:8">
      <c r="A6" s="618" t="s">
        <v>692</v>
      </c>
      <c r="B6" s="619"/>
      <c r="C6" s="619"/>
      <c r="D6" s="619"/>
      <c r="E6" s="619"/>
      <c r="F6" s="619"/>
    </row>
    <row r="7" spans="1:8">
      <c r="A7" s="619"/>
      <c r="B7" s="619"/>
      <c r="C7" s="619"/>
      <c r="D7" s="619"/>
      <c r="E7" s="619"/>
      <c r="F7" s="619"/>
    </row>
    <row r="8" spans="1:8">
      <c r="A8" s="618" t="s">
        <v>337</v>
      </c>
      <c r="B8" s="619"/>
      <c r="C8" s="619"/>
      <c r="D8" s="619"/>
      <c r="E8" s="619"/>
      <c r="F8" s="619"/>
    </row>
    <row r="9" spans="1:8">
      <c r="A9" s="619"/>
      <c r="B9" s="619"/>
      <c r="C9" s="619"/>
      <c r="D9" s="619"/>
      <c r="E9" s="619"/>
      <c r="F9" s="619"/>
    </row>
    <row r="10" spans="1:8">
      <c r="A10" s="620" t="s">
        <v>1438</v>
      </c>
      <c r="B10" s="243" t="s">
        <v>23</v>
      </c>
      <c r="C10" s="244" t="s">
        <v>6</v>
      </c>
      <c r="D10" s="622" t="s">
        <v>7</v>
      </c>
      <c r="E10" s="624" t="s">
        <v>1393</v>
      </c>
      <c r="F10" s="625"/>
    </row>
    <row r="11" spans="1:8">
      <c r="A11" s="621"/>
      <c r="B11" s="246" t="s">
        <v>24</v>
      </c>
      <c r="C11" s="247" t="s">
        <v>10</v>
      </c>
      <c r="D11" s="623"/>
      <c r="E11" s="248" t="s">
        <v>25</v>
      </c>
      <c r="F11" s="245" t="s">
        <v>26</v>
      </c>
    </row>
    <row r="12" spans="1:8">
      <c r="A12" s="249"/>
      <c r="B12" s="626" t="s">
        <v>693</v>
      </c>
      <c r="C12" s="627"/>
      <c r="D12" s="627"/>
      <c r="E12" s="627"/>
      <c r="F12" s="627"/>
    </row>
    <row r="13" spans="1:8">
      <c r="A13" s="251">
        <v>1</v>
      </c>
      <c r="B13" s="252" t="s">
        <v>27</v>
      </c>
      <c r="C13" s="251"/>
      <c r="D13" s="253">
        <v>0</v>
      </c>
      <c r="E13" s="254">
        <v>0</v>
      </c>
      <c r="F13" s="255">
        <v>0</v>
      </c>
      <c r="G13" s="256"/>
      <c r="H13" s="256"/>
    </row>
    <row r="14" spans="1:8" ht="22.8">
      <c r="A14" s="251">
        <v>2</v>
      </c>
      <c r="B14" s="252" t="s">
        <v>28</v>
      </c>
      <c r="C14" s="251" t="s">
        <v>29</v>
      </c>
      <c r="D14" s="253">
        <v>0.05</v>
      </c>
      <c r="E14" s="254"/>
      <c r="F14" s="255"/>
      <c r="G14" s="256"/>
      <c r="H14" s="256"/>
    </row>
    <row r="15" spans="1:8" ht="22.8">
      <c r="A15" s="251">
        <v>3</v>
      </c>
      <c r="B15" s="252" t="s">
        <v>33</v>
      </c>
      <c r="C15" s="251" t="s">
        <v>29</v>
      </c>
      <c r="D15" s="253">
        <v>0.05</v>
      </c>
      <c r="E15" s="254"/>
      <c r="F15" s="255"/>
      <c r="G15" s="256"/>
      <c r="H15" s="256"/>
    </row>
    <row r="16" spans="1:8" ht="22.8">
      <c r="A16" s="251">
        <v>4</v>
      </c>
      <c r="B16" s="252" t="s">
        <v>36</v>
      </c>
      <c r="C16" s="251" t="s">
        <v>37</v>
      </c>
      <c r="D16" s="253">
        <v>0.1</v>
      </c>
      <c r="E16" s="254"/>
      <c r="F16" s="255"/>
      <c r="G16" s="256"/>
      <c r="H16" s="256"/>
    </row>
    <row r="17" spans="1:8" ht="22.8">
      <c r="A17" s="251">
        <v>5</v>
      </c>
      <c r="B17" s="252" t="s">
        <v>32</v>
      </c>
      <c r="C17" s="251" t="s">
        <v>29</v>
      </c>
      <c r="D17" s="253">
        <v>0.02</v>
      </c>
      <c r="E17" s="254"/>
      <c r="F17" s="255"/>
      <c r="G17" s="256"/>
      <c r="H17" s="256"/>
    </row>
    <row r="18" spans="1:8" ht="22.8">
      <c r="A18" s="251">
        <v>6</v>
      </c>
      <c r="B18" s="252" t="s">
        <v>34</v>
      </c>
      <c r="C18" s="251" t="s">
        <v>29</v>
      </c>
      <c r="D18" s="253">
        <v>0.02</v>
      </c>
      <c r="E18" s="254"/>
      <c r="F18" s="255"/>
      <c r="G18" s="256"/>
      <c r="H18" s="256"/>
    </row>
    <row r="19" spans="1:8" ht="22.8">
      <c r="A19" s="251">
        <v>7</v>
      </c>
      <c r="B19" s="252" t="s">
        <v>40</v>
      </c>
      <c r="C19" s="251" t="s">
        <v>37</v>
      </c>
      <c r="D19" s="253">
        <v>0.1</v>
      </c>
      <c r="E19" s="254"/>
      <c r="F19" s="255"/>
      <c r="G19" s="256"/>
      <c r="H19" s="256"/>
    </row>
    <row r="20" spans="1:8" ht="34.200000000000003">
      <c r="A20" s="251">
        <v>8</v>
      </c>
      <c r="B20" s="252" t="s">
        <v>41</v>
      </c>
      <c r="C20" s="251" t="s">
        <v>42</v>
      </c>
      <c r="D20" s="253">
        <v>0.02</v>
      </c>
      <c r="E20" s="254"/>
      <c r="F20" s="255"/>
      <c r="G20" s="256"/>
      <c r="H20" s="256"/>
    </row>
    <row r="21" spans="1:8">
      <c r="A21" s="251">
        <v>9</v>
      </c>
      <c r="B21" s="252" t="s">
        <v>43</v>
      </c>
      <c r="C21" s="251" t="s">
        <v>44</v>
      </c>
      <c r="D21" s="253">
        <v>0.4</v>
      </c>
      <c r="E21" s="254"/>
      <c r="F21" s="255"/>
      <c r="G21" s="256"/>
      <c r="H21" s="256"/>
    </row>
    <row r="22" spans="1:8" ht="22.8">
      <c r="A22" s="251">
        <v>10</v>
      </c>
      <c r="B22" s="252" t="s">
        <v>45</v>
      </c>
      <c r="C22" s="251" t="s">
        <v>46</v>
      </c>
      <c r="D22" s="253">
        <v>0.1</v>
      </c>
      <c r="E22" s="254"/>
      <c r="F22" s="255"/>
      <c r="G22" s="256"/>
      <c r="H22" s="256"/>
    </row>
    <row r="23" spans="1:8" ht="22.8">
      <c r="A23" s="251">
        <v>11</v>
      </c>
      <c r="B23" s="252" t="s">
        <v>47</v>
      </c>
      <c r="C23" s="251" t="s">
        <v>46</v>
      </c>
      <c r="D23" s="253">
        <v>0.1</v>
      </c>
      <c r="E23" s="254"/>
      <c r="F23" s="255"/>
      <c r="G23" s="256"/>
      <c r="H23" s="256"/>
    </row>
    <row r="24" spans="1:8">
      <c r="A24" s="251"/>
      <c r="B24" s="257" t="s">
        <v>48</v>
      </c>
      <c r="C24" s="251"/>
      <c r="D24" s="253">
        <v>0</v>
      </c>
      <c r="E24" s="254"/>
      <c r="F24" s="255"/>
      <c r="G24" s="256"/>
      <c r="H24" s="256"/>
    </row>
    <row r="25" spans="1:8" ht="34.200000000000003">
      <c r="A25" s="251">
        <v>12</v>
      </c>
      <c r="B25" s="252" t="s">
        <v>49</v>
      </c>
      <c r="C25" s="251" t="s">
        <v>50</v>
      </c>
      <c r="D25" s="258">
        <v>1.3</v>
      </c>
      <c r="E25" s="254"/>
      <c r="F25" s="255"/>
      <c r="G25" s="256"/>
      <c r="H25" s="256"/>
    </row>
    <row r="26" spans="1:8" ht="22.8">
      <c r="A26" s="251">
        <v>13</v>
      </c>
      <c r="B26" s="252" t="s">
        <v>51</v>
      </c>
      <c r="C26" s="251" t="s">
        <v>50</v>
      </c>
      <c r="D26" s="258">
        <v>1.3</v>
      </c>
      <c r="E26" s="254"/>
      <c r="F26" s="255"/>
      <c r="G26" s="256"/>
      <c r="H26" s="256"/>
    </row>
    <row r="27" spans="1:8">
      <c r="A27" s="251">
        <v>14</v>
      </c>
      <c r="B27" s="252" t="s">
        <v>694</v>
      </c>
      <c r="C27" s="251" t="s">
        <v>15</v>
      </c>
      <c r="D27" s="258">
        <v>2</v>
      </c>
      <c r="E27" s="254"/>
      <c r="F27" s="255"/>
      <c r="G27" s="256"/>
      <c r="H27" s="256"/>
    </row>
    <row r="28" spans="1:8">
      <c r="A28" s="251">
        <v>15</v>
      </c>
      <c r="B28" s="252" t="s">
        <v>695</v>
      </c>
      <c r="C28" s="251" t="s">
        <v>15</v>
      </c>
      <c r="D28" s="258">
        <v>11</v>
      </c>
      <c r="E28" s="254"/>
      <c r="F28" s="255"/>
      <c r="G28" s="256"/>
      <c r="H28" s="256"/>
    </row>
    <row r="29" spans="1:8" ht="34.200000000000003">
      <c r="A29" s="251">
        <v>16</v>
      </c>
      <c r="B29" s="252" t="s">
        <v>53</v>
      </c>
      <c r="C29" s="251" t="s">
        <v>50</v>
      </c>
      <c r="D29" s="258">
        <v>12.9</v>
      </c>
      <c r="E29" s="254"/>
      <c r="F29" s="255"/>
      <c r="G29" s="256"/>
      <c r="H29" s="256"/>
    </row>
    <row r="30" spans="1:8" ht="22.8">
      <c r="A30" s="251">
        <v>17</v>
      </c>
      <c r="B30" s="252" t="s">
        <v>59</v>
      </c>
      <c r="C30" s="251" t="s">
        <v>50</v>
      </c>
      <c r="D30" s="258">
        <v>12.9</v>
      </c>
      <c r="E30" s="254"/>
      <c r="F30" s="255"/>
      <c r="G30" s="256"/>
      <c r="H30" s="256"/>
    </row>
    <row r="31" spans="1:8">
      <c r="A31" s="251">
        <v>18</v>
      </c>
      <c r="B31" s="252" t="s">
        <v>58</v>
      </c>
      <c r="C31" s="251" t="s">
        <v>15</v>
      </c>
      <c r="D31" s="258">
        <v>129</v>
      </c>
      <c r="E31" s="254"/>
      <c r="F31" s="255"/>
      <c r="G31" s="256"/>
      <c r="H31" s="256"/>
    </row>
    <row r="32" spans="1:8" ht="14.1" customHeight="1">
      <c r="A32" s="628" t="s">
        <v>1392</v>
      </c>
      <c r="B32" s="629"/>
      <c r="C32" s="629"/>
      <c r="D32" s="629"/>
      <c r="E32" s="630"/>
      <c r="F32" s="255"/>
    </row>
    <row r="33" spans="1:8">
      <c r="B33" s="631"/>
      <c r="C33" s="631"/>
      <c r="D33" s="631"/>
      <c r="E33" s="631"/>
      <c r="F33" s="631"/>
    </row>
    <row r="34" spans="1:8">
      <c r="B34" s="631"/>
      <c r="C34" s="631"/>
      <c r="D34" s="631"/>
      <c r="E34" s="631"/>
      <c r="F34" s="631"/>
    </row>
    <row r="36" spans="1:8" ht="15">
      <c r="B36" s="616" t="s">
        <v>19</v>
      </c>
      <c r="C36" s="617"/>
      <c r="D36" s="617"/>
      <c r="E36" s="617"/>
    </row>
    <row r="38" spans="1:8">
      <c r="A38" s="618" t="s">
        <v>637</v>
      </c>
      <c r="B38" s="619"/>
      <c r="C38" s="619"/>
      <c r="D38" s="619"/>
      <c r="E38" s="619"/>
      <c r="F38" s="619"/>
    </row>
    <row r="39" spans="1:8">
      <c r="A39" s="619"/>
      <c r="B39" s="619"/>
      <c r="C39" s="619"/>
      <c r="D39" s="619"/>
      <c r="E39" s="619"/>
      <c r="F39" s="619"/>
    </row>
    <row r="40" spans="1:8">
      <c r="A40" s="618" t="s">
        <v>692</v>
      </c>
      <c r="B40" s="619"/>
      <c r="C40" s="619"/>
      <c r="D40" s="619"/>
      <c r="E40" s="619"/>
      <c r="F40" s="619"/>
    </row>
    <row r="41" spans="1:8">
      <c r="A41" s="619"/>
      <c r="B41" s="619"/>
      <c r="C41" s="619"/>
      <c r="D41" s="619"/>
      <c r="E41" s="619"/>
      <c r="F41" s="619"/>
    </row>
    <row r="42" spans="1:8">
      <c r="A42" s="618" t="s">
        <v>696</v>
      </c>
      <c r="B42" s="619"/>
      <c r="C42" s="619"/>
      <c r="D42" s="619"/>
      <c r="E42" s="619"/>
      <c r="F42" s="619"/>
    </row>
    <row r="43" spans="1:8">
      <c r="A43" s="619"/>
      <c r="B43" s="619"/>
      <c r="C43" s="619"/>
      <c r="D43" s="619"/>
      <c r="E43" s="619"/>
      <c r="F43" s="619"/>
    </row>
    <row r="44" spans="1:8">
      <c r="A44" s="620" t="s">
        <v>1438</v>
      </c>
      <c r="B44" s="243" t="s">
        <v>23</v>
      </c>
      <c r="C44" s="244" t="s">
        <v>6</v>
      </c>
      <c r="D44" s="622" t="s">
        <v>7</v>
      </c>
      <c r="E44" s="624" t="s">
        <v>1393</v>
      </c>
      <c r="F44" s="625"/>
    </row>
    <row r="45" spans="1:8">
      <c r="A45" s="621"/>
      <c r="B45" s="246" t="s">
        <v>24</v>
      </c>
      <c r="C45" s="247" t="s">
        <v>10</v>
      </c>
      <c r="D45" s="623"/>
      <c r="E45" s="248" t="s">
        <v>25</v>
      </c>
      <c r="F45" s="245" t="s">
        <v>26</v>
      </c>
    </row>
    <row r="46" spans="1:8">
      <c r="A46" s="249"/>
      <c r="B46" s="626" t="s">
        <v>27</v>
      </c>
      <c r="C46" s="627"/>
      <c r="D46" s="627"/>
      <c r="E46" s="627"/>
      <c r="F46" s="627"/>
    </row>
    <row r="47" spans="1:8" ht="22.8">
      <c r="A47" s="251">
        <v>1</v>
      </c>
      <c r="B47" s="252" t="s">
        <v>291</v>
      </c>
      <c r="C47" s="251" t="s">
        <v>259</v>
      </c>
      <c r="D47" s="253">
        <v>7.0999999999999994E-2</v>
      </c>
      <c r="E47" s="254"/>
      <c r="F47" s="255"/>
      <c r="G47" s="256"/>
      <c r="H47" s="256"/>
    </row>
    <row r="48" spans="1:8" ht="34.200000000000003">
      <c r="A48" s="251">
        <v>2</v>
      </c>
      <c r="B48" s="252" t="s">
        <v>342</v>
      </c>
      <c r="C48" s="251" t="s">
        <v>64</v>
      </c>
      <c r="D48" s="258">
        <v>174</v>
      </c>
      <c r="E48" s="254"/>
      <c r="F48" s="255"/>
      <c r="G48" s="256"/>
      <c r="H48" s="256"/>
    </row>
    <row r="49" spans="1:8" ht="22.8">
      <c r="A49" s="251">
        <v>3</v>
      </c>
      <c r="B49" s="252" t="s">
        <v>77</v>
      </c>
      <c r="C49" s="251" t="s">
        <v>46</v>
      </c>
      <c r="D49" s="258">
        <v>17.399999999999999</v>
      </c>
      <c r="E49" s="254"/>
      <c r="F49" s="255"/>
      <c r="G49" s="256"/>
      <c r="H49" s="256"/>
    </row>
    <row r="50" spans="1:8" ht="22.8">
      <c r="A50" s="251">
        <v>4</v>
      </c>
      <c r="B50" s="252" t="s">
        <v>66</v>
      </c>
      <c r="C50" s="251" t="s">
        <v>46</v>
      </c>
      <c r="D50" s="258">
        <v>17.399999999999999</v>
      </c>
      <c r="E50" s="254"/>
      <c r="F50" s="255"/>
      <c r="G50" s="256"/>
      <c r="H50" s="256"/>
    </row>
    <row r="51" spans="1:8" ht="34.200000000000003">
      <c r="A51" s="251">
        <v>5</v>
      </c>
      <c r="B51" s="252" t="s">
        <v>63</v>
      </c>
      <c r="C51" s="251" t="s">
        <v>64</v>
      </c>
      <c r="D51" s="258">
        <v>218</v>
      </c>
      <c r="E51" s="254"/>
      <c r="F51" s="255"/>
      <c r="G51" s="256"/>
      <c r="H51" s="256"/>
    </row>
    <row r="52" spans="1:8" ht="22.8">
      <c r="A52" s="251">
        <v>6</v>
      </c>
      <c r="B52" s="252" t="s">
        <v>77</v>
      </c>
      <c r="C52" s="251" t="s">
        <v>46</v>
      </c>
      <c r="D52" s="258">
        <v>8.07</v>
      </c>
      <c r="E52" s="254"/>
      <c r="F52" s="255"/>
      <c r="G52" s="256"/>
      <c r="H52" s="256"/>
    </row>
    <row r="53" spans="1:8" ht="22.8">
      <c r="A53" s="251">
        <v>7</v>
      </c>
      <c r="B53" s="252" t="s">
        <v>66</v>
      </c>
      <c r="C53" s="251" t="s">
        <v>46</v>
      </c>
      <c r="D53" s="258">
        <v>8.07</v>
      </c>
      <c r="E53" s="254"/>
      <c r="F53" s="255"/>
      <c r="G53" s="256"/>
      <c r="H53" s="256"/>
    </row>
    <row r="54" spans="1:8" ht="22.8">
      <c r="A54" s="251">
        <v>8</v>
      </c>
      <c r="B54" s="252" t="s">
        <v>67</v>
      </c>
      <c r="C54" s="251" t="s">
        <v>68</v>
      </c>
      <c r="D54" s="258">
        <v>4.97</v>
      </c>
      <c r="E54" s="254"/>
      <c r="F54" s="255"/>
      <c r="G54" s="256"/>
      <c r="H54" s="256"/>
    </row>
    <row r="55" spans="1:8" ht="34.200000000000003">
      <c r="A55" s="251">
        <v>9</v>
      </c>
      <c r="B55" s="252" t="s">
        <v>344</v>
      </c>
      <c r="C55" s="251" t="s">
        <v>46</v>
      </c>
      <c r="D55" s="258">
        <v>99.4</v>
      </c>
      <c r="E55" s="254"/>
      <c r="F55" s="255"/>
      <c r="G55" s="256"/>
      <c r="H55" s="256"/>
    </row>
    <row r="56" spans="1:8" ht="22.8">
      <c r="A56" s="251">
        <v>10</v>
      </c>
      <c r="B56" s="252" t="s">
        <v>66</v>
      </c>
      <c r="C56" s="251" t="s">
        <v>46</v>
      </c>
      <c r="D56" s="258">
        <v>99.4</v>
      </c>
      <c r="E56" s="254"/>
      <c r="F56" s="255"/>
      <c r="G56" s="256"/>
      <c r="H56" s="256"/>
    </row>
    <row r="57" spans="1:8" ht="34.200000000000003">
      <c r="A57" s="251">
        <v>11</v>
      </c>
      <c r="B57" s="252" t="s">
        <v>345</v>
      </c>
      <c r="C57" s="251" t="s">
        <v>68</v>
      </c>
      <c r="D57" s="258">
        <v>11.7</v>
      </c>
      <c r="E57" s="254"/>
      <c r="F57" s="255"/>
      <c r="G57" s="256"/>
      <c r="H57" s="256"/>
    </row>
    <row r="58" spans="1:8" ht="34.200000000000003">
      <c r="A58" s="251">
        <v>12</v>
      </c>
      <c r="B58" s="252" t="s">
        <v>344</v>
      </c>
      <c r="C58" s="251" t="s">
        <v>46</v>
      </c>
      <c r="D58" s="258">
        <v>486</v>
      </c>
      <c r="E58" s="254"/>
      <c r="F58" s="255"/>
      <c r="G58" s="256"/>
      <c r="H58" s="256"/>
    </row>
    <row r="59" spans="1:8" ht="22.8">
      <c r="A59" s="251">
        <v>13</v>
      </c>
      <c r="B59" s="252" t="s">
        <v>66</v>
      </c>
      <c r="C59" s="251" t="s">
        <v>46</v>
      </c>
      <c r="D59" s="258">
        <v>486</v>
      </c>
      <c r="E59" s="254"/>
      <c r="F59" s="255"/>
      <c r="G59" s="256"/>
      <c r="H59" s="256"/>
    </row>
    <row r="60" spans="1:8" ht="34.200000000000003">
      <c r="A60" s="251">
        <v>14</v>
      </c>
      <c r="B60" s="252" t="s">
        <v>346</v>
      </c>
      <c r="C60" s="251" t="s">
        <v>80</v>
      </c>
      <c r="D60" s="259">
        <v>3.4000000000000002E-2</v>
      </c>
      <c r="E60" s="254"/>
      <c r="F60" s="255"/>
      <c r="G60" s="256"/>
      <c r="H60" s="256"/>
    </row>
    <row r="61" spans="1:8" ht="34.200000000000003">
      <c r="A61" s="251">
        <v>15</v>
      </c>
      <c r="B61" s="252" t="s">
        <v>81</v>
      </c>
      <c r="C61" s="251" t="s">
        <v>80</v>
      </c>
      <c r="D61" s="259">
        <v>3.4000000000000002E-2</v>
      </c>
      <c r="E61" s="254"/>
      <c r="F61" s="255"/>
      <c r="G61" s="256"/>
      <c r="H61" s="256"/>
    </row>
    <row r="62" spans="1:8" ht="45.6">
      <c r="A62" s="251">
        <v>16</v>
      </c>
      <c r="B62" s="252" t="s">
        <v>82</v>
      </c>
      <c r="C62" s="251" t="s">
        <v>80</v>
      </c>
      <c r="D62" s="259">
        <v>3.4000000000000002E-2</v>
      </c>
      <c r="E62" s="254"/>
      <c r="F62" s="255"/>
      <c r="G62" s="256"/>
      <c r="H62" s="256"/>
    </row>
    <row r="63" spans="1:8" ht="34.200000000000003">
      <c r="A63" s="251">
        <v>17</v>
      </c>
      <c r="B63" s="252" t="s">
        <v>697</v>
      </c>
      <c r="C63" s="251" t="s">
        <v>80</v>
      </c>
      <c r="D63" s="253">
        <v>0.67</v>
      </c>
      <c r="E63" s="254"/>
      <c r="F63" s="255"/>
      <c r="G63" s="256"/>
      <c r="H63" s="256"/>
    </row>
    <row r="64" spans="1:8" ht="34.200000000000003">
      <c r="A64" s="251">
        <v>18</v>
      </c>
      <c r="B64" s="252" t="s">
        <v>347</v>
      </c>
      <c r="C64" s="251" t="s">
        <v>80</v>
      </c>
      <c r="D64" s="253">
        <v>0.67</v>
      </c>
      <c r="E64" s="254"/>
      <c r="F64" s="255"/>
      <c r="G64" s="256"/>
      <c r="H64" s="256"/>
    </row>
    <row r="65" spans="1:8" ht="34.200000000000003">
      <c r="A65" s="251">
        <v>19</v>
      </c>
      <c r="B65" s="252" t="s">
        <v>697</v>
      </c>
      <c r="C65" s="251" t="s">
        <v>80</v>
      </c>
      <c r="D65" s="253">
        <v>0.1</v>
      </c>
      <c r="E65" s="254"/>
      <c r="F65" s="255"/>
      <c r="G65" s="256"/>
      <c r="H65" s="256"/>
    </row>
    <row r="66" spans="1:8" ht="34.200000000000003">
      <c r="A66" s="251">
        <v>20</v>
      </c>
      <c r="B66" s="252" t="s">
        <v>348</v>
      </c>
      <c r="C66" s="251" t="s">
        <v>80</v>
      </c>
      <c r="D66" s="253">
        <v>0.1</v>
      </c>
      <c r="E66" s="254"/>
      <c r="F66" s="255"/>
      <c r="G66" s="256"/>
      <c r="H66" s="256"/>
    </row>
    <row r="67" spans="1:8" ht="22.8">
      <c r="A67" s="251">
        <v>21</v>
      </c>
      <c r="B67" s="252" t="s">
        <v>70</v>
      </c>
      <c r="C67" s="251" t="s">
        <v>10</v>
      </c>
      <c r="D67" s="258">
        <v>4</v>
      </c>
      <c r="E67" s="254"/>
      <c r="F67" s="255"/>
      <c r="G67" s="256"/>
      <c r="H67" s="256"/>
    </row>
    <row r="68" spans="1:8">
      <c r="A68" s="251">
        <v>22</v>
      </c>
      <c r="B68" s="252" t="s">
        <v>71</v>
      </c>
      <c r="C68" s="251" t="s">
        <v>10</v>
      </c>
      <c r="D68" s="258">
        <v>4</v>
      </c>
      <c r="E68" s="254"/>
      <c r="F68" s="255"/>
      <c r="G68" s="256"/>
      <c r="H68" s="256"/>
    </row>
    <row r="69" spans="1:8" ht="22.8">
      <c r="A69" s="251">
        <v>23</v>
      </c>
      <c r="B69" s="252" t="s">
        <v>77</v>
      </c>
      <c r="C69" s="251" t="s">
        <v>46</v>
      </c>
      <c r="D69" s="253">
        <v>0.68</v>
      </c>
      <c r="E69" s="254"/>
      <c r="F69" s="255"/>
      <c r="G69" s="256"/>
      <c r="H69" s="256"/>
    </row>
    <row r="70" spans="1:8" ht="22.8">
      <c r="A70" s="251">
        <v>24</v>
      </c>
      <c r="B70" s="252" t="s">
        <v>66</v>
      </c>
      <c r="C70" s="251" t="s">
        <v>46</v>
      </c>
      <c r="D70" s="253">
        <v>0.68</v>
      </c>
      <c r="E70" s="254"/>
      <c r="F70" s="255"/>
      <c r="G70" s="256"/>
      <c r="H70" s="256"/>
    </row>
    <row r="71" spans="1:8" ht="22.8">
      <c r="A71" s="251">
        <v>25</v>
      </c>
      <c r="B71" s="252" t="s">
        <v>698</v>
      </c>
      <c r="C71" s="251" t="s">
        <v>55</v>
      </c>
      <c r="D71" s="258">
        <v>3.8</v>
      </c>
      <c r="E71" s="254"/>
      <c r="F71" s="255"/>
      <c r="G71" s="256"/>
      <c r="H71" s="256"/>
    </row>
    <row r="72" spans="1:8" ht="22.8">
      <c r="A72" s="251">
        <v>26</v>
      </c>
      <c r="B72" s="252" t="s">
        <v>77</v>
      </c>
      <c r="C72" s="251" t="s">
        <v>46</v>
      </c>
      <c r="D72" s="253">
        <v>0.67600000000000005</v>
      </c>
      <c r="E72" s="254"/>
      <c r="F72" s="255"/>
      <c r="G72" s="256"/>
      <c r="H72" s="256"/>
    </row>
    <row r="73" spans="1:8" ht="22.8">
      <c r="A73" s="251">
        <v>27</v>
      </c>
      <c r="B73" s="252" t="s">
        <v>66</v>
      </c>
      <c r="C73" s="251" t="s">
        <v>46</v>
      </c>
      <c r="D73" s="253">
        <v>0.67600000000000005</v>
      </c>
      <c r="E73" s="254"/>
      <c r="F73" s="255"/>
      <c r="G73" s="256"/>
      <c r="H73" s="256"/>
    </row>
    <row r="74" spans="1:8">
      <c r="A74" s="249"/>
      <c r="B74" s="626" t="s">
        <v>78</v>
      </c>
      <c r="C74" s="627"/>
      <c r="D74" s="627"/>
      <c r="E74" s="627"/>
      <c r="F74" s="627"/>
    </row>
    <row r="75" spans="1:8" ht="22.8">
      <c r="A75" s="251">
        <v>1</v>
      </c>
      <c r="B75" s="252" t="s">
        <v>86</v>
      </c>
      <c r="C75" s="251" t="s">
        <v>87</v>
      </c>
      <c r="D75" s="258">
        <v>0.73</v>
      </c>
      <c r="E75" s="254"/>
      <c r="F75" s="255"/>
      <c r="G75" s="256"/>
      <c r="H75" s="256"/>
    </row>
    <row r="76" spans="1:8" ht="34.200000000000003">
      <c r="A76" s="251">
        <v>2</v>
      </c>
      <c r="B76" s="252" t="s">
        <v>88</v>
      </c>
      <c r="C76" s="251" t="s">
        <v>42</v>
      </c>
      <c r="D76" s="395">
        <v>2.19</v>
      </c>
      <c r="E76" s="254"/>
      <c r="F76" s="255"/>
      <c r="G76" s="256"/>
      <c r="H76" s="256"/>
    </row>
    <row r="77" spans="1:8" ht="34.200000000000003">
      <c r="A77" s="251">
        <v>3</v>
      </c>
      <c r="B77" s="252" t="s">
        <v>355</v>
      </c>
      <c r="C77" s="251" t="s">
        <v>68</v>
      </c>
      <c r="D77" s="258">
        <v>9.6</v>
      </c>
      <c r="E77" s="254"/>
      <c r="F77" s="255"/>
      <c r="G77" s="256"/>
      <c r="H77" s="256"/>
    </row>
    <row r="78" spans="1:8" ht="22.8">
      <c r="A78" s="251">
        <v>4</v>
      </c>
      <c r="B78" s="252" t="s">
        <v>89</v>
      </c>
      <c r="C78" s="251" t="s">
        <v>87</v>
      </c>
      <c r="D78" s="253">
        <v>0.64</v>
      </c>
      <c r="E78" s="254"/>
      <c r="F78" s="255"/>
      <c r="G78" s="256"/>
      <c r="H78" s="256"/>
    </row>
    <row r="79" spans="1:8" ht="22.8">
      <c r="A79" s="251">
        <v>5</v>
      </c>
      <c r="B79" s="252" t="s">
        <v>356</v>
      </c>
      <c r="C79" s="251" t="s">
        <v>87</v>
      </c>
      <c r="D79" s="253">
        <v>0.18</v>
      </c>
      <c r="E79" s="254"/>
      <c r="F79" s="255"/>
      <c r="G79" s="256"/>
      <c r="H79" s="256"/>
    </row>
    <row r="80" spans="1:8" ht="34.200000000000003">
      <c r="A80" s="251">
        <v>6</v>
      </c>
      <c r="B80" s="252" t="s">
        <v>81</v>
      </c>
      <c r="C80" s="251" t="s">
        <v>80</v>
      </c>
      <c r="D80" s="253">
        <v>9.4500000000000001E-2</v>
      </c>
      <c r="E80" s="254"/>
      <c r="F80" s="255"/>
      <c r="G80" s="256"/>
      <c r="H80" s="256"/>
    </row>
    <row r="81" spans="1:8" ht="45.6">
      <c r="A81" s="251">
        <v>7</v>
      </c>
      <c r="B81" s="252" t="s">
        <v>357</v>
      </c>
      <c r="C81" s="251" t="s">
        <v>80</v>
      </c>
      <c r="D81" s="253">
        <v>9.4500000000000001E-2</v>
      </c>
      <c r="E81" s="254"/>
      <c r="F81" s="255"/>
      <c r="G81" s="256"/>
      <c r="H81" s="256"/>
    </row>
    <row r="82" spans="1:8" ht="34.200000000000003">
      <c r="A82" s="251">
        <v>8</v>
      </c>
      <c r="B82" s="252" t="s">
        <v>92</v>
      </c>
      <c r="C82" s="251" t="s">
        <v>68</v>
      </c>
      <c r="D82" s="258">
        <v>8.1999999999999993</v>
      </c>
      <c r="E82" s="254"/>
      <c r="F82" s="255"/>
      <c r="G82" s="256"/>
      <c r="H82" s="256"/>
    </row>
    <row r="83" spans="1:8" ht="22.8">
      <c r="A83" s="251">
        <v>9</v>
      </c>
      <c r="B83" s="252" t="s">
        <v>93</v>
      </c>
      <c r="C83" s="251" t="s">
        <v>68</v>
      </c>
      <c r="D83" s="258">
        <v>8.1999999999999993</v>
      </c>
      <c r="E83" s="254"/>
      <c r="F83" s="255"/>
      <c r="G83" s="256"/>
      <c r="H83" s="256"/>
    </row>
    <row r="84" spans="1:8">
      <c r="A84" s="249"/>
      <c r="B84" s="626" t="s">
        <v>358</v>
      </c>
      <c r="C84" s="627"/>
      <c r="D84" s="627"/>
      <c r="E84" s="627"/>
      <c r="F84" s="627"/>
    </row>
    <row r="85" spans="1:8" ht="34.200000000000003">
      <c r="A85" s="251">
        <v>1</v>
      </c>
      <c r="B85" s="252" t="s">
        <v>84</v>
      </c>
      <c r="C85" s="251" t="s">
        <v>80</v>
      </c>
      <c r="D85" s="253">
        <v>3.4000000000000002E-2</v>
      </c>
      <c r="E85" s="254"/>
      <c r="F85" s="255"/>
      <c r="G85" s="256"/>
      <c r="H85" s="256"/>
    </row>
    <row r="86" spans="1:8" ht="34.200000000000003">
      <c r="A86" s="251">
        <v>2</v>
      </c>
      <c r="B86" s="252" t="s">
        <v>348</v>
      </c>
      <c r="C86" s="251" t="s">
        <v>80</v>
      </c>
      <c r="D86" s="253">
        <v>3.4000000000000002E-2</v>
      </c>
      <c r="E86" s="254"/>
      <c r="F86" s="255"/>
      <c r="G86" s="256"/>
      <c r="H86" s="256"/>
    </row>
    <row r="87" spans="1:8" ht="45.6">
      <c r="A87" s="251">
        <v>3</v>
      </c>
      <c r="B87" s="252" t="s">
        <v>359</v>
      </c>
      <c r="C87" s="251" t="s">
        <v>103</v>
      </c>
      <c r="D87" s="253">
        <v>0.67</v>
      </c>
      <c r="E87" s="254"/>
      <c r="F87" s="255"/>
      <c r="G87" s="256"/>
      <c r="H87" s="256"/>
    </row>
    <row r="88" spans="1:8" ht="22.8">
      <c r="A88" s="251">
        <v>4</v>
      </c>
      <c r="B88" s="252" t="s">
        <v>360</v>
      </c>
      <c r="C88" s="251" t="s">
        <v>10</v>
      </c>
      <c r="D88" s="258">
        <v>3</v>
      </c>
      <c r="E88" s="254"/>
      <c r="F88" s="255"/>
      <c r="G88" s="256"/>
      <c r="H88" s="256"/>
    </row>
    <row r="89" spans="1:8">
      <c r="A89" s="251">
        <v>5</v>
      </c>
      <c r="B89" s="252" t="s">
        <v>361</v>
      </c>
      <c r="C89" s="251" t="s">
        <v>68</v>
      </c>
      <c r="D89" s="258">
        <v>1.75</v>
      </c>
      <c r="E89" s="254"/>
      <c r="F89" s="255"/>
      <c r="G89" s="256"/>
      <c r="H89" s="256"/>
    </row>
    <row r="90" spans="1:8">
      <c r="A90" s="249"/>
      <c r="B90" s="626" t="s">
        <v>699</v>
      </c>
      <c r="C90" s="627"/>
      <c r="D90" s="627"/>
      <c r="E90" s="627"/>
      <c r="F90" s="627"/>
    </row>
    <row r="91" spans="1:8" ht="45.6">
      <c r="A91" s="251">
        <v>1</v>
      </c>
      <c r="B91" s="252" t="s">
        <v>227</v>
      </c>
      <c r="C91" s="251" t="s">
        <v>42</v>
      </c>
      <c r="D91" s="258">
        <v>6.06</v>
      </c>
      <c r="E91" s="254"/>
      <c r="F91" s="255"/>
      <c r="G91" s="256"/>
      <c r="H91" s="256"/>
    </row>
    <row r="92" spans="1:8" ht="22.8">
      <c r="A92" s="251">
        <v>2</v>
      </c>
      <c r="B92" s="252" t="s">
        <v>363</v>
      </c>
      <c r="C92" s="251" t="s">
        <v>42</v>
      </c>
      <c r="D92" s="258">
        <v>2.1</v>
      </c>
      <c r="E92" s="254"/>
      <c r="F92" s="255"/>
      <c r="G92" s="256"/>
      <c r="H92" s="256"/>
    </row>
    <row r="93" spans="1:8" ht="34.200000000000003">
      <c r="A93" s="251">
        <v>3</v>
      </c>
      <c r="B93" s="252" t="s">
        <v>700</v>
      </c>
      <c r="C93" s="251" t="s">
        <v>68</v>
      </c>
      <c r="D93" s="258">
        <v>4.4000000000000004</v>
      </c>
      <c r="E93" s="254"/>
      <c r="F93" s="255"/>
      <c r="G93" s="256"/>
      <c r="H93" s="256"/>
    </row>
    <row r="94" spans="1:8" ht="34.200000000000003">
      <c r="A94" s="251">
        <v>4</v>
      </c>
      <c r="B94" s="252" t="s">
        <v>365</v>
      </c>
      <c r="C94" s="251" t="s">
        <v>68</v>
      </c>
      <c r="D94" s="258">
        <v>5.2</v>
      </c>
      <c r="E94" s="254"/>
      <c r="F94" s="255"/>
      <c r="G94" s="256"/>
      <c r="H94" s="256"/>
    </row>
    <row r="95" spans="1:8" ht="22.8">
      <c r="A95" s="251">
        <v>5</v>
      </c>
      <c r="B95" s="252" t="s">
        <v>366</v>
      </c>
      <c r="C95" s="251" t="s">
        <v>87</v>
      </c>
      <c r="D95" s="253">
        <v>0.96</v>
      </c>
      <c r="E95" s="254"/>
      <c r="F95" s="255"/>
      <c r="G95" s="256"/>
      <c r="H95" s="256"/>
    </row>
    <row r="96" spans="1:8" ht="45.6">
      <c r="A96" s="251">
        <v>6</v>
      </c>
      <c r="B96" s="252" t="s">
        <v>367</v>
      </c>
      <c r="C96" s="251" t="s">
        <v>68</v>
      </c>
      <c r="D96" s="258">
        <v>9.6</v>
      </c>
      <c r="E96" s="254"/>
      <c r="F96" s="255"/>
      <c r="G96" s="256"/>
      <c r="H96" s="256"/>
    </row>
    <row r="97" spans="1:8" ht="22.8">
      <c r="A97" s="251">
        <v>7</v>
      </c>
      <c r="B97" s="252" t="s">
        <v>366</v>
      </c>
      <c r="C97" s="251" t="s">
        <v>87</v>
      </c>
      <c r="D97" s="253">
        <v>0.96</v>
      </c>
      <c r="E97" s="254"/>
      <c r="F97" s="255"/>
      <c r="G97" s="256"/>
      <c r="H97" s="256"/>
    </row>
    <row r="98" spans="1:8" ht="34.200000000000003">
      <c r="A98" s="251">
        <v>8</v>
      </c>
      <c r="B98" s="252" t="s">
        <v>368</v>
      </c>
      <c r="C98" s="251" t="s">
        <v>68</v>
      </c>
      <c r="D98" s="258">
        <v>9.6</v>
      </c>
      <c r="E98" s="254"/>
      <c r="F98" s="255"/>
      <c r="G98" s="256"/>
      <c r="H98" s="256"/>
    </row>
    <row r="99" spans="1:8" ht="22.8">
      <c r="A99" s="251">
        <v>9</v>
      </c>
      <c r="B99" s="358" t="s">
        <v>2288</v>
      </c>
      <c r="C99" s="251" t="s">
        <v>103</v>
      </c>
      <c r="D99" s="258">
        <v>1.57</v>
      </c>
      <c r="E99" s="254"/>
      <c r="F99" s="255"/>
      <c r="G99" s="256"/>
      <c r="H99" s="256"/>
    </row>
    <row r="100" spans="1:8" ht="22.8">
      <c r="A100" s="251">
        <v>10</v>
      </c>
      <c r="B100" s="252" t="s">
        <v>369</v>
      </c>
      <c r="C100" s="251" t="s">
        <v>103</v>
      </c>
      <c r="D100" s="258">
        <v>1.57</v>
      </c>
      <c r="E100" s="254"/>
      <c r="F100" s="255"/>
      <c r="G100" s="256"/>
      <c r="H100" s="256"/>
    </row>
    <row r="101" spans="1:8" ht="22.8">
      <c r="A101" s="251">
        <v>11</v>
      </c>
      <c r="B101" s="252" t="s">
        <v>701</v>
      </c>
      <c r="C101" s="251" t="s">
        <v>68</v>
      </c>
      <c r="D101" s="253">
        <v>0.8</v>
      </c>
      <c r="E101" s="254"/>
      <c r="F101" s="255"/>
      <c r="G101" s="256"/>
      <c r="H101" s="256"/>
    </row>
    <row r="102" spans="1:8" ht="34.200000000000003">
      <c r="A102" s="251">
        <v>12</v>
      </c>
      <c r="B102" s="252" t="s">
        <v>702</v>
      </c>
      <c r="C102" s="251" t="s">
        <v>68</v>
      </c>
      <c r="D102" s="253">
        <v>0.12</v>
      </c>
      <c r="E102" s="254"/>
      <c r="F102" s="255"/>
      <c r="G102" s="256"/>
      <c r="H102" s="256"/>
    </row>
    <row r="103" spans="1:8" ht="34.200000000000003">
      <c r="A103" s="251">
        <v>13</v>
      </c>
      <c r="B103" s="252" t="s">
        <v>372</v>
      </c>
      <c r="C103" s="251" t="s">
        <v>46</v>
      </c>
      <c r="D103" s="258">
        <v>1.056</v>
      </c>
      <c r="E103" s="254"/>
      <c r="F103" s="255"/>
      <c r="G103" s="256"/>
      <c r="H103" s="256"/>
    </row>
    <row r="104" spans="1:8" ht="22.8">
      <c r="A104" s="251">
        <v>14</v>
      </c>
      <c r="B104" s="252" t="s">
        <v>373</v>
      </c>
      <c r="C104" s="251" t="s">
        <v>46</v>
      </c>
      <c r="D104" s="258">
        <v>1.056</v>
      </c>
      <c r="E104" s="254"/>
      <c r="F104" s="255"/>
      <c r="G104" s="256"/>
      <c r="H104" s="256"/>
    </row>
    <row r="105" spans="1:8">
      <c r="A105" s="249"/>
      <c r="B105" s="626" t="s">
        <v>374</v>
      </c>
      <c r="C105" s="627"/>
      <c r="D105" s="627"/>
      <c r="E105" s="627"/>
      <c r="F105" s="627"/>
    </row>
    <row r="106" spans="1:8" ht="45.6">
      <c r="A106" s="251">
        <v>1</v>
      </c>
      <c r="B106" s="252" t="s">
        <v>227</v>
      </c>
      <c r="C106" s="251" t="s">
        <v>42</v>
      </c>
      <c r="D106" s="395">
        <v>0.51</v>
      </c>
      <c r="E106" s="254"/>
      <c r="F106" s="255"/>
      <c r="G106" s="256"/>
      <c r="H106" s="256"/>
    </row>
    <row r="107" spans="1:8" ht="22.8">
      <c r="A107" s="251">
        <v>2</v>
      </c>
      <c r="B107" s="252" t="s">
        <v>376</v>
      </c>
      <c r="C107" s="251" t="s">
        <v>68</v>
      </c>
      <c r="D107" s="258">
        <v>1.8</v>
      </c>
      <c r="E107" s="254"/>
      <c r="F107" s="255"/>
      <c r="G107" s="256"/>
      <c r="H107" s="256"/>
    </row>
    <row r="108" spans="1:8" ht="22.8">
      <c r="A108" s="251">
        <v>3</v>
      </c>
      <c r="B108" s="252" t="s">
        <v>97</v>
      </c>
      <c r="C108" s="251" t="s">
        <v>68</v>
      </c>
      <c r="D108" s="258">
        <v>1.62</v>
      </c>
      <c r="E108" s="254"/>
      <c r="F108" s="255"/>
      <c r="G108" s="256"/>
      <c r="H108" s="256"/>
    </row>
    <row r="109" spans="1:8" ht="34.200000000000003">
      <c r="A109" s="251">
        <v>4</v>
      </c>
      <c r="B109" s="252" t="s">
        <v>379</v>
      </c>
      <c r="C109" s="251" t="s">
        <v>68</v>
      </c>
      <c r="D109" s="258">
        <v>1.48</v>
      </c>
      <c r="E109" s="254"/>
      <c r="F109" s="255"/>
      <c r="G109" s="256"/>
      <c r="H109" s="256"/>
    </row>
    <row r="110" spans="1:8" ht="22.8">
      <c r="A110" s="251">
        <v>5</v>
      </c>
      <c r="B110" s="252" t="s">
        <v>98</v>
      </c>
      <c r="C110" s="251" t="s">
        <v>68</v>
      </c>
      <c r="D110" s="253">
        <v>0.15</v>
      </c>
      <c r="E110" s="254"/>
      <c r="F110" s="255"/>
      <c r="G110" s="256"/>
      <c r="H110" s="256"/>
    </row>
    <row r="111" spans="1:8" ht="22.8">
      <c r="A111" s="251">
        <v>6</v>
      </c>
      <c r="B111" s="252" t="s">
        <v>98</v>
      </c>
      <c r="C111" s="251" t="s">
        <v>68</v>
      </c>
      <c r="D111" s="253">
        <v>0.01</v>
      </c>
      <c r="E111" s="254"/>
      <c r="F111" s="255"/>
      <c r="G111" s="256"/>
      <c r="H111" s="256"/>
    </row>
    <row r="112" spans="1:8" ht="22.8">
      <c r="A112" s="251">
        <v>7</v>
      </c>
      <c r="B112" s="252" t="s">
        <v>102</v>
      </c>
      <c r="C112" s="251" t="s">
        <v>103</v>
      </c>
      <c r="D112" s="258">
        <v>0.61</v>
      </c>
      <c r="E112" s="254"/>
      <c r="F112" s="255"/>
      <c r="G112" s="256"/>
      <c r="H112" s="256"/>
    </row>
    <row r="113" spans="1:8">
      <c r="A113" s="249"/>
      <c r="B113" s="626" t="s">
        <v>383</v>
      </c>
      <c r="C113" s="627"/>
      <c r="D113" s="627"/>
      <c r="E113" s="627"/>
      <c r="F113" s="627"/>
    </row>
    <row r="114" spans="1:8" ht="34.200000000000003">
      <c r="A114" s="251">
        <v>1</v>
      </c>
      <c r="B114" s="252" t="s">
        <v>112</v>
      </c>
      <c r="C114" s="251" t="s">
        <v>10</v>
      </c>
      <c r="D114" s="258">
        <v>4</v>
      </c>
      <c r="E114" s="254"/>
      <c r="F114" s="255"/>
      <c r="G114" s="256"/>
      <c r="H114" s="256"/>
    </row>
    <row r="115" spans="1:8" ht="34.200000000000003">
      <c r="A115" s="251">
        <v>2</v>
      </c>
      <c r="B115" s="252" t="s">
        <v>384</v>
      </c>
      <c r="C115" s="251" t="s">
        <v>10</v>
      </c>
      <c r="D115" s="258">
        <v>2</v>
      </c>
      <c r="E115" s="254"/>
      <c r="F115" s="255"/>
      <c r="G115" s="256"/>
      <c r="H115" s="256"/>
    </row>
    <row r="116" spans="1:8" ht="22.8">
      <c r="A116" s="251">
        <v>3</v>
      </c>
      <c r="B116" s="252" t="s">
        <v>2293</v>
      </c>
      <c r="C116" s="251" t="s">
        <v>10</v>
      </c>
      <c r="D116" s="258">
        <v>2</v>
      </c>
      <c r="E116" s="254"/>
      <c r="F116" s="255"/>
      <c r="G116" s="256"/>
      <c r="H116" s="256"/>
    </row>
    <row r="117" spans="1:8" ht="22.8">
      <c r="A117" s="393">
        <v>4</v>
      </c>
      <c r="B117" s="392" t="s">
        <v>2297</v>
      </c>
      <c r="C117" s="393" t="s">
        <v>10</v>
      </c>
      <c r="D117" s="394">
        <v>2</v>
      </c>
      <c r="E117" s="254"/>
      <c r="F117" s="255"/>
      <c r="G117" s="256"/>
      <c r="H117" s="256"/>
    </row>
    <row r="118" spans="1:8" ht="22.8">
      <c r="A118" s="251">
        <v>5</v>
      </c>
      <c r="B118" s="252" t="s">
        <v>2296</v>
      </c>
      <c r="C118" s="251" t="s">
        <v>10</v>
      </c>
      <c r="D118" s="258">
        <v>2</v>
      </c>
      <c r="E118" s="254"/>
      <c r="F118" s="255"/>
      <c r="G118" s="256"/>
      <c r="H118" s="256"/>
    </row>
    <row r="119" spans="1:8" ht="22.8">
      <c r="A119" s="251">
        <v>6</v>
      </c>
      <c r="B119" s="252" t="s">
        <v>2294</v>
      </c>
      <c r="C119" s="251" t="s">
        <v>10</v>
      </c>
      <c r="D119" s="258">
        <v>4</v>
      </c>
      <c r="E119" s="254"/>
      <c r="F119" s="255"/>
      <c r="G119" s="256"/>
      <c r="H119" s="256"/>
    </row>
    <row r="120" spans="1:8" ht="22.8">
      <c r="A120" s="251">
        <v>7</v>
      </c>
      <c r="B120" s="252" t="s">
        <v>2295</v>
      </c>
      <c r="C120" s="251" t="s">
        <v>10</v>
      </c>
      <c r="D120" s="258">
        <v>2</v>
      </c>
      <c r="E120" s="254"/>
      <c r="F120" s="255"/>
      <c r="G120" s="256"/>
      <c r="H120" s="256"/>
    </row>
    <row r="121" spans="1:8" ht="28.5" customHeight="1">
      <c r="A121" s="251">
        <v>8</v>
      </c>
      <c r="B121" s="252" t="s">
        <v>387</v>
      </c>
      <c r="C121" s="251" t="s">
        <v>10</v>
      </c>
      <c r="D121" s="258">
        <v>3</v>
      </c>
      <c r="E121" s="254"/>
      <c r="F121" s="255"/>
      <c r="G121" s="256"/>
      <c r="H121" s="256"/>
    </row>
    <row r="122" spans="1:8" ht="22.8">
      <c r="A122" s="251">
        <v>9</v>
      </c>
      <c r="B122" s="252" t="s">
        <v>703</v>
      </c>
      <c r="C122" s="251" t="s">
        <v>10</v>
      </c>
      <c r="D122" s="258">
        <v>1</v>
      </c>
      <c r="E122" s="254"/>
      <c r="F122" s="255"/>
      <c r="G122" s="256"/>
      <c r="H122" s="256"/>
    </row>
    <row r="123" spans="1:8" ht="34.200000000000003">
      <c r="A123" s="251">
        <v>10</v>
      </c>
      <c r="B123" s="252" t="s">
        <v>704</v>
      </c>
      <c r="C123" s="251" t="s">
        <v>10</v>
      </c>
      <c r="D123" s="258">
        <v>1</v>
      </c>
      <c r="E123" s="254"/>
      <c r="F123" s="255"/>
      <c r="G123" s="256"/>
      <c r="H123" s="256"/>
    </row>
    <row r="124" spans="1:8" ht="22.8">
      <c r="A124" s="251">
        <v>11</v>
      </c>
      <c r="B124" s="252" t="s">
        <v>391</v>
      </c>
      <c r="C124" s="251" t="s">
        <v>184</v>
      </c>
      <c r="D124" s="258">
        <v>51.4</v>
      </c>
      <c r="E124" s="254"/>
      <c r="F124" s="255"/>
      <c r="G124" s="256"/>
      <c r="H124" s="256"/>
    </row>
    <row r="125" spans="1:8" ht="34.200000000000003">
      <c r="A125" s="251">
        <v>12</v>
      </c>
      <c r="B125" s="252" t="s">
        <v>705</v>
      </c>
      <c r="C125" s="251" t="s">
        <v>55</v>
      </c>
      <c r="D125" s="258">
        <v>11.6</v>
      </c>
      <c r="E125" s="254"/>
      <c r="F125" s="255"/>
      <c r="G125" s="256"/>
      <c r="H125" s="256"/>
    </row>
    <row r="126" spans="1:8" ht="22.8">
      <c r="A126" s="251">
        <v>13</v>
      </c>
      <c r="B126" s="252" t="s">
        <v>706</v>
      </c>
      <c r="C126" s="251" t="s">
        <v>10</v>
      </c>
      <c r="D126" s="258">
        <v>10</v>
      </c>
      <c r="E126" s="254"/>
      <c r="F126" s="255"/>
      <c r="G126" s="256"/>
      <c r="H126" s="256"/>
    </row>
    <row r="127" spans="1:8" ht="14.1" customHeight="1">
      <c r="A127" s="628" t="s">
        <v>1392</v>
      </c>
      <c r="B127" s="629"/>
      <c r="C127" s="629"/>
      <c r="D127" s="629"/>
      <c r="E127" s="630"/>
      <c r="F127" s="255"/>
    </row>
    <row r="128" spans="1:8">
      <c r="B128" s="631"/>
      <c r="C128" s="631"/>
      <c r="D128" s="631"/>
      <c r="E128" s="631"/>
      <c r="F128" s="631"/>
    </row>
    <row r="129" spans="1:8">
      <c r="B129" s="631"/>
      <c r="C129" s="631"/>
      <c r="D129" s="631"/>
      <c r="E129" s="631"/>
      <c r="F129" s="631"/>
    </row>
    <row r="130" spans="1:8">
      <c r="B130" s="631"/>
      <c r="C130" s="631"/>
      <c r="D130" s="631"/>
      <c r="E130" s="631"/>
      <c r="F130" s="631"/>
    </row>
    <row r="131" spans="1:8" ht="15">
      <c r="B131" s="616" t="s">
        <v>19</v>
      </c>
      <c r="C131" s="617"/>
      <c r="D131" s="617"/>
      <c r="E131" s="617"/>
    </row>
    <row r="133" spans="1:8">
      <c r="A133" s="618" t="s">
        <v>637</v>
      </c>
      <c r="B133" s="619"/>
      <c r="C133" s="619"/>
      <c r="D133" s="619"/>
      <c r="E133" s="619"/>
      <c r="F133" s="619"/>
    </row>
    <row r="134" spans="1:8">
      <c r="A134" s="619"/>
      <c r="B134" s="619"/>
      <c r="C134" s="619"/>
      <c r="D134" s="619"/>
      <c r="E134" s="619"/>
      <c r="F134" s="619"/>
    </row>
    <row r="135" spans="1:8">
      <c r="A135" s="618" t="s">
        <v>692</v>
      </c>
      <c r="B135" s="619"/>
      <c r="C135" s="619"/>
      <c r="D135" s="619"/>
      <c r="E135" s="619"/>
      <c r="F135" s="619"/>
    </row>
    <row r="136" spans="1:8">
      <c r="A136" s="619"/>
      <c r="B136" s="619"/>
      <c r="C136" s="619"/>
      <c r="D136" s="619"/>
      <c r="E136" s="619"/>
      <c r="F136" s="619"/>
    </row>
    <row r="137" spans="1:8">
      <c r="A137" s="618" t="s">
        <v>707</v>
      </c>
      <c r="B137" s="619"/>
      <c r="C137" s="619"/>
      <c r="D137" s="619"/>
      <c r="E137" s="619"/>
      <c r="F137" s="619"/>
    </row>
    <row r="138" spans="1:8">
      <c r="A138" s="619"/>
      <c r="B138" s="619"/>
      <c r="C138" s="619"/>
      <c r="D138" s="619"/>
      <c r="E138" s="619"/>
      <c r="F138" s="619"/>
    </row>
    <row r="139" spans="1:8">
      <c r="A139" s="620" t="s">
        <v>1438</v>
      </c>
      <c r="B139" s="243" t="s">
        <v>23</v>
      </c>
      <c r="C139" s="244" t="s">
        <v>6</v>
      </c>
      <c r="D139" s="622" t="s">
        <v>7</v>
      </c>
      <c r="E139" s="624" t="s">
        <v>1393</v>
      </c>
      <c r="F139" s="625"/>
    </row>
    <row r="140" spans="1:8">
      <c r="A140" s="621"/>
      <c r="B140" s="246" t="s">
        <v>24</v>
      </c>
      <c r="C140" s="247" t="s">
        <v>10</v>
      </c>
      <c r="D140" s="623"/>
      <c r="E140" s="248" t="s">
        <v>25</v>
      </c>
      <c r="F140" s="245" t="s">
        <v>26</v>
      </c>
    </row>
    <row r="141" spans="1:8">
      <c r="A141" s="249"/>
      <c r="B141" s="626" t="s">
        <v>27</v>
      </c>
      <c r="C141" s="627"/>
      <c r="D141" s="627"/>
      <c r="E141" s="627"/>
      <c r="F141" s="627"/>
    </row>
    <row r="142" spans="1:8" ht="22.8">
      <c r="A142" s="251">
        <v>1</v>
      </c>
      <c r="B142" s="252" t="s">
        <v>291</v>
      </c>
      <c r="C142" s="251" t="s">
        <v>259</v>
      </c>
      <c r="D142" s="253">
        <v>0.15</v>
      </c>
      <c r="E142" s="254"/>
      <c r="F142" s="255"/>
      <c r="G142" s="256"/>
      <c r="H142" s="256"/>
    </row>
    <row r="143" spans="1:8" ht="34.200000000000003">
      <c r="A143" s="251">
        <v>2</v>
      </c>
      <c r="B143" s="252" t="s">
        <v>342</v>
      </c>
      <c r="C143" s="251" t="s">
        <v>64</v>
      </c>
      <c r="D143" s="258">
        <v>410</v>
      </c>
      <c r="E143" s="254"/>
      <c r="F143" s="255"/>
      <c r="G143" s="256"/>
      <c r="H143" s="256"/>
    </row>
    <row r="144" spans="1:8" ht="22.8">
      <c r="A144" s="251">
        <v>3</v>
      </c>
      <c r="B144" s="252" t="s">
        <v>77</v>
      </c>
      <c r="C144" s="251" t="s">
        <v>46</v>
      </c>
      <c r="D144" s="258">
        <v>41</v>
      </c>
      <c r="E144" s="254"/>
      <c r="F144" s="255"/>
      <c r="G144" s="256"/>
      <c r="H144" s="256"/>
    </row>
    <row r="145" spans="1:8" ht="22.8">
      <c r="A145" s="251">
        <v>4</v>
      </c>
      <c r="B145" s="252" t="s">
        <v>66</v>
      </c>
      <c r="C145" s="251" t="s">
        <v>46</v>
      </c>
      <c r="D145" s="258">
        <v>41</v>
      </c>
      <c r="E145" s="254"/>
      <c r="F145" s="255"/>
      <c r="G145" s="256"/>
      <c r="H145" s="256"/>
    </row>
    <row r="146" spans="1:8" ht="34.200000000000003">
      <c r="A146" s="251">
        <v>5</v>
      </c>
      <c r="B146" s="252" t="s">
        <v>63</v>
      </c>
      <c r="C146" s="251" t="s">
        <v>64</v>
      </c>
      <c r="D146" s="258">
        <v>215</v>
      </c>
      <c r="E146" s="254"/>
      <c r="F146" s="255"/>
      <c r="G146" s="256"/>
      <c r="H146" s="256"/>
    </row>
    <row r="147" spans="1:8" ht="22.8">
      <c r="A147" s="251">
        <v>6</v>
      </c>
      <c r="B147" s="252" t="s">
        <v>77</v>
      </c>
      <c r="C147" s="251" t="s">
        <v>46</v>
      </c>
      <c r="D147" s="258">
        <v>7.9550000000000001</v>
      </c>
      <c r="E147" s="254"/>
      <c r="F147" s="255"/>
      <c r="G147" s="256"/>
      <c r="H147" s="256"/>
    </row>
    <row r="148" spans="1:8" ht="22.8">
      <c r="A148" s="251">
        <v>7</v>
      </c>
      <c r="B148" s="252" t="s">
        <v>66</v>
      </c>
      <c r="C148" s="251" t="s">
        <v>46</v>
      </c>
      <c r="D148" s="258">
        <v>7.9550000000000001</v>
      </c>
      <c r="E148" s="254"/>
      <c r="F148" s="255"/>
      <c r="G148" s="256"/>
      <c r="H148" s="256"/>
    </row>
    <row r="149" spans="1:8" ht="22.8">
      <c r="A149" s="251">
        <v>8</v>
      </c>
      <c r="B149" s="252" t="s">
        <v>67</v>
      </c>
      <c r="C149" s="251" t="s">
        <v>68</v>
      </c>
      <c r="D149" s="258">
        <v>5.3</v>
      </c>
      <c r="E149" s="254"/>
      <c r="F149" s="255"/>
      <c r="G149" s="256"/>
      <c r="H149" s="256"/>
    </row>
    <row r="150" spans="1:8" ht="34.200000000000003">
      <c r="A150" s="251">
        <v>9</v>
      </c>
      <c r="B150" s="252" t="s">
        <v>344</v>
      </c>
      <c r="C150" s="251" t="s">
        <v>46</v>
      </c>
      <c r="D150" s="258">
        <v>106</v>
      </c>
      <c r="E150" s="254"/>
      <c r="F150" s="255"/>
      <c r="G150" s="256"/>
      <c r="H150" s="256"/>
    </row>
    <row r="151" spans="1:8" ht="22.8">
      <c r="A151" s="251">
        <v>10</v>
      </c>
      <c r="B151" s="252" t="s">
        <v>66</v>
      </c>
      <c r="C151" s="251" t="s">
        <v>46</v>
      </c>
      <c r="D151" s="258">
        <v>106</v>
      </c>
      <c r="E151" s="254"/>
      <c r="F151" s="255"/>
      <c r="G151" s="256"/>
      <c r="H151" s="256"/>
    </row>
    <row r="152" spans="1:8" ht="34.200000000000003">
      <c r="A152" s="251">
        <v>11</v>
      </c>
      <c r="B152" s="252" t="s">
        <v>345</v>
      </c>
      <c r="C152" s="251" t="s">
        <v>68</v>
      </c>
      <c r="D152" s="258">
        <v>15.65</v>
      </c>
      <c r="E152" s="254"/>
      <c r="F152" s="255"/>
      <c r="G152" s="256"/>
      <c r="H152" s="256"/>
    </row>
    <row r="153" spans="1:8" ht="34.200000000000003">
      <c r="A153" s="251">
        <v>12</v>
      </c>
      <c r="B153" s="252" t="s">
        <v>344</v>
      </c>
      <c r="C153" s="251" t="s">
        <v>46</v>
      </c>
      <c r="D153" s="258">
        <v>649</v>
      </c>
      <c r="E153" s="254"/>
      <c r="F153" s="255"/>
      <c r="G153" s="256"/>
      <c r="H153" s="256"/>
    </row>
    <row r="154" spans="1:8" ht="22.8">
      <c r="A154" s="251">
        <v>13</v>
      </c>
      <c r="B154" s="252" t="s">
        <v>66</v>
      </c>
      <c r="C154" s="251" t="s">
        <v>46</v>
      </c>
      <c r="D154" s="258">
        <v>649</v>
      </c>
      <c r="E154" s="254"/>
      <c r="F154" s="255"/>
      <c r="G154" s="256"/>
      <c r="H154" s="256"/>
    </row>
    <row r="155" spans="1:8" ht="34.200000000000003">
      <c r="A155" s="251">
        <v>14</v>
      </c>
      <c r="B155" s="252" t="s">
        <v>346</v>
      </c>
      <c r="C155" s="251" t="s">
        <v>80</v>
      </c>
      <c r="D155" s="253">
        <v>0.124</v>
      </c>
      <c r="E155" s="254"/>
      <c r="F155" s="255"/>
      <c r="G155" s="256"/>
      <c r="H155" s="256"/>
    </row>
    <row r="156" spans="1:8" ht="34.200000000000003">
      <c r="A156" s="251">
        <v>15</v>
      </c>
      <c r="B156" s="252" t="s">
        <v>81</v>
      </c>
      <c r="C156" s="251" t="s">
        <v>80</v>
      </c>
      <c r="D156" s="253">
        <v>0.124</v>
      </c>
      <c r="E156" s="254"/>
      <c r="F156" s="255"/>
      <c r="G156" s="256"/>
      <c r="H156" s="256"/>
    </row>
    <row r="157" spans="1:8" ht="45.6">
      <c r="A157" s="251">
        <v>16</v>
      </c>
      <c r="B157" s="252" t="s">
        <v>82</v>
      </c>
      <c r="C157" s="251" t="s">
        <v>80</v>
      </c>
      <c r="D157" s="253">
        <v>0.124</v>
      </c>
      <c r="E157" s="254"/>
      <c r="F157" s="255"/>
      <c r="G157" s="256"/>
      <c r="H157" s="256"/>
    </row>
    <row r="158" spans="1:8" ht="34.200000000000003">
      <c r="A158" s="251">
        <v>17</v>
      </c>
      <c r="B158" s="252" t="s">
        <v>697</v>
      </c>
      <c r="C158" s="251" t="s">
        <v>80</v>
      </c>
      <c r="D158" s="253">
        <v>0.97499999999999998</v>
      </c>
      <c r="E158" s="254"/>
      <c r="F158" s="255"/>
      <c r="G158" s="256"/>
      <c r="H158" s="256"/>
    </row>
    <row r="159" spans="1:8" ht="34.200000000000003">
      <c r="A159" s="251">
        <v>18</v>
      </c>
      <c r="B159" s="252" t="s">
        <v>347</v>
      </c>
      <c r="C159" s="251" t="s">
        <v>80</v>
      </c>
      <c r="D159" s="253">
        <v>0.97499999999999998</v>
      </c>
      <c r="E159" s="254"/>
      <c r="F159" s="255"/>
      <c r="G159" s="256"/>
      <c r="H159" s="256"/>
    </row>
    <row r="160" spans="1:8" ht="34.200000000000003">
      <c r="A160" s="251">
        <v>19</v>
      </c>
      <c r="B160" s="252" t="s">
        <v>697</v>
      </c>
      <c r="C160" s="251" t="s">
        <v>80</v>
      </c>
      <c r="D160" s="253">
        <v>0.22500000000000001</v>
      </c>
      <c r="E160" s="254"/>
      <c r="F160" s="255"/>
      <c r="G160" s="256"/>
      <c r="H160" s="256"/>
    </row>
    <row r="161" spans="1:8" ht="34.200000000000003">
      <c r="A161" s="251">
        <v>20</v>
      </c>
      <c r="B161" s="252" t="s">
        <v>348</v>
      </c>
      <c r="C161" s="251" t="s">
        <v>80</v>
      </c>
      <c r="D161" s="253">
        <v>0.22500000000000001</v>
      </c>
      <c r="E161" s="254"/>
      <c r="F161" s="255"/>
      <c r="G161" s="256"/>
      <c r="H161" s="256"/>
    </row>
    <row r="162" spans="1:8" ht="22.8">
      <c r="A162" s="251">
        <v>21</v>
      </c>
      <c r="B162" s="252" t="s">
        <v>70</v>
      </c>
      <c r="C162" s="251" t="s">
        <v>10</v>
      </c>
      <c r="D162" s="258">
        <v>8</v>
      </c>
      <c r="E162" s="254"/>
      <c r="F162" s="255"/>
      <c r="G162" s="256"/>
      <c r="H162" s="256"/>
    </row>
    <row r="163" spans="1:8">
      <c r="A163" s="251">
        <v>22</v>
      </c>
      <c r="B163" s="252" t="s">
        <v>71</v>
      </c>
      <c r="C163" s="251" t="s">
        <v>10</v>
      </c>
      <c r="D163" s="258">
        <v>8</v>
      </c>
      <c r="E163" s="254"/>
      <c r="F163" s="255"/>
      <c r="G163" s="256"/>
      <c r="H163" s="256"/>
    </row>
    <row r="164" spans="1:8" ht="22.8">
      <c r="A164" s="251">
        <v>23</v>
      </c>
      <c r="B164" s="252" t="s">
        <v>77</v>
      </c>
      <c r="C164" s="251" t="s">
        <v>46</v>
      </c>
      <c r="D164" s="258">
        <v>1.35</v>
      </c>
      <c r="E164" s="254"/>
      <c r="F164" s="255"/>
      <c r="G164" s="256"/>
      <c r="H164" s="256"/>
    </row>
    <row r="165" spans="1:8" ht="22.8">
      <c r="A165" s="251">
        <v>24</v>
      </c>
      <c r="B165" s="252" t="s">
        <v>66</v>
      </c>
      <c r="C165" s="251" t="s">
        <v>46</v>
      </c>
      <c r="D165" s="258">
        <v>1.35</v>
      </c>
      <c r="E165" s="254"/>
      <c r="F165" s="255"/>
      <c r="G165" s="256"/>
      <c r="H165" s="256"/>
    </row>
    <row r="166" spans="1:8" ht="22.8">
      <c r="A166" s="426">
        <v>25</v>
      </c>
      <c r="B166" s="427" t="s">
        <v>708</v>
      </c>
      <c r="C166" s="426" t="s">
        <v>10</v>
      </c>
      <c r="D166" s="463">
        <v>1</v>
      </c>
      <c r="E166" s="254"/>
      <c r="F166" s="255"/>
      <c r="G166" s="256"/>
      <c r="H166" s="256"/>
    </row>
    <row r="167" spans="1:8" ht="22.8">
      <c r="A167" s="426">
        <v>26</v>
      </c>
      <c r="B167" s="427" t="s">
        <v>709</v>
      </c>
      <c r="C167" s="426" t="s">
        <v>10</v>
      </c>
      <c r="D167" s="463">
        <v>1</v>
      </c>
      <c r="E167" s="254"/>
      <c r="F167" s="255"/>
      <c r="G167" s="256"/>
      <c r="H167" s="256"/>
    </row>
    <row r="168" spans="1:8" ht="22.8">
      <c r="A168" s="426">
        <v>27</v>
      </c>
      <c r="B168" s="427" t="s">
        <v>710</v>
      </c>
      <c r="C168" s="426" t="s">
        <v>10</v>
      </c>
      <c r="D168" s="463">
        <v>1</v>
      </c>
      <c r="E168" s="254"/>
      <c r="F168" s="255"/>
      <c r="G168" s="256"/>
      <c r="H168" s="256"/>
    </row>
    <row r="169" spans="1:8" ht="22.8">
      <c r="A169" s="426">
        <v>28</v>
      </c>
      <c r="B169" s="427" t="s">
        <v>711</v>
      </c>
      <c r="C169" s="426" t="s">
        <v>10</v>
      </c>
      <c r="D169" s="463">
        <v>1</v>
      </c>
      <c r="E169" s="254"/>
      <c r="F169" s="255"/>
      <c r="G169" s="256"/>
      <c r="H169" s="256"/>
    </row>
    <row r="170" spans="1:8" ht="22.8">
      <c r="A170" s="426">
        <v>29</v>
      </c>
      <c r="B170" s="427" t="s">
        <v>77</v>
      </c>
      <c r="C170" s="426" t="s">
        <v>46</v>
      </c>
      <c r="D170" s="464">
        <v>0.3</v>
      </c>
      <c r="E170" s="254"/>
      <c r="F170" s="255"/>
      <c r="G170" s="256"/>
      <c r="H170" s="256"/>
    </row>
    <row r="171" spans="1:8" ht="22.8">
      <c r="A171" s="426">
        <v>30</v>
      </c>
      <c r="B171" s="427" t="s">
        <v>66</v>
      </c>
      <c r="C171" s="426" t="s">
        <v>46</v>
      </c>
      <c r="D171" s="464">
        <v>0.3</v>
      </c>
      <c r="E171" s="254"/>
      <c r="F171" s="255"/>
      <c r="G171" s="256"/>
      <c r="H171" s="256"/>
    </row>
    <row r="172" spans="1:8" ht="22.8">
      <c r="A172" s="251">
        <v>31</v>
      </c>
      <c r="B172" s="252" t="s">
        <v>353</v>
      </c>
      <c r="C172" s="251" t="s">
        <v>10</v>
      </c>
      <c r="D172" s="258">
        <v>1</v>
      </c>
      <c r="E172" s="254"/>
      <c r="F172" s="255"/>
      <c r="G172" s="256"/>
      <c r="H172" s="256"/>
    </row>
    <row r="173" spans="1:8" ht="22.8">
      <c r="A173" s="251">
        <v>32</v>
      </c>
      <c r="B173" s="252" t="s">
        <v>77</v>
      </c>
      <c r="C173" s="251" t="s">
        <v>46</v>
      </c>
      <c r="D173" s="253">
        <v>0.5</v>
      </c>
      <c r="E173" s="254"/>
      <c r="F173" s="255"/>
      <c r="G173" s="256"/>
      <c r="H173" s="256"/>
    </row>
    <row r="174" spans="1:8" ht="22.8">
      <c r="A174" s="251">
        <v>33</v>
      </c>
      <c r="B174" s="252" t="s">
        <v>66</v>
      </c>
      <c r="C174" s="251" t="s">
        <v>46</v>
      </c>
      <c r="D174" s="253">
        <v>0.5</v>
      </c>
      <c r="E174" s="254"/>
      <c r="F174" s="255"/>
      <c r="G174" s="256"/>
      <c r="H174" s="256"/>
    </row>
    <row r="175" spans="1:8">
      <c r="A175" s="251">
        <v>34</v>
      </c>
      <c r="B175" s="252" t="s">
        <v>354</v>
      </c>
      <c r="C175" s="251" t="s">
        <v>10</v>
      </c>
      <c r="D175" s="258">
        <v>1</v>
      </c>
      <c r="E175" s="254"/>
      <c r="F175" s="255"/>
      <c r="G175" s="256"/>
      <c r="H175" s="256"/>
    </row>
    <row r="176" spans="1:8" ht="22.8">
      <c r="A176" s="251">
        <v>35</v>
      </c>
      <c r="B176" s="252" t="s">
        <v>77</v>
      </c>
      <c r="C176" s="251" t="s">
        <v>46</v>
      </c>
      <c r="D176" s="253">
        <v>0.05</v>
      </c>
      <c r="E176" s="254"/>
      <c r="F176" s="255"/>
      <c r="G176" s="256"/>
      <c r="H176" s="256"/>
    </row>
    <row r="177" spans="1:8" ht="22.8">
      <c r="A177" s="251">
        <v>36</v>
      </c>
      <c r="B177" s="252" t="s">
        <v>66</v>
      </c>
      <c r="C177" s="251" t="s">
        <v>46</v>
      </c>
      <c r="D177" s="253">
        <v>0.05</v>
      </c>
      <c r="E177" s="254"/>
      <c r="F177" s="255"/>
      <c r="G177" s="256"/>
      <c r="H177" s="256"/>
    </row>
    <row r="178" spans="1:8" ht="22.8">
      <c r="A178" s="251">
        <v>37</v>
      </c>
      <c r="B178" s="252" t="s">
        <v>698</v>
      </c>
      <c r="C178" s="251" t="s">
        <v>55</v>
      </c>
      <c r="D178" s="258">
        <v>3.8</v>
      </c>
      <c r="E178" s="254"/>
      <c r="F178" s="255"/>
      <c r="G178" s="256"/>
      <c r="H178" s="256"/>
    </row>
    <row r="179" spans="1:8" ht="22.8">
      <c r="A179" s="251">
        <v>38</v>
      </c>
      <c r="B179" s="252" t="s">
        <v>77</v>
      </c>
      <c r="C179" s="251" t="s">
        <v>46</v>
      </c>
      <c r="D179" s="253">
        <v>0.67600000000000005</v>
      </c>
      <c r="E179" s="254"/>
      <c r="F179" s="255"/>
      <c r="G179" s="256"/>
      <c r="H179" s="256"/>
    </row>
    <row r="180" spans="1:8" ht="22.8">
      <c r="A180" s="251">
        <v>39</v>
      </c>
      <c r="B180" s="252" t="s">
        <v>66</v>
      </c>
      <c r="C180" s="251" t="s">
        <v>46</v>
      </c>
      <c r="D180" s="253">
        <v>0.67600000000000005</v>
      </c>
      <c r="E180" s="254"/>
      <c r="F180" s="255"/>
      <c r="G180" s="256"/>
      <c r="H180" s="256"/>
    </row>
    <row r="181" spans="1:8">
      <c r="A181" s="249"/>
      <c r="B181" s="626" t="s">
        <v>78</v>
      </c>
      <c r="C181" s="627"/>
      <c r="D181" s="627"/>
      <c r="E181" s="627"/>
      <c r="F181" s="627"/>
    </row>
    <row r="182" spans="1:8" ht="22.8">
      <c r="A182" s="251">
        <v>1</v>
      </c>
      <c r="B182" s="252" t="s">
        <v>86</v>
      </c>
      <c r="C182" s="251" t="s">
        <v>87</v>
      </c>
      <c r="D182" s="258">
        <v>1.3</v>
      </c>
      <c r="E182" s="254"/>
      <c r="F182" s="255"/>
      <c r="G182" s="256"/>
      <c r="H182" s="256"/>
    </row>
    <row r="183" spans="1:8" ht="34.200000000000003">
      <c r="A183" s="251">
        <v>2</v>
      </c>
      <c r="B183" s="252" t="s">
        <v>88</v>
      </c>
      <c r="C183" s="251" t="s">
        <v>42</v>
      </c>
      <c r="D183" s="258">
        <v>3.9</v>
      </c>
      <c r="E183" s="254"/>
      <c r="F183" s="255"/>
      <c r="G183" s="256"/>
      <c r="H183" s="256"/>
    </row>
    <row r="184" spans="1:8" ht="34.200000000000003">
      <c r="A184" s="251">
        <v>3</v>
      </c>
      <c r="B184" s="252" t="s">
        <v>355</v>
      </c>
      <c r="C184" s="251" t="s">
        <v>68</v>
      </c>
      <c r="D184" s="258">
        <v>9.65</v>
      </c>
      <c r="E184" s="254"/>
      <c r="F184" s="255"/>
      <c r="G184" s="256"/>
      <c r="H184" s="256"/>
    </row>
    <row r="185" spans="1:8" ht="22.8">
      <c r="A185" s="251">
        <v>4</v>
      </c>
      <c r="B185" s="252" t="s">
        <v>89</v>
      </c>
      <c r="C185" s="251" t="s">
        <v>87</v>
      </c>
      <c r="D185" s="253">
        <v>0.85</v>
      </c>
      <c r="E185" s="254"/>
      <c r="F185" s="255"/>
      <c r="G185" s="256"/>
      <c r="H185" s="256"/>
    </row>
    <row r="186" spans="1:8" ht="22.8">
      <c r="A186" s="251">
        <v>5</v>
      </c>
      <c r="B186" s="252" t="s">
        <v>356</v>
      </c>
      <c r="C186" s="251" t="s">
        <v>87</v>
      </c>
      <c r="D186" s="253">
        <v>0.2</v>
      </c>
      <c r="E186" s="254"/>
      <c r="F186" s="255"/>
      <c r="G186" s="256"/>
      <c r="H186" s="256"/>
    </row>
    <row r="187" spans="1:8" ht="34.200000000000003">
      <c r="A187" s="251">
        <v>6</v>
      </c>
      <c r="B187" s="252" t="s">
        <v>81</v>
      </c>
      <c r="C187" s="251" t="s">
        <v>80</v>
      </c>
      <c r="D187" s="253">
        <v>0.11025</v>
      </c>
      <c r="E187" s="254"/>
      <c r="F187" s="255"/>
      <c r="G187" s="256"/>
      <c r="H187" s="256"/>
    </row>
    <row r="188" spans="1:8" ht="45.6">
      <c r="A188" s="251">
        <v>7</v>
      </c>
      <c r="B188" s="252" t="s">
        <v>357</v>
      </c>
      <c r="C188" s="251" t="s">
        <v>80</v>
      </c>
      <c r="D188" s="253">
        <v>0.11025</v>
      </c>
      <c r="E188" s="254"/>
      <c r="F188" s="255"/>
      <c r="G188" s="256"/>
      <c r="H188" s="256"/>
    </row>
    <row r="189" spans="1:8" ht="34.200000000000003">
      <c r="A189" s="251">
        <v>8</v>
      </c>
      <c r="B189" s="252" t="s">
        <v>92</v>
      </c>
      <c r="C189" s="251" t="s">
        <v>68</v>
      </c>
      <c r="D189" s="258">
        <v>10.5</v>
      </c>
      <c r="E189" s="254"/>
      <c r="F189" s="255"/>
      <c r="G189" s="256"/>
      <c r="H189" s="256"/>
    </row>
    <row r="190" spans="1:8" ht="22.8">
      <c r="A190" s="251">
        <v>9</v>
      </c>
      <c r="B190" s="252" t="s">
        <v>93</v>
      </c>
      <c r="C190" s="251" t="s">
        <v>68</v>
      </c>
      <c r="D190" s="258">
        <v>10.5</v>
      </c>
      <c r="E190" s="254"/>
      <c r="F190" s="255"/>
      <c r="G190" s="256"/>
      <c r="H190" s="256"/>
    </row>
    <row r="191" spans="1:8">
      <c r="A191" s="249"/>
      <c r="B191" s="626" t="s">
        <v>358</v>
      </c>
      <c r="C191" s="627"/>
      <c r="D191" s="627"/>
      <c r="E191" s="627"/>
      <c r="F191" s="627"/>
    </row>
    <row r="192" spans="1:8" ht="34.200000000000003">
      <c r="A192" s="251">
        <v>1</v>
      </c>
      <c r="B192" s="252" t="s">
        <v>84</v>
      </c>
      <c r="C192" s="251" t="s">
        <v>80</v>
      </c>
      <c r="D192" s="253">
        <v>7.4999999999999997E-2</v>
      </c>
      <c r="E192" s="254"/>
      <c r="F192" s="255"/>
      <c r="G192" s="256"/>
      <c r="H192" s="256"/>
    </row>
    <row r="193" spans="1:8" ht="34.200000000000003">
      <c r="A193" s="251">
        <v>2</v>
      </c>
      <c r="B193" s="252" t="s">
        <v>348</v>
      </c>
      <c r="C193" s="251" t="s">
        <v>80</v>
      </c>
      <c r="D193" s="253">
        <v>7.4999999999999997E-2</v>
      </c>
      <c r="E193" s="254"/>
      <c r="F193" s="255"/>
      <c r="G193" s="256"/>
      <c r="H193" s="256"/>
    </row>
    <row r="194" spans="1:8" ht="45.6">
      <c r="A194" s="251">
        <v>3</v>
      </c>
      <c r="B194" s="252" t="s">
        <v>359</v>
      </c>
      <c r="C194" s="251" t="s">
        <v>103</v>
      </c>
      <c r="D194" s="258">
        <v>1.5</v>
      </c>
      <c r="E194" s="254"/>
      <c r="F194" s="255"/>
      <c r="G194" s="256"/>
      <c r="H194" s="256"/>
    </row>
    <row r="195" spans="1:8" ht="22.8">
      <c r="A195" s="251">
        <v>4</v>
      </c>
      <c r="B195" s="252" t="s">
        <v>360</v>
      </c>
      <c r="C195" s="251" t="s">
        <v>10</v>
      </c>
      <c r="D195" s="258">
        <v>1</v>
      </c>
      <c r="E195" s="254"/>
      <c r="F195" s="255"/>
      <c r="G195" s="256"/>
      <c r="H195" s="256"/>
    </row>
    <row r="196" spans="1:8">
      <c r="A196" s="251">
        <v>5</v>
      </c>
      <c r="B196" s="252" t="s">
        <v>361</v>
      </c>
      <c r="C196" s="251" t="s">
        <v>68</v>
      </c>
      <c r="D196" s="258">
        <v>3.92</v>
      </c>
      <c r="E196" s="254"/>
      <c r="F196" s="255"/>
      <c r="G196" s="256"/>
      <c r="H196" s="256"/>
    </row>
    <row r="197" spans="1:8">
      <c r="A197" s="249"/>
      <c r="B197" s="626" t="s">
        <v>712</v>
      </c>
      <c r="C197" s="627"/>
      <c r="D197" s="627"/>
      <c r="E197" s="627"/>
      <c r="F197" s="627"/>
    </row>
    <row r="198" spans="1:8" ht="45.6">
      <c r="A198" s="251">
        <v>1</v>
      </c>
      <c r="B198" s="252" t="s">
        <v>227</v>
      </c>
      <c r="C198" s="251" t="s">
        <v>42</v>
      </c>
      <c r="D198" s="258">
        <v>7</v>
      </c>
      <c r="E198" s="254"/>
      <c r="F198" s="255"/>
      <c r="G198" s="256"/>
      <c r="H198" s="256"/>
    </row>
    <row r="199" spans="1:8" ht="22.8">
      <c r="A199" s="251">
        <v>2</v>
      </c>
      <c r="B199" s="252" t="s">
        <v>363</v>
      </c>
      <c r="C199" s="251" t="s">
        <v>42</v>
      </c>
      <c r="D199" s="258">
        <v>4</v>
      </c>
      <c r="E199" s="254"/>
      <c r="F199" s="255"/>
      <c r="G199" s="256"/>
      <c r="H199" s="256"/>
    </row>
    <row r="200" spans="1:8" ht="34.200000000000003">
      <c r="A200" s="251">
        <v>3</v>
      </c>
      <c r="B200" s="252" t="s">
        <v>700</v>
      </c>
      <c r="C200" s="251" t="s">
        <v>68</v>
      </c>
      <c r="D200" s="258">
        <v>5.15</v>
      </c>
      <c r="E200" s="254"/>
      <c r="F200" s="255"/>
      <c r="G200" s="256"/>
      <c r="H200" s="256"/>
    </row>
    <row r="201" spans="1:8" ht="34.200000000000003">
      <c r="A201" s="251">
        <v>4</v>
      </c>
      <c r="B201" s="252" t="s">
        <v>365</v>
      </c>
      <c r="C201" s="251" t="s">
        <v>68</v>
      </c>
      <c r="D201" s="258">
        <v>4.5</v>
      </c>
      <c r="E201" s="254"/>
      <c r="F201" s="255"/>
      <c r="G201" s="256"/>
      <c r="H201" s="256"/>
    </row>
    <row r="202" spans="1:8" ht="22.8">
      <c r="A202" s="251">
        <v>5</v>
      </c>
      <c r="B202" s="252" t="s">
        <v>366</v>
      </c>
      <c r="C202" s="251" t="s">
        <v>87</v>
      </c>
      <c r="D202" s="258">
        <v>1.84</v>
      </c>
      <c r="E202" s="254"/>
      <c r="F202" s="255"/>
      <c r="G202" s="256"/>
      <c r="H202" s="256"/>
    </row>
    <row r="203" spans="1:8" ht="45.6">
      <c r="A203" s="251">
        <v>6</v>
      </c>
      <c r="B203" s="252" t="s">
        <v>367</v>
      </c>
      <c r="C203" s="251" t="s">
        <v>68</v>
      </c>
      <c r="D203" s="258">
        <v>18.399999999999999</v>
      </c>
      <c r="E203" s="254"/>
      <c r="F203" s="255"/>
      <c r="G203" s="256"/>
      <c r="H203" s="256"/>
    </row>
    <row r="204" spans="1:8" ht="22.8">
      <c r="A204" s="251">
        <v>7</v>
      </c>
      <c r="B204" s="252" t="s">
        <v>366</v>
      </c>
      <c r="C204" s="251" t="s">
        <v>87</v>
      </c>
      <c r="D204" s="258">
        <v>1.84</v>
      </c>
      <c r="E204" s="254"/>
      <c r="F204" s="255"/>
      <c r="G204" s="256"/>
      <c r="H204" s="256"/>
    </row>
    <row r="205" spans="1:8" ht="34.200000000000003">
      <c r="A205" s="251">
        <v>8</v>
      </c>
      <c r="B205" s="252" t="s">
        <v>368</v>
      </c>
      <c r="C205" s="251" t="s">
        <v>68</v>
      </c>
      <c r="D205" s="258">
        <v>18.399999999999999</v>
      </c>
      <c r="E205" s="254"/>
      <c r="F205" s="255"/>
      <c r="G205" s="256"/>
      <c r="H205" s="256"/>
    </row>
    <row r="206" spans="1:8" ht="22.8">
      <c r="A206" s="251">
        <v>9</v>
      </c>
      <c r="B206" s="358" t="s">
        <v>2288</v>
      </c>
      <c r="C206" s="251" t="s">
        <v>103</v>
      </c>
      <c r="D206" s="258">
        <v>3.6</v>
      </c>
      <c r="E206" s="254"/>
      <c r="F206" s="255"/>
      <c r="G206" s="256"/>
      <c r="H206" s="256"/>
    </row>
    <row r="207" spans="1:8" ht="22.8">
      <c r="A207" s="251">
        <v>10</v>
      </c>
      <c r="B207" s="252" t="s">
        <v>369</v>
      </c>
      <c r="C207" s="251" t="s">
        <v>103</v>
      </c>
      <c r="D207" s="258">
        <v>3.6</v>
      </c>
      <c r="E207" s="254"/>
      <c r="F207" s="255"/>
      <c r="G207" s="256"/>
      <c r="H207" s="256"/>
    </row>
    <row r="208" spans="1:8" ht="22.8">
      <c r="A208" s="251">
        <v>11</v>
      </c>
      <c r="B208" s="252" t="s">
        <v>701</v>
      </c>
      <c r="C208" s="251" t="s">
        <v>68</v>
      </c>
      <c r="D208" s="253">
        <v>0.3</v>
      </c>
      <c r="E208" s="254"/>
      <c r="F208" s="255"/>
      <c r="G208" s="256"/>
      <c r="H208" s="256"/>
    </row>
    <row r="209" spans="1:8" ht="34.200000000000003">
      <c r="A209" s="251">
        <v>12</v>
      </c>
      <c r="B209" s="252" t="s">
        <v>702</v>
      </c>
      <c r="C209" s="251" t="s">
        <v>68</v>
      </c>
      <c r="D209" s="253">
        <v>0.08</v>
      </c>
      <c r="E209" s="254"/>
      <c r="F209" s="255"/>
      <c r="G209" s="256"/>
      <c r="H209" s="256"/>
    </row>
    <row r="210" spans="1:8" ht="34.200000000000003">
      <c r="A210" s="251">
        <v>13</v>
      </c>
      <c r="B210" s="252" t="s">
        <v>372</v>
      </c>
      <c r="C210" s="251" t="s">
        <v>46</v>
      </c>
      <c r="D210" s="253">
        <v>0.70399999999999996</v>
      </c>
      <c r="E210" s="254"/>
      <c r="F210" s="255"/>
      <c r="G210" s="256"/>
      <c r="H210" s="256"/>
    </row>
    <row r="211" spans="1:8" ht="22.8">
      <c r="A211" s="251">
        <v>14</v>
      </c>
      <c r="B211" s="252" t="s">
        <v>373</v>
      </c>
      <c r="C211" s="251" t="s">
        <v>46</v>
      </c>
      <c r="D211" s="253">
        <v>0.70399999999999996</v>
      </c>
      <c r="E211" s="254"/>
      <c r="F211" s="255"/>
      <c r="G211" s="256"/>
      <c r="H211" s="256"/>
    </row>
    <row r="212" spans="1:8">
      <c r="A212" s="249"/>
      <c r="B212" s="626" t="s">
        <v>374</v>
      </c>
      <c r="C212" s="627"/>
      <c r="D212" s="627"/>
      <c r="E212" s="627"/>
      <c r="F212" s="627"/>
    </row>
    <row r="213" spans="1:8" ht="45.6">
      <c r="A213" s="251">
        <v>1</v>
      </c>
      <c r="B213" s="252" t="s">
        <v>227</v>
      </c>
      <c r="C213" s="251" t="s">
        <v>42</v>
      </c>
      <c r="D213" s="258">
        <v>1.85</v>
      </c>
      <c r="E213" s="254"/>
      <c r="F213" s="255"/>
      <c r="G213" s="256"/>
      <c r="H213" s="256"/>
    </row>
    <row r="214" spans="1:8" ht="22.8">
      <c r="A214" s="251">
        <v>2</v>
      </c>
      <c r="B214" s="252" t="s">
        <v>376</v>
      </c>
      <c r="C214" s="251" t="s">
        <v>68</v>
      </c>
      <c r="D214" s="258">
        <v>7.3</v>
      </c>
      <c r="E214" s="254"/>
      <c r="F214" s="255"/>
      <c r="G214" s="256"/>
      <c r="H214" s="256"/>
    </row>
    <row r="215" spans="1:8" ht="22.8">
      <c r="A215" s="251">
        <v>3</v>
      </c>
      <c r="B215" s="252" t="s">
        <v>97</v>
      </c>
      <c r="C215" s="251" t="s">
        <v>68</v>
      </c>
      <c r="D215" s="258">
        <v>7.3</v>
      </c>
      <c r="E215" s="254"/>
      <c r="F215" s="255"/>
      <c r="G215" s="256"/>
      <c r="H215" s="256"/>
    </row>
    <row r="216" spans="1:8" ht="34.200000000000003">
      <c r="A216" s="251">
        <v>4</v>
      </c>
      <c r="B216" s="252" t="s">
        <v>379</v>
      </c>
      <c r="C216" s="251" t="s">
        <v>68</v>
      </c>
      <c r="D216" s="258">
        <v>6.65</v>
      </c>
      <c r="E216" s="254"/>
      <c r="F216" s="255"/>
      <c r="G216" s="256"/>
      <c r="H216" s="256"/>
    </row>
    <row r="217" spans="1:8" ht="22.8">
      <c r="A217" s="251">
        <v>5</v>
      </c>
      <c r="B217" s="252" t="s">
        <v>98</v>
      </c>
      <c r="C217" s="251" t="s">
        <v>68</v>
      </c>
      <c r="D217" s="253">
        <v>0.45</v>
      </c>
      <c r="E217" s="254"/>
      <c r="F217" s="255"/>
      <c r="G217" s="256"/>
      <c r="H217" s="256"/>
    </row>
    <row r="218" spans="1:8" ht="22.8">
      <c r="A218" s="251">
        <v>6</v>
      </c>
      <c r="B218" s="252" t="s">
        <v>98</v>
      </c>
      <c r="C218" s="251" t="s">
        <v>68</v>
      </c>
      <c r="D218" s="253">
        <v>0.2</v>
      </c>
      <c r="E218" s="254"/>
      <c r="F218" s="255"/>
      <c r="G218" s="256"/>
      <c r="H218" s="256"/>
    </row>
    <row r="219" spans="1:8" ht="22.8">
      <c r="A219" s="251">
        <v>7</v>
      </c>
      <c r="B219" s="252" t="s">
        <v>102</v>
      </c>
      <c r="C219" s="251" t="s">
        <v>103</v>
      </c>
      <c r="D219" s="258">
        <v>4.3</v>
      </c>
      <c r="E219" s="254"/>
      <c r="F219" s="255"/>
      <c r="G219" s="256"/>
      <c r="H219" s="256"/>
    </row>
    <row r="220" spans="1:8">
      <c r="A220" s="249"/>
      <c r="B220" s="626" t="s">
        <v>713</v>
      </c>
      <c r="C220" s="627"/>
      <c r="D220" s="627"/>
      <c r="E220" s="627"/>
      <c r="F220" s="627"/>
    </row>
    <row r="221" spans="1:8" ht="22.8">
      <c r="A221" s="251">
        <v>1</v>
      </c>
      <c r="B221" s="252" t="s">
        <v>714</v>
      </c>
      <c r="C221" s="251" t="s">
        <v>10</v>
      </c>
      <c r="D221" s="258">
        <v>2</v>
      </c>
      <c r="E221" s="254"/>
      <c r="F221" s="255"/>
      <c r="G221" s="256"/>
      <c r="H221" s="256"/>
    </row>
    <row r="222" spans="1:8">
      <c r="A222" s="251">
        <v>3</v>
      </c>
      <c r="B222" s="252" t="s">
        <v>109</v>
      </c>
      <c r="C222" s="251" t="s">
        <v>15</v>
      </c>
      <c r="D222" s="258">
        <v>1</v>
      </c>
      <c r="E222" s="254"/>
      <c r="F222" s="255"/>
      <c r="G222" s="256"/>
      <c r="H222" s="256"/>
    </row>
    <row r="223" spans="1:8">
      <c r="A223" s="251">
        <v>5</v>
      </c>
      <c r="B223" s="252" t="s">
        <v>110</v>
      </c>
      <c r="C223" s="251" t="s">
        <v>10</v>
      </c>
      <c r="D223" s="258">
        <v>2</v>
      </c>
      <c r="E223" s="254"/>
      <c r="F223" s="255"/>
      <c r="G223" s="256"/>
      <c r="H223" s="256"/>
    </row>
    <row r="224" spans="1:8">
      <c r="A224" s="249"/>
      <c r="B224" s="626" t="s">
        <v>383</v>
      </c>
      <c r="C224" s="627"/>
      <c r="D224" s="627"/>
      <c r="E224" s="627"/>
      <c r="F224" s="627"/>
    </row>
    <row r="225" spans="1:8" ht="36" customHeight="1">
      <c r="A225" s="251">
        <v>1</v>
      </c>
      <c r="B225" s="252" t="s">
        <v>112</v>
      </c>
      <c r="C225" s="251" t="s">
        <v>10</v>
      </c>
      <c r="D225" s="258">
        <v>9</v>
      </c>
      <c r="E225" s="254"/>
      <c r="F225" s="255"/>
      <c r="G225" s="256"/>
      <c r="H225" s="256"/>
    </row>
    <row r="226" spans="1:8" ht="34.200000000000003">
      <c r="A226" s="251">
        <v>2</v>
      </c>
      <c r="B226" s="252" t="s">
        <v>384</v>
      </c>
      <c r="C226" s="251" t="s">
        <v>10</v>
      </c>
      <c r="D226" s="258">
        <v>3</v>
      </c>
      <c r="E226" s="254"/>
      <c r="F226" s="255"/>
      <c r="G226" s="256"/>
      <c r="H226" s="256"/>
    </row>
    <row r="227" spans="1:8" ht="22.8">
      <c r="A227" s="251">
        <v>3</v>
      </c>
      <c r="B227" s="252" t="s">
        <v>2298</v>
      </c>
      <c r="C227" s="251" t="s">
        <v>10</v>
      </c>
      <c r="D227" s="258">
        <v>1</v>
      </c>
      <c r="E227" s="254"/>
      <c r="F227" s="255"/>
      <c r="G227" s="256"/>
      <c r="H227" s="256"/>
    </row>
    <row r="228" spans="1:8" ht="22.8">
      <c r="A228" s="251">
        <v>4</v>
      </c>
      <c r="B228" s="252" t="s">
        <v>2299</v>
      </c>
      <c r="C228" s="251" t="s">
        <v>10</v>
      </c>
      <c r="D228" s="395">
        <v>6</v>
      </c>
      <c r="E228" s="254"/>
      <c r="F228" s="255"/>
      <c r="G228" s="256"/>
      <c r="H228" s="256"/>
    </row>
    <row r="229" spans="1:8" ht="28.5" customHeight="1">
      <c r="A229" s="251">
        <v>5</v>
      </c>
      <c r="B229" s="252" t="s">
        <v>2300</v>
      </c>
      <c r="C229" s="251" t="s">
        <v>10</v>
      </c>
      <c r="D229" s="395">
        <v>2</v>
      </c>
      <c r="E229" s="254"/>
      <c r="F229" s="255"/>
      <c r="G229" s="256"/>
      <c r="H229" s="256"/>
    </row>
    <row r="230" spans="1:8" ht="28.5" customHeight="1">
      <c r="A230" s="251">
        <v>6</v>
      </c>
      <c r="B230" s="358" t="s">
        <v>2301</v>
      </c>
      <c r="C230" s="357" t="s">
        <v>10</v>
      </c>
      <c r="D230" s="391">
        <v>1</v>
      </c>
      <c r="E230" s="254"/>
      <c r="F230" s="255"/>
      <c r="G230" s="256"/>
      <c r="H230" s="256"/>
    </row>
    <row r="231" spans="1:8" ht="34.200000000000003">
      <c r="A231" s="251">
        <v>7</v>
      </c>
      <c r="B231" s="252" t="s">
        <v>2302</v>
      </c>
      <c r="C231" s="251" t="s">
        <v>10</v>
      </c>
      <c r="D231" s="258">
        <v>4</v>
      </c>
      <c r="E231" s="254"/>
      <c r="F231" s="255"/>
      <c r="G231" s="256"/>
      <c r="H231" s="256"/>
    </row>
    <row r="232" spans="1:8" ht="22.8">
      <c r="A232" s="251">
        <v>8</v>
      </c>
      <c r="B232" s="252" t="s">
        <v>2303</v>
      </c>
      <c r="C232" s="251" t="s">
        <v>10</v>
      </c>
      <c r="D232" s="258">
        <v>1</v>
      </c>
      <c r="E232" s="254"/>
      <c r="F232" s="255"/>
      <c r="G232" s="256"/>
      <c r="H232" s="256"/>
    </row>
    <row r="233" spans="1:8" ht="22.8">
      <c r="A233" s="251">
        <v>9</v>
      </c>
      <c r="B233" s="252" t="s">
        <v>2304</v>
      </c>
      <c r="C233" s="251" t="s">
        <v>10</v>
      </c>
      <c r="D233" s="258">
        <v>2</v>
      </c>
      <c r="E233" s="254"/>
      <c r="F233" s="255"/>
      <c r="G233" s="256"/>
      <c r="H233" s="256"/>
    </row>
    <row r="234" spans="1:8" ht="22.8">
      <c r="A234" s="251">
        <v>10</v>
      </c>
      <c r="B234" s="252" t="s">
        <v>387</v>
      </c>
      <c r="C234" s="251" t="s">
        <v>10</v>
      </c>
      <c r="D234" s="258">
        <v>3</v>
      </c>
      <c r="E234" s="254"/>
      <c r="F234" s="255"/>
      <c r="G234" s="256"/>
      <c r="H234" s="256"/>
    </row>
    <row r="235" spans="1:8" ht="22.8">
      <c r="A235" s="251">
        <v>11</v>
      </c>
      <c r="B235" s="252" t="s">
        <v>703</v>
      </c>
      <c r="C235" s="251" t="s">
        <v>10</v>
      </c>
      <c r="D235" s="258">
        <v>6</v>
      </c>
      <c r="E235" s="254"/>
      <c r="F235" s="255"/>
      <c r="G235" s="256"/>
      <c r="H235" s="256"/>
    </row>
    <row r="236" spans="1:8" ht="34.200000000000003">
      <c r="A236" s="251">
        <v>12</v>
      </c>
      <c r="B236" s="252" t="s">
        <v>704</v>
      </c>
      <c r="C236" s="251" t="s">
        <v>10</v>
      </c>
      <c r="D236" s="258">
        <v>6</v>
      </c>
      <c r="E236" s="254"/>
      <c r="F236" s="255"/>
      <c r="G236" s="256"/>
      <c r="H236" s="256"/>
    </row>
    <row r="237" spans="1:8" ht="22.8">
      <c r="A237" s="251">
        <v>13</v>
      </c>
      <c r="B237" s="252" t="s">
        <v>391</v>
      </c>
      <c r="C237" s="251" t="s">
        <v>184</v>
      </c>
      <c r="D237" s="258">
        <v>60</v>
      </c>
      <c r="E237" s="254"/>
      <c r="F237" s="255"/>
      <c r="G237" s="256"/>
      <c r="H237" s="256"/>
    </row>
    <row r="238" spans="1:8" ht="34.200000000000003">
      <c r="A238" s="251">
        <v>14</v>
      </c>
      <c r="B238" s="252" t="s">
        <v>705</v>
      </c>
      <c r="C238" s="251" t="s">
        <v>55</v>
      </c>
      <c r="D238" s="258">
        <v>12.8</v>
      </c>
      <c r="E238" s="254"/>
      <c r="F238" s="255"/>
      <c r="G238" s="256"/>
      <c r="H238" s="256"/>
    </row>
    <row r="239" spans="1:8" ht="22.8">
      <c r="A239" s="251">
        <v>15</v>
      </c>
      <c r="B239" s="252" t="s">
        <v>706</v>
      </c>
      <c r="C239" s="251" t="s">
        <v>10</v>
      </c>
      <c r="D239" s="258">
        <v>10</v>
      </c>
      <c r="E239" s="254"/>
      <c r="F239" s="255"/>
      <c r="G239" s="256"/>
      <c r="H239" s="256"/>
    </row>
    <row r="240" spans="1:8" ht="14.1" customHeight="1">
      <c r="A240" s="628" t="s">
        <v>1392</v>
      </c>
      <c r="B240" s="629"/>
      <c r="C240" s="629"/>
      <c r="D240" s="629"/>
      <c r="E240" s="630"/>
      <c r="F240" s="255"/>
    </row>
  </sheetData>
  <mergeCells count="43">
    <mergeCell ref="A240:E240"/>
    <mergeCell ref="A137:F138"/>
    <mergeCell ref="A139:A140"/>
    <mergeCell ref="D139:D140"/>
    <mergeCell ref="E139:F139"/>
    <mergeCell ref="B141:F141"/>
    <mergeCell ref="B181:F181"/>
    <mergeCell ref="B191:F191"/>
    <mergeCell ref="B197:F197"/>
    <mergeCell ref="B212:F212"/>
    <mergeCell ref="B220:F220"/>
    <mergeCell ref="B224:F224"/>
    <mergeCell ref="A135:F136"/>
    <mergeCell ref="B74:F74"/>
    <mergeCell ref="B84:F84"/>
    <mergeCell ref="B90:F90"/>
    <mergeCell ref="B105:F105"/>
    <mergeCell ref="B113:F113"/>
    <mergeCell ref="A127:E127"/>
    <mergeCell ref="B128:F128"/>
    <mergeCell ref="B129:F129"/>
    <mergeCell ref="B130:F130"/>
    <mergeCell ref="B131:E131"/>
    <mergeCell ref="A133:F134"/>
    <mergeCell ref="B46:F46"/>
    <mergeCell ref="B12:F12"/>
    <mergeCell ref="A32:E32"/>
    <mergeCell ref="B33:F33"/>
    <mergeCell ref="B34:F34"/>
    <mergeCell ref="B36:E36"/>
    <mergeCell ref="A38:F39"/>
    <mergeCell ref="A40:F41"/>
    <mergeCell ref="A42:F43"/>
    <mergeCell ref="A44:A45"/>
    <mergeCell ref="D44:D45"/>
    <mergeCell ref="E44:F44"/>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FEE9-59CD-4012-B6B6-E4D4234218D3}">
  <dimension ref="A1:G52"/>
  <sheetViews>
    <sheetView zoomScaleNormal="100" workbookViewId="0">
      <selection activeCell="B16" sqref="B16"/>
    </sheetView>
  </sheetViews>
  <sheetFormatPr defaultColWidth="9.109375" defaultRowHeight="13.8"/>
  <cols>
    <col min="1" max="1" width="6.5546875" style="231" customWidth="1"/>
    <col min="2" max="2" width="41.109375" style="265" customWidth="1"/>
    <col min="3" max="3" width="5.6640625" style="270" customWidth="1"/>
    <col min="4" max="4" width="10.21875" style="270" customWidth="1"/>
    <col min="5" max="5" width="14.5546875" style="230" customWidth="1"/>
    <col min="6" max="6" width="14.5546875" style="233" customWidth="1"/>
    <col min="7" max="7" width="10.6640625" style="261" customWidth="1"/>
    <col min="8" max="8" width="18.6640625" style="261" customWidth="1"/>
    <col min="9" max="16384" width="9.109375" style="261"/>
  </cols>
  <sheetData>
    <row r="1" spans="1:7" ht="13.95" customHeight="1">
      <c r="A1" s="241"/>
      <c r="B1" s="242"/>
      <c r="C1" s="241"/>
      <c r="D1" s="241"/>
      <c r="E1" s="242"/>
      <c r="F1" s="242"/>
      <c r="G1" s="260"/>
    </row>
    <row r="2" spans="1:7" ht="15">
      <c r="A2" s="241"/>
      <c r="B2" s="616" t="s">
        <v>19</v>
      </c>
      <c r="C2" s="617"/>
      <c r="D2" s="617"/>
      <c r="E2" s="617"/>
      <c r="F2" s="242"/>
      <c r="G2" s="260"/>
    </row>
    <row r="3" spans="1:7" ht="15" customHeight="1">
      <c r="A3" s="241"/>
      <c r="B3" s="242"/>
      <c r="C3" s="241"/>
      <c r="D3" s="241"/>
      <c r="E3" s="242"/>
      <c r="F3" s="242"/>
      <c r="G3" s="230"/>
    </row>
    <row r="4" spans="1:7" ht="15" customHeight="1">
      <c r="A4" s="618" t="s">
        <v>637</v>
      </c>
      <c r="B4" s="619"/>
      <c r="C4" s="619"/>
      <c r="D4" s="619"/>
      <c r="E4" s="619"/>
      <c r="F4" s="619"/>
      <c r="G4" s="230"/>
    </row>
    <row r="5" spans="1:7" ht="15" customHeight="1">
      <c r="A5" s="619"/>
      <c r="B5" s="619"/>
      <c r="C5" s="619"/>
      <c r="D5" s="619"/>
      <c r="E5" s="619"/>
      <c r="F5" s="619"/>
      <c r="G5" s="230"/>
    </row>
    <row r="6" spans="1:7" ht="15" customHeight="1">
      <c r="A6" s="618" t="s">
        <v>692</v>
      </c>
      <c r="B6" s="619"/>
      <c r="C6" s="619"/>
      <c r="D6" s="619"/>
      <c r="E6" s="619"/>
      <c r="F6" s="619"/>
      <c r="G6" s="230"/>
    </row>
    <row r="7" spans="1:7" ht="0.6" customHeight="1">
      <c r="A7" s="619"/>
      <c r="B7" s="619"/>
      <c r="C7" s="619"/>
      <c r="D7" s="619"/>
      <c r="E7" s="619"/>
      <c r="F7" s="619"/>
      <c r="G7" s="230"/>
    </row>
    <row r="8" spans="1:7" ht="14.7" customHeight="1">
      <c r="A8" s="309"/>
      <c r="B8" s="309"/>
      <c r="C8" s="309"/>
      <c r="D8" s="309"/>
      <c r="E8" s="309"/>
      <c r="F8" s="309"/>
      <c r="G8" s="230"/>
    </row>
    <row r="9" spans="1:7" ht="15" customHeight="1">
      <c r="A9" s="528" t="s">
        <v>1711</v>
      </c>
      <c r="B9" s="528"/>
      <c r="C9" s="528"/>
      <c r="D9" s="528"/>
      <c r="E9" s="528"/>
      <c r="F9" s="528"/>
      <c r="G9" s="230"/>
    </row>
    <row r="10" spans="1:7" ht="15" customHeight="1">
      <c r="A10" s="238"/>
      <c r="B10" s="238"/>
      <c r="C10" s="267"/>
      <c r="D10" s="267"/>
      <c r="E10" s="238"/>
      <c r="F10" s="238"/>
      <c r="G10" s="230"/>
    </row>
    <row r="11" spans="1:7" ht="12.3">
      <c r="A11" s="523" t="s">
        <v>1438</v>
      </c>
      <c r="B11" s="523" t="s">
        <v>1630</v>
      </c>
      <c r="C11" s="530" t="s">
        <v>1587</v>
      </c>
      <c r="D11" s="523" t="s">
        <v>7</v>
      </c>
      <c r="E11" s="525" t="s">
        <v>1393</v>
      </c>
      <c r="F11" s="526"/>
    </row>
    <row r="12" spans="1:7" ht="12.3">
      <c r="A12" s="523"/>
      <c r="B12" s="523"/>
      <c r="C12" s="530"/>
      <c r="D12" s="523"/>
      <c r="E12" s="215" t="s">
        <v>25</v>
      </c>
      <c r="F12" s="212" t="s">
        <v>26</v>
      </c>
      <c r="G12" s="262"/>
    </row>
    <row r="13" spans="1:7" ht="13.2" customHeight="1">
      <c r="A13" s="601" t="s">
        <v>1631</v>
      </c>
      <c r="B13" s="602"/>
      <c r="C13" s="602"/>
      <c r="D13" s="602"/>
      <c r="E13" s="603"/>
      <c r="F13" s="266"/>
      <c r="G13" s="262"/>
    </row>
    <row r="14" spans="1:7" ht="12.3">
      <c r="A14" s="252" t="s">
        <v>1632</v>
      </c>
      <c r="B14" s="252" t="s">
        <v>1583</v>
      </c>
      <c r="C14" s="268" t="s">
        <v>64</v>
      </c>
      <c r="D14" s="268">
        <v>70</v>
      </c>
      <c r="E14" s="252"/>
      <c r="F14" s="252"/>
      <c r="G14" s="263"/>
    </row>
    <row r="15" spans="1:7" ht="22.8">
      <c r="A15" s="252" t="s">
        <v>1633</v>
      </c>
      <c r="B15" s="252" t="s">
        <v>1634</v>
      </c>
      <c r="C15" s="268" t="s">
        <v>64</v>
      </c>
      <c r="D15" s="268">
        <v>8</v>
      </c>
      <c r="E15" s="252"/>
      <c r="F15" s="252"/>
      <c r="G15" s="263"/>
    </row>
    <row r="16" spans="1:7" ht="22.8">
      <c r="A16" s="252" t="s">
        <v>1635</v>
      </c>
      <c r="B16" s="252" t="s">
        <v>1636</v>
      </c>
      <c r="C16" s="268" t="s">
        <v>64</v>
      </c>
      <c r="D16" s="268">
        <v>102</v>
      </c>
      <c r="E16" s="252"/>
      <c r="F16" s="252"/>
      <c r="G16" s="263"/>
    </row>
    <row r="17" spans="1:7">
      <c r="A17" s="252" t="s">
        <v>1637</v>
      </c>
      <c r="B17" s="252" t="s">
        <v>1638</v>
      </c>
      <c r="C17" s="268" t="s">
        <v>1656</v>
      </c>
      <c r="D17" s="268">
        <v>33</v>
      </c>
      <c r="E17" s="252"/>
      <c r="F17" s="252"/>
      <c r="G17" s="263"/>
    </row>
    <row r="18" spans="1:7" ht="34.200000000000003">
      <c r="A18" s="252" t="s">
        <v>1640</v>
      </c>
      <c r="B18" s="252" t="s">
        <v>1643</v>
      </c>
      <c r="C18" s="271" t="s">
        <v>1712</v>
      </c>
      <c r="D18" s="268">
        <v>42</v>
      </c>
      <c r="E18" s="252"/>
      <c r="F18" s="252"/>
      <c r="G18" s="263"/>
    </row>
    <row r="19" spans="1:7" ht="22.8">
      <c r="A19" s="252" t="s">
        <v>1642</v>
      </c>
      <c r="B19" s="252" t="s">
        <v>1713</v>
      </c>
      <c r="C19" s="268" t="s">
        <v>1646</v>
      </c>
      <c r="D19" s="268">
        <v>238</v>
      </c>
      <c r="E19" s="252"/>
      <c r="F19" s="252"/>
      <c r="G19" s="263"/>
    </row>
    <row r="20" spans="1:7" ht="13.2" customHeight="1">
      <c r="A20" s="601" t="s">
        <v>1653</v>
      </c>
      <c r="B20" s="602"/>
      <c r="C20" s="602"/>
      <c r="D20" s="602"/>
      <c r="E20" s="603"/>
      <c r="F20" s="266"/>
      <c r="G20" s="262"/>
    </row>
    <row r="21" spans="1:7" ht="22.8">
      <c r="A21" s="252" t="s">
        <v>1654</v>
      </c>
      <c r="B21" s="252" t="s">
        <v>1655</v>
      </c>
      <c r="C21" s="268" t="s">
        <v>1656</v>
      </c>
      <c r="D21" s="268">
        <v>422</v>
      </c>
      <c r="E21" s="252"/>
      <c r="F21" s="252"/>
      <c r="G21" s="263"/>
    </row>
    <row r="22" spans="1:7">
      <c r="A22" s="252" t="s">
        <v>1657</v>
      </c>
      <c r="B22" s="252" t="s">
        <v>1714</v>
      </c>
      <c r="C22" s="268" t="s">
        <v>1656</v>
      </c>
      <c r="D22" s="268">
        <v>56</v>
      </c>
      <c r="E22" s="252"/>
      <c r="F22" s="252"/>
      <c r="G22" s="263"/>
    </row>
    <row r="23" spans="1:7">
      <c r="A23" s="252" t="s">
        <v>1659</v>
      </c>
      <c r="B23" s="252" t="s">
        <v>1715</v>
      </c>
      <c r="C23" s="268" t="s">
        <v>1656</v>
      </c>
      <c r="D23" s="268">
        <v>24</v>
      </c>
      <c r="E23" s="252"/>
      <c r="F23" s="252"/>
      <c r="G23" s="263"/>
    </row>
    <row r="24" spans="1:7" ht="22.8">
      <c r="A24" s="252" t="s">
        <v>1661</v>
      </c>
      <c r="B24" s="252" t="s">
        <v>1716</v>
      </c>
      <c r="C24" s="268" t="s">
        <v>1656</v>
      </c>
      <c r="D24" s="268">
        <v>80</v>
      </c>
      <c r="E24" s="252"/>
      <c r="F24" s="252"/>
      <c r="G24" s="263"/>
    </row>
    <row r="25" spans="1:7" ht="13.2" customHeight="1">
      <c r="A25" s="601" t="s">
        <v>1663</v>
      </c>
      <c r="B25" s="602"/>
      <c r="C25" s="602"/>
      <c r="D25" s="602"/>
      <c r="E25" s="603"/>
      <c r="F25" s="266"/>
      <c r="G25" s="263"/>
    </row>
    <row r="26" spans="1:7" ht="24.3">
      <c r="A26" s="252" t="s">
        <v>1664</v>
      </c>
      <c r="B26" s="252" t="s">
        <v>1665</v>
      </c>
      <c r="C26" s="268" t="s">
        <v>1646</v>
      </c>
      <c r="D26" s="268">
        <v>72</v>
      </c>
      <c r="E26" s="252"/>
      <c r="F26" s="252"/>
      <c r="G26" s="263"/>
    </row>
    <row r="27" spans="1:7" ht="24.3">
      <c r="A27" s="252" t="s">
        <v>1601</v>
      </c>
      <c r="B27" s="252" t="s">
        <v>1717</v>
      </c>
      <c r="C27" s="268" t="s">
        <v>1646</v>
      </c>
      <c r="D27" s="268">
        <v>45</v>
      </c>
      <c r="E27" s="252"/>
      <c r="F27" s="252"/>
      <c r="G27" s="263"/>
    </row>
    <row r="28" spans="1:7" ht="22.8">
      <c r="A28" s="252" t="s">
        <v>1603</v>
      </c>
      <c r="B28" s="252" t="s">
        <v>1671</v>
      </c>
      <c r="C28" s="268" t="s">
        <v>1656</v>
      </c>
      <c r="D28" s="268">
        <v>176</v>
      </c>
      <c r="E28" s="252"/>
      <c r="F28" s="252"/>
      <c r="G28" s="263"/>
    </row>
    <row r="29" spans="1:7" ht="22.8">
      <c r="A29" s="252" t="s">
        <v>1668</v>
      </c>
      <c r="B29" s="252" t="s">
        <v>1675</v>
      </c>
      <c r="C29" s="268" t="s">
        <v>1656</v>
      </c>
      <c r="D29" s="268">
        <v>176</v>
      </c>
      <c r="E29" s="252"/>
      <c r="F29" s="252"/>
      <c r="G29" s="263"/>
    </row>
    <row r="30" spans="1:7" ht="22.8">
      <c r="A30" s="252" t="s">
        <v>1670</v>
      </c>
      <c r="B30" s="252" t="s">
        <v>1718</v>
      </c>
      <c r="C30" s="268" t="s">
        <v>1656</v>
      </c>
      <c r="D30" s="268">
        <v>176</v>
      </c>
      <c r="E30" s="252"/>
      <c r="F30" s="252"/>
      <c r="G30" s="263"/>
    </row>
    <row r="31" spans="1:7">
      <c r="A31" s="252" t="s">
        <v>1672</v>
      </c>
      <c r="B31" s="252" t="s">
        <v>1681</v>
      </c>
      <c r="C31" s="271" t="s">
        <v>1712</v>
      </c>
      <c r="D31" s="268">
        <v>4.5</v>
      </c>
      <c r="E31" s="252"/>
      <c r="F31" s="252"/>
      <c r="G31" s="263"/>
    </row>
    <row r="32" spans="1:7" ht="22.8">
      <c r="A32" s="252" t="s">
        <v>1674</v>
      </c>
      <c r="B32" s="252" t="s">
        <v>1719</v>
      </c>
      <c r="C32" s="268" t="s">
        <v>1656</v>
      </c>
      <c r="D32" s="268">
        <v>139</v>
      </c>
      <c r="E32" s="252"/>
      <c r="F32" s="252"/>
      <c r="G32" s="263"/>
    </row>
    <row r="33" spans="1:7" ht="34.200000000000003">
      <c r="A33" s="252" t="s">
        <v>1676</v>
      </c>
      <c r="B33" s="252" t="s">
        <v>1687</v>
      </c>
      <c r="C33" s="268" t="s">
        <v>1656</v>
      </c>
      <c r="D33" s="268">
        <v>2</v>
      </c>
      <c r="E33" s="252"/>
      <c r="F33" s="252"/>
      <c r="G33" s="263"/>
    </row>
    <row r="34" spans="1:7" ht="34.200000000000003">
      <c r="A34" s="252" t="s">
        <v>1678</v>
      </c>
      <c r="B34" s="252" t="s">
        <v>1689</v>
      </c>
      <c r="C34" s="268" t="s">
        <v>1656</v>
      </c>
      <c r="D34" s="268">
        <v>2</v>
      </c>
      <c r="E34" s="252"/>
      <c r="F34" s="252"/>
      <c r="G34" s="263"/>
    </row>
    <row r="35" spans="1:7" ht="12.3">
      <c r="A35" s="252" t="s">
        <v>1680</v>
      </c>
      <c r="B35" s="252" t="s">
        <v>1691</v>
      </c>
      <c r="C35" s="268" t="s">
        <v>64</v>
      </c>
      <c r="D35" s="268">
        <v>199</v>
      </c>
      <c r="E35" s="252"/>
      <c r="F35" s="252"/>
      <c r="G35" s="263"/>
    </row>
    <row r="36" spans="1:7" ht="12.3">
      <c r="A36" s="252" t="s">
        <v>1682</v>
      </c>
      <c r="B36" s="252" t="s">
        <v>1693</v>
      </c>
      <c r="C36" s="268" t="s">
        <v>64</v>
      </c>
      <c r="D36" s="268">
        <v>136</v>
      </c>
      <c r="E36" s="252"/>
      <c r="F36" s="252"/>
      <c r="G36" s="263"/>
    </row>
    <row r="37" spans="1:7" ht="13.2" customHeight="1">
      <c r="A37" s="601" t="s">
        <v>1694</v>
      </c>
      <c r="B37" s="602"/>
      <c r="C37" s="602"/>
      <c r="D37" s="602"/>
      <c r="E37" s="603"/>
      <c r="F37" s="266"/>
      <c r="G37" s="264"/>
    </row>
    <row r="38" spans="1:7" ht="13.2" customHeight="1">
      <c r="A38" s="601" t="s">
        <v>1720</v>
      </c>
      <c r="B38" s="602"/>
      <c r="C38" s="602"/>
      <c r="D38" s="602"/>
      <c r="E38" s="603"/>
      <c r="F38" s="266"/>
      <c r="G38" s="264"/>
    </row>
    <row r="39" spans="1:7" ht="28.2" customHeight="1">
      <c r="A39" s="252" t="s">
        <v>1696</v>
      </c>
      <c r="B39" s="252" t="s">
        <v>1704</v>
      </c>
      <c r="C39" s="268" t="s">
        <v>64</v>
      </c>
      <c r="D39" s="268">
        <v>68</v>
      </c>
      <c r="E39" s="252"/>
      <c r="F39" s="252"/>
      <c r="G39" s="264"/>
    </row>
    <row r="40" spans="1:7" ht="22.8">
      <c r="A40" s="252" t="s">
        <v>1698</v>
      </c>
      <c r="B40" s="252" t="s">
        <v>1710</v>
      </c>
      <c r="C40" s="268" t="s">
        <v>1656</v>
      </c>
      <c r="D40" s="268">
        <v>0.4</v>
      </c>
      <c r="E40" s="252"/>
      <c r="F40" s="252"/>
      <c r="G40" s="264"/>
    </row>
    <row r="41" spans="1:7" ht="12.3">
      <c r="A41" s="628" t="s">
        <v>1392</v>
      </c>
      <c r="B41" s="629"/>
      <c r="C41" s="629"/>
      <c r="D41" s="629"/>
      <c r="E41" s="630"/>
      <c r="F41" s="255"/>
    </row>
    <row r="50" spans="2:6">
      <c r="B50" s="231"/>
      <c r="C50" s="269"/>
      <c r="D50" s="269"/>
      <c r="E50" s="231"/>
      <c r="F50" s="231"/>
    </row>
    <row r="51" spans="2:6">
      <c r="B51" s="231"/>
      <c r="C51" s="269"/>
      <c r="D51" s="269"/>
      <c r="E51" s="231"/>
      <c r="F51" s="231"/>
    </row>
    <row r="52" spans="2:6">
      <c r="B52" s="231"/>
      <c r="C52" s="269"/>
      <c r="D52" s="269"/>
      <c r="E52" s="231"/>
      <c r="F52" s="231"/>
    </row>
  </sheetData>
  <mergeCells count="15">
    <mergeCell ref="A41:E41"/>
    <mergeCell ref="E11:F11"/>
    <mergeCell ref="A13:E13"/>
    <mergeCell ref="A20:E20"/>
    <mergeCell ref="A25:E25"/>
    <mergeCell ref="A37:E37"/>
    <mergeCell ref="A38:E38"/>
    <mergeCell ref="B2:E2"/>
    <mergeCell ref="A4:F5"/>
    <mergeCell ref="A6:F7"/>
    <mergeCell ref="A9:F9"/>
    <mergeCell ref="A11:A12"/>
    <mergeCell ref="B11:B12"/>
    <mergeCell ref="C11:C12"/>
    <mergeCell ref="D11:D12"/>
  </mergeCells>
  <pageMargins left="0.23622047244094491" right="0" top="0.47244094488188981" bottom="0.19685039370078741" header="0" footer="0.27559055118110237"/>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3DCD-404E-433D-AC57-0A11D014BBF3}">
  <dimension ref="A1:K85"/>
  <sheetViews>
    <sheetView workbookViewId="0">
      <selection activeCell="G26" sqref="G26"/>
    </sheetView>
  </sheetViews>
  <sheetFormatPr defaultColWidth="9.109375" defaultRowHeight="12.3"/>
  <cols>
    <col min="1" max="1" width="4" style="19" customWidth="1"/>
    <col min="2" max="2" width="10.5546875" style="19" customWidth="1"/>
    <col min="3" max="3" width="35.6640625" style="13" customWidth="1"/>
    <col min="4" max="4" width="5" style="141" customWidth="1"/>
    <col min="5" max="5" width="14.6640625" style="147" customWidth="1"/>
    <col min="6" max="6" width="14.5546875" style="18" customWidth="1"/>
    <col min="7" max="7" width="14.5546875" style="5" customWidth="1"/>
    <col min="8" max="8" width="11.6640625" style="5" customWidth="1"/>
    <col min="9" max="16384" width="9.109375" style="1"/>
  </cols>
  <sheetData>
    <row r="1" spans="1:11">
      <c r="A1" s="1"/>
      <c r="B1" s="1"/>
      <c r="C1" s="1"/>
      <c r="D1" s="136"/>
      <c r="E1" s="136"/>
      <c r="F1" s="1"/>
      <c r="G1" s="1"/>
      <c r="H1" s="1"/>
    </row>
    <row r="2" spans="1:11" ht="12.75" customHeight="1">
      <c r="A2" s="486" t="s">
        <v>0</v>
      </c>
      <c r="B2" s="487"/>
      <c r="C2" s="487"/>
      <c r="D2" s="487"/>
      <c r="E2" s="487"/>
      <c r="F2" s="487"/>
      <c r="G2" s="487"/>
      <c r="H2" s="1"/>
    </row>
    <row r="3" spans="1:11" ht="13.5" customHeight="1">
      <c r="A3" s="1"/>
      <c r="B3" s="1"/>
      <c r="C3" s="1"/>
      <c r="D3" s="142"/>
      <c r="E3" s="136"/>
      <c r="F3" s="1"/>
      <c r="G3" s="1"/>
      <c r="H3" s="1"/>
    </row>
    <row r="4" spans="1:11" ht="13.5" customHeight="1">
      <c r="A4" s="488" t="s">
        <v>637</v>
      </c>
      <c r="B4" s="489"/>
      <c r="C4" s="489"/>
      <c r="D4" s="489"/>
      <c r="E4" s="489"/>
      <c r="F4" s="489"/>
      <c r="G4" s="489"/>
      <c r="H4" s="1"/>
    </row>
    <row r="5" spans="1:11" ht="13.5" customHeight="1">
      <c r="A5" s="489"/>
      <c r="B5" s="489"/>
      <c r="C5" s="489"/>
      <c r="D5" s="489"/>
      <c r="E5" s="489"/>
      <c r="F5" s="489"/>
      <c r="G5" s="489"/>
      <c r="H5" s="1"/>
    </row>
    <row r="6" spans="1:11" ht="13.5" customHeight="1">
      <c r="A6" s="488" t="s">
        <v>1741</v>
      </c>
      <c r="B6" s="489"/>
      <c r="C6" s="489"/>
      <c r="D6" s="489"/>
      <c r="E6" s="489"/>
      <c r="F6" s="489"/>
      <c r="G6" s="489"/>
      <c r="H6" s="1"/>
    </row>
    <row r="7" spans="1:11" ht="13.5" customHeight="1">
      <c r="A7" s="489"/>
      <c r="B7" s="489"/>
      <c r="C7" s="489"/>
      <c r="D7" s="489"/>
      <c r="E7" s="489"/>
      <c r="F7" s="489"/>
      <c r="G7" s="489"/>
      <c r="H7" s="1"/>
    </row>
    <row r="8" spans="1:11" ht="13.5" customHeight="1">
      <c r="A8" s="488" t="s">
        <v>427</v>
      </c>
      <c r="B8" s="489"/>
      <c r="C8" s="489"/>
      <c r="D8" s="489"/>
      <c r="E8" s="489"/>
      <c r="F8" s="489"/>
      <c r="G8" s="489"/>
      <c r="H8" s="1"/>
    </row>
    <row r="9" spans="1:11" ht="13.5" customHeight="1">
      <c r="A9" s="489"/>
      <c r="B9" s="489"/>
      <c r="C9" s="489"/>
      <c r="D9" s="489"/>
      <c r="E9" s="489"/>
      <c r="F9" s="489"/>
      <c r="G9" s="489"/>
      <c r="H9" s="1"/>
    </row>
    <row r="10" spans="1:11" ht="12.75" customHeight="1">
      <c r="A10" s="498" t="s">
        <v>1438</v>
      </c>
      <c r="B10" s="2" t="s">
        <v>4</v>
      </c>
      <c r="C10" s="2" t="s">
        <v>5</v>
      </c>
      <c r="D10" s="2" t="s">
        <v>6</v>
      </c>
      <c r="E10" s="491" t="s">
        <v>7</v>
      </c>
      <c r="F10" s="494" t="s">
        <v>1393</v>
      </c>
      <c r="G10" s="494"/>
      <c r="H10" s="3"/>
    </row>
    <row r="11" spans="1:11">
      <c r="A11" s="499"/>
      <c r="B11" s="4" t="s">
        <v>8</v>
      </c>
      <c r="C11" s="4" t="s">
        <v>9</v>
      </c>
      <c r="D11" s="4" t="s">
        <v>10</v>
      </c>
      <c r="E11" s="492"/>
      <c r="F11" s="81" t="s">
        <v>25</v>
      </c>
      <c r="G11" s="80" t="s">
        <v>26</v>
      </c>
    </row>
    <row r="12" spans="1:11">
      <c r="A12" s="78" t="s">
        <v>11</v>
      </c>
      <c r="B12" s="632" t="s">
        <v>715</v>
      </c>
      <c r="C12" s="534"/>
      <c r="D12" s="534"/>
      <c r="E12" s="534"/>
      <c r="F12" s="534"/>
      <c r="G12" s="534"/>
      <c r="I12" s="6"/>
      <c r="J12" s="6"/>
      <c r="K12" s="6"/>
    </row>
    <row r="13" spans="1:11" ht="20.399999999999999">
      <c r="A13" s="138">
        <v>1</v>
      </c>
      <c r="B13" s="68"/>
      <c r="C13" s="69" t="s">
        <v>716</v>
      </c>
      <c r="D13" s="143" t="s">
        <v>13</v>
      </c>
      <c r="E13" s="144">
        <v>2</v>
      </c>
      <c r="F13" s="70"/>
      <c r="G13" s="71"/>
      <c r="I13" s="6"/>
      <c r="J13" s="6"/>
      <c r="K13" s="6"/>
    </row>
    <row r="14" spans="1:11">
      <c r="A14" s="138">
        <v>2</v>
      </c>
      <c r="B14" s="68"/>
      <c r="C14" s="69" t="s">
        <v>14</v>
      </c>
      <c r="D14" s="143" t="s">
        <v>15</v>
      </c>
      <c r="E14" s="144">
        <v>1</v>
      </c>
      <c r="F14" s="70"/>
      <c r="G14" s="71"/>
      <c r="I14" s="6"/>
      <c r="J14" s="6"/>
      <c r="K14" s="6"/>
    </row>
    <row r="15" spans="1:11">
      <c r="A15" s="138">
        <v>3</v>
      </c>
      <c r="B15" s="68"/>
      <c r="C15" s="69" t="s">
        <v>16</v>
      </c>
      <c r="D15" s="143" t="s">
        <v>15</v>
      </c>
      <c r="E15" s="144">
        <v>2</v>
      </c>
      <c r="F15" s="70"/>
      <c r="G15" s="71"/>
      <c r="I15" s="6"/>
      <c r="J15" s="6"/>
      <c r="K15" s="6"/>
    </row>
    <row r="16" spans="1:11">
      <c r="A16" s="495" t="s">
        <v>1392</v>
      </c>
      <c r="B16" s="496"/>
      <c r="C16" s="496"/>
      <c r="D16" s="496"/>
      <c r="E16" s="496"/>
      <c r="F16" s="497"/>
      <c r="G16" s="71"/>
      <c r="I16" s="6"/>
      <c r="J16" s="6"/>
      <c r="K16" s="6"/>
    </row>
    <row r="17" spans="1:11">
      <c r="A17" s="10" t="s">
        <v>17</v>
      </c>
      <c r="B17" s="11" t="s">
        <v>17</v>
      </c>
      <c r="C17" s="12"/>
      <c r="E17" s="145"/>
      <c r="F17" s="14"/>
      <c r="G17" s="15"/>
      <c r="I17" s="6"/>
      <c r="J17" s="6"/>
      <c r="K17" s="6"/>
    </row>
    <row r="18" spans="1:11">
      <c r="A18" s="17"/>
      <c r="B18" s="490" t="s">
        <v>18</v>
      </c>
      <c r="C18" s="490"/>
      <c r="D18" s="490"/>
      <c r="E18" s="490"/>
      <c r="F18" s="490"/>
      <c r="G18" s="490"/>
    </row>
    <row r="19" spans="1:11">
      <c r="A19" s="17"/>
      <c r="B19" s="17"/>
    </row>
    <row r="20" spans="1:11">
      <c r="A20" s="17"/>
      <c r="B20" s="17"/>
    </row>
    <row r="21" spans="1:11">
      <c r="A21" s="17"/>
      <c r="B21" s="17"/>
    </row>
    <row r="22" spans="1:11">
      <c r="A22" s="17"/>
      <c r="B22" s="17"/>
    </row>
    <row r="23" spans="1:11">
      <c r="A23" s="17"/>
      <c r="B23" s="17"/>
    </row>
    <row r="24" spans="1:11">
      <c r="A24" s="17"/>
      <c r="B24" s="17"/>
    </row>
    <row r="25" spans="1:11">
      <c r="A25" s="17"/>
      <c r="B25" s="17"/>
    </row>
    <row r="26" spans="1:11">
      <c r="A26" s="17"/>
      <c r="B26" s="17"/>
    </row>
    <row r="27" spans="1:11">
      <c r="A27" s="17"/>
      <c r="B27" s="17"/>
    </row>
    <row r="28" spans="1:11">
      <c r="A28" s="17"/>
      <c r="B28" s="17"/>
    </row>
    <row r="29" spans="1:11">
      <c r="A29" s="17"/>
      <c r="B29" s="17"/>
    </row>
    <row r="30" spans="1:11">
      <c r="A30" s="17"/>
      <c r="B30" s="17"/>
    </row>
    <row r="31" spans="1:11">
      <c r="A31" s="17"/>
      <c r="B31" s="17"/>
    </row>
    <row r="32" spans="1:11">
      <c r="A32" s="17"/>
      <c r="B32" s="17"/>
    </row>
    <row r="33" spans="1:2">
      <c r="A33" s="17"/>
      <c r="B33" s="17"/>
    </row>
    <row r="34" spans="1:2">
      <c r="A34" s="17"/>
      <c r="B34" s="17"/>
    </row>
    <row r="35" spans="1:2">
      <c r="A35" s="17"/>
      <c r="B35" s="17"/>
    </row>
    <row r="36" spans="1:2">
      <c r="A36" s="17"/>
      <c r="B36" s="17"/>
    </row>
    <row r="37" spans="1:2">
      <c r="A37" s="17"/>
      <c r="B37" s="17"/>
    </row>
    <row r="38" spans="1:2">
      <c r="A38" s="17"/>
      <c r="B38" s="17"/>
    </row>
    <row r="39" spans="1:2">
      <c r="A39" s="17"/>
      <c r="B39" s="17"/>
    </row>
    <row r="40" spans="1:2">
      <c r="A40" s="17"/>
      <c r="B40" s="17"/>
    </row>
    <row r="41" spans="1:2">
      <c r="A41" s="17"/>
      <c r="B41" s="17"/>
    </row>
    <row r="42" spans="1:2">
      <c r="A42" s="17"/>
      <c r="B42" s="17"/>
    </row>
    <row r="43" spans="1:2">
      <c r="A43" s="17"/>
      <c r="B43" s="17"/>
    </row>
    <row r="44" spans="1:2">
      <c r="A44" s="17"/>
      <c r="B44" s="17"/>
    </row>
    <row r="45" spans="1:2">
      <c r="A45" s="17"/>
      <c r="B45" s="17"/>
    </row>
    <row r="46" spans="1:2">
      <c r="A46" s="17"/>
      <c r="B46" s="17"/>
    </row>
    <row r="47" spans="1:2">
      <c r="A47" s="17"/>
      <c r="B47" s="17"/>
    </row>
    <row r="48" spans="1:2">
      <c r="A48" s="17"/>
      <c r="B48" s="17"/>
    </row>
    <row r="49" spans="1:2">
      <c r="A49" s="17"/>
      <c r="B49" s="17"/>
    </row>
    <row r="50" spans="1:2">
      <c r="A50" s="17"/>
      <c r="B50" s="17"/>
    </row>
    <row r="51" spans="1:2">
      <c r="A51" s="17"/>
      <c r="B51" s="17"/>
    </row>
    <row r="52" spans="1:2">
      <c r="A52" s="17"/>
      <c r="B52" s="17"/>
    </row>
    <row r="53" spans="1:2">
      <c r="A53" s="17"/>
      <c r="B53" s="17"/>
    </row>
    <row r="54" spans="1:2">
      <c r="A54" s="17"/>
      <c r="B54" s="17"/>
    </row>
    <row r="55" spans="1:2">
      <c r="A55" s="17"/>
      <c r="B55" s="17"/>
    </row>
    <row r="56" spans="1:2">
      <c r="A56" s="17"/>
      <c r="B56" s="17"/>
    </row>
    <row r="57" spans="1:2">
      <c r="A57" s="17"/>
      <c r="B57" s="17"/>
    </row>
    <row r="58" spans="1:2">
      <c r="A58" s="17"/>
      <c r="B58" s="17"/>
    </row>
    <row r="59" spans="1:2">
      <c r="A59" s="17"/>
      <c r="B59" s="17"/>
    </row>
    <row r="60" spans="1:2">
      <c r="A60" s="17"/>
      <c r="B60" s="17"/>
    </row>
    <row r="61" spans="1:2">
      <c r="A61" s="17"/>
      <c r="B61" s="17"/>
    </row>
    <row r="62" spans="1:2">
      <c r="A62" s="17"/>
      <c r="B62" s="17"/>
    </row>
    <row r="63" spans="1:2">
      <c r="A63" s="17"/>
      <c r="B63" s="17"/>
    </row>
    <row r="64" spans="1:2">
      <c r="A64" s="17"/>
      <c r="B64" s="17"/>
    </row>
    <row r="65" spans="1:2">
      <c r="A65" s="17"/>
      <c r="B65" s="17"/>
    </row>
    <row r="66" spans="1:2">
      <c r="A66" s="17"/>
      <c r="B66" s="17"/>
    </row>
    <row r="67" spans="1:2">
      <c r="A67" s="17"/>
      <c r="B67" s="17"/>
    </row>
    <row r="68" spans="1:2">
      <c r="A68" s="17"/>
      <c r="B68" s="17"/>
    </row>
    <row r="69" spans="1:2">
      <c r="A69" s="17"/>
      <c r="B69" s="17"/>
    </row>
    <row r="70" spans="1:2">
      <c r="A70" s="17"/>
      <c r="B70" s="17"/>
    </row>
    <row r="71" spans="1:2">
      <c r="A71" s="17"/>
      <c r="B71" s="17"/>
    </row>
    <row r="72" spans="1:2">
      <c r="A72" s="17"/>
      <c r="B72" s="17"/>
    </row>
    <row r="73" spans="1:2">
      <c r="A73" s="17"/>
      <c r="B73" s="17"/>
    </row>
    <row r="74" spans="1:2">
      <c r="A74" s="17"/>
      <c r="B74" s="17"/>
    </row>
    <row r="75" spans="1:2">
      <c r="A75" s="17"/>
      <c r="B75" s="17"/>
    </row>
    <row r="76" spans="1:2">
      <c r="A76" s="17"/>
      <c r="B76" s="17"/>
    </row>
    <row r="77" spans="1:2">
      <c r="A77" s="17"/>
      <c r="B77" s="17"/>
    </row>
    <row r="78" spans="1:2">
      <c r="A78" s="17"/>
      <c r="B78" s="17"/>
    </row>
    <row r="79" spans="1:2">
      <c r="A79" s="17"/>
      <c r="B79" s="17"/>
    </row>
    <row r="80" spans="1:2">
      <c r="A80" s="17"/>
      <c r="B80" s="17"/>
    </row>
    <row r="81" spans="1:2">
      <c r="A81" s="17"/>
      <c r="B81" s="17"/>
    </row>
    <row r="82" spans="1:2">
      <c r="A82" s="17"/>
      <c r="B82" s="17"/>
    </row>
    <row r="83" spans="1:2">
      <c r="A83" s="17"/>
      <c r="B83" s="17"/>
    </row>
    <row r="84" spans="1:2">
      <c r="A84" s="17"/>
      <c r="B84" s="17"/>
    </row>
    <row r="85" spans="1:2">
      <c r="A85" s="17"/>
      <c r="B85" s="17"/>
    </row>
  </sheetData>
  <mergeCells count="10">
    <mergeCell ref="B18:G18"/>
    <mergeCell ref="E10:E11"/>
    <mergeCell ref="B12:G12"/>
    <mergeCell ref="F10:G10"/>
    <mergeCell ref="A16:F16"/>
    <mergeCell ref="A2:G2"/>
    <mergeCell ref="A4:G5"/>
    <mergeCell ref="A6:G7"/>
    <mergeCell ref="A8:G9"/>
    <mergeCell ref="A10:A11"/>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0BF-8FC4-4459-A9AF-E021351C9EB4}">
  <dimension ref="A2:H135"/>
  <sheetViews>
    <sheetView topLeftCell="A116" workbookViewId="0">
      <selection activeCell="K125" sqref="K125"/>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637</v>
      </c>
      <c r="B4" s="540"/>
      <c r="C4" s="540"/>
      <c r="D4" s="540"/>
      <c r="E4" s="540"/>
      <c r="F4" s="540"/>
    </row>
    <row r="5" spans="1:8">
      <c r="A5" s="540"/>
      <c r="B5" s="540"/>
      <c r="C5" s="540"/>
      <c r="D5" s="540"/>
      <c r="E5" s="540"/>
      <c r="F5" s="540"/>
    </row>
    <row r="6" spans="1:8">
      <c r="A6" s="539" t="s">
        <v>717</v>
      </c>
      <c r="B6" s="540"/>
      <c r="C6" s="540"/>
      <c r="D6" s="540"/>
      <c r="E6" s="540"/>
      <c r="F6" s="540"/>
    </row>
    <row r="7" spans="1:8">
      <c r="A7" s="540"/>
      <c r="B7" s="540"/>
      <c r="C7" s="540"/>
      <c r="D7" s="540"/>
      <c r="E7" s="540"/>
      <c r="F7" s="540"/>
    </row>
    <row r="8" spans="1:8">
      <c r="A8" s="539" t="s">
        <v>115</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116</v>
      </c>
      <c r="C12" s="536"/>
      <c r="D12" s="536"/>
      <c r="E12" s="536"/>
      <c r="F12" s="536"/>
    </row>
    <row r="13" spans="1:8">
      <c r="A13" s="86">
        <v>1</v>
      </c>
      <c r="B13" s="82" t="s">
        <v>117</v>
      </c>
      <c r="C13" s="86"/>
      <c r="D13" s="153">
        <v>0</v>
      </c>
      <c r="E13" s="83">
        <v>0</v>
      </c>
      <c r="F13" s="84">
        <v>0</v>
      </c>
      <c r="G13" s="38"/>
      <c r="H13" s="38"/>
    </row>
    <row r="14" spans="1:8" ht="34.200000000000003">
      <c r="A14" s="86">
        <v>2</v>
      </c>
      <c r="B14" s="82" t="s">
        <v>718</v>
      </c>
      <c r="C14" s="86" t="s">
        <v>64</v>
      </c>
      <c r="D14" s="154">
        <v>26</v>
      </c>
      <c r="E14" s="83"/>
      <c r="F14" s="84"/>
      <c r="G14" s="38"/>
      <c r="H14" s="38"/>
    </row>
    <row r="15" spans="1:8" ht="34.200000000000003">
      <c r="A15" s="86">
        <v>3</v>
      </c>
      <c r="B15" s="82" t="s">
        <v>719</v>
      </c>
      <c r="C15" s="86" t="s">
        <v>64</v>
      </c>
      <c r="D15" s="154">
        <v>1</v>
      </c>
      <c r="E15" s="83"/>
      <c r="F15" s="84"/>
      <c r="G15" s="38"/>
      <c r="H15" s="38"/>
    </row>
    <row r="16" spans="1:8" ht="34.200000000000003">
      <c r="A16" s="86">
        <v>4</v>
      </c>
      <c r="B16" s="82" t="s">
        <v>720</v>
      </c>
      <c r="C16" s="86" t="s">
        <v>64</v>
      </c>
      <c r="D16" s="154">
        <v>34</v>
      </c>
      <c r="E16" s="83"/>
      <c r="F16" s="84"/>
      <c r="G16" s="38"/>
      <c r="H16" s="38"/>
    </row>
    <row r="17" spans="1:8" ht="34.200000000000003">
      <c r="A17" s="86">
        <v>5</v>
      </c>
      <c r="B17" s="82" t="s">
        <v>118</v>
      </c>
      <c r="C17" s="86" t="s">
        <v>64</v>
      </c>
      <c r="D17" s="154">
        <v>6</v>
      </c>
      <c r="E17" s="83"/>
      <c r="F17" s="84"/>
      <c r="G17" s="38"/>
      <c r="H17" s="38"/>
    </row>
    <row r="18" spans="1:8" ht="34.200000000000003">
      <c r="A18" s="86">
        <v>6</v>
      </c>
      <c r="B18" s="82" t="s">
        <v>119</v>
      </c>
      <c r="C18" s="86" t="s">
        <v>64</v>
      </c>
      <c r="D18" s="154">
        <v>90</v>
      </c>
      <c r="E18" s="83"/>
      <c r="F18" s="84"/>
      <c r="G18" s="38"/>
      <c r="H18" s="38"/>
    </row>
    <row r="19" spans="1:8" ht="22.8">
      <c r="A19" s="86">
        <v>7</v>
      </c>
      <c r="B19" s="82" t="s">
        <v>721</v>
      </c>
      <c r="C19" s="86" t="s">
        <v>64</v>
      </c>
      <c r="D19" s="154">
        <v>20</v>
      </c>
      <c r="E19" s="83"/>
      <c r="F19" s="84"/>
      <c r="G19" s="38"/>
      <c r="H19" s="38"/>
    </row>
    <row r="20" spans="1:8" ht="34.200000000000003">
      <c r="A20" s="86">
        <v>8</v>
      </c>
      <c r="B20" s="82" t="s">
        <v>656</v>
      </c>
      <c r="C20" s="86" t="s">
        <v>64</v>
      </c>
      <c r="D20" s="154">
        <v>24</v>
      </c>
      <c r="E20" s="83"/>
      <c r="F20" s="84"/>
      <c r="G20" s="38"/>
      <c r="H20" s="38"/>
    </row>
    <row r="21" spans="1:8" ht="34.200000000000003">
      <c r="A21" s="86">
        <v>9</v>
      </c>
      <c r="B21" s="82" t="s">
        <v>722</v>
      </c>
      <c r="C21" s="86" t="s">
        <v>64</v>
      </c>
      <c r="D21" s="154">
        <v>34</v>
      </c>
      <c r="E21" s="83"/>
      <c r="F21" s="84"/>
      <c r="G21" s="38"/>
      <c r="H21" s="38"/>
    </row>
    <row r="22" spans="1:8">
      <c r="A22" s="86">
        <v>10</v>
      </c>
      <c r="B22" s="82" t="s">
        <v>429</v>
      </c>
      <c r="C22" s="86"/>
      <c r="D22" s="153">
        <v>0</v>
      </c>
      <c r="E22" s="83">
        <v>0</v>
      </c>
      <c r="F22" s="84">
        <v>0</v>
      </c>
      <c r="G22" s="38"/>
      <c r="H22" s="38"/>
    </row>
    <row r="23" spans="1:8" ht="34.200000000000003">
      <c r="A23" s="86">
        <v>11</v>
      </c>
      <c r="B23" s="82" t="s">
        <v>723</v>
      </c>
      <c r="C23" s="86" t="s">
        <v>64</v>
      </c>
      <c r="D23" s="154">
        <v>48</v>
      </c>
      <c r="E23" s="83"/>
      <c r="F23" s="84"/>
      <c r="G23" s="38"/>
      <c r="H23" s="38"/>
    </row>
    <row r="24" spans="1:8" ht="45.6">
      <c r="A24" s="86">
        <v>12</v>
      </c>
      <c r="B24" s="82" t="s">
        <v>724</v>
      </c>
      <c r="C24" s="86" t="s">
        <v>64</v>
      </c>
      <c r="D24" s="154">
        <v>38</v>
      </c>
      <c r="E24" s="83"/>
      <c r="F24" s="84"/>
      <c r="G24" s="38"/>
      <c r="H24" s="38"/>
    </row>
    <row r="25" spans="1:8">
      <c r="A25" s="155"/>
      <c r="B25" s="535" t="s">
        <v>130</v>
      </c>
      <c r="C25" s="536"/>
      <c r="D25" s="536"/>
      <c r="E25" s="536"/>
      <c r="F25" s="536"/>
    </row>
    <row r="26" spans="1:8" ht="45.6">
      <c r="A26" s="86">
        <v>1</v>
      </c>
      <c r="B26" s="82" t="s">
        <v>134</v>
      </c>
      <c r="C26" s="86" t="s">
        <v>74</v>
      </c>
      <c r="D26" s="154">
        <v>2.74</v>
      </c>
      <c r="E26" s="83"/>
      <c r="F26" s="84"/>
      <c r="G26" s="38"/>
      <c r="H26" s="38"/>
    </row>
    <row r="27" spans="1:8" ht="45.6">
      <c r="A27" s="86">
        <v>2</v>
      </c>
      <c r="B27" s="82" t="s">
        <v>725</v>
      </c>
      <c r="C27" s="86" t="s">
        <v>74</v>
      </c>
      <c r="D27" s="154">
        <v>3.57</v>
      </c>
      <c r="E27" s="83"/>
      <c r="F27" s="84"/>
      <c r="G27" s="38"/>
      <c r="H27" s="38"/>
    </row>
    <row r="28" spans="1:8" ht="45.6">
      <c r="A28" s="86">
        <v>3</v>
      </c>
      <c r="B28" s="82" t="s">
        <v>726</v>
      </c>
      <c r="C28" s="86" t="s">
        <v>74</v>
      </c>
      <c r="D28" s="154">
        <v>4.93</v>
      </c>
      <c r="E28" s="83"/>
      <c r="F28" s="84"/>
      <c r="G28" s="38"/>
      <c r="H28" s="38"/>
    </row>
    <row r="29" spans="1:8" ht="34.200000000000003">
      <c r="A29" s="86">
        <v>4</v>
      </c>
      <c r="B29" s="82" t="s">
        <v>727</v>
      </c>
      <c r="C29" s="86" t="s">
        <v>15</v>
      </c>
      <c r="D29" s="154">
        <v>1</v>
      </c>
      <c r="E29" s="83"/>
      <c r="F29" s="84"/>
      <c r="G29" s="38"/>
      <c r="H29" s="38"/>
    </row>
    <row r="30" spans="1:8">
      <c r="A30" s="86">
        <v>5</v>
      </c>
      <c r="B30" s="82" t="s">
        <v>728</v>
      </c>
      <c r="C30" s="86" t="s">
        <v>10</v>
      </c>
      <c r="D30" s="154">
        <v>1</v>
      </c>
      <c r="E30" s="83"/>
      <c r="F30" s="84"/>
      <c r="G30" s="38"/>
      <c r="H30" s="38"/>
    </row>
    <row r="31" spans="1:8" ht="45.6">
      <c r="A31" s="86">
        <v>6</v>
      </c>
      <c r="B31" s="82" t="s">
        <v>725</v>
      </c>
      <c r="C31" s="86" t="s">
        <v>74</v>
      </c>
      <c r="D31" s="154">
        <v>3.49</v>
      </c>
      <c r="E31" s="83"/>
      <c r="F31" s="84"/>
      <c r="G31" s="38"/>
      <c r="H31" s="38"/>
    </row>
    <row r="32" spans="1:8" ht="34.200000000000003">
      <c r="A32" s="86">
        <v>7</v>
      </c>
      <c r="B32" s="82" t="s">
        <v>729</v>
      </c>
      <c r="C32" s="86" t="s">
        <v>74</v>
      </c>
      <c r="D32" s="154">
        <v>11.7</v>
      </c>
      <c r="E32" s="83"/>
      <c r="F32" s="84"/>
      <c r="G32" s="38"/>
      <c r="H32" s="38"/>
    </row>
    <row r="33" spans="1:8" ht="22.8">
      <c r="A33" s="86">
        <v>8</v>
      </c>
      <c r="B33" s="82" t="s">
        <v>433</v>
      </c>
      <c r="C33" s="86" t="s">
        <v>15</v>
      </c>
      <c r="D33" s="154">
        <v>2</v>
      </c>
      <c r="E33" s="83"/>
      <c r="F33" s="84"/>
      <c r="G33" s="38"/>
      <c r="H33" s="38"/>
    </row>
    <row r="34" spans="1:8" ht="22.8">
      <c r="A34" s="86">
        <v>9</v>
      </c>
      <c r="B34" s="82" t="s">
        <v>444</v>
      </c>
      <c r="C34" s="86" t="s">
        <v>15</v>
      </c>
      <c r="D34" s="154">
        <v>2</v>
      </c>
      <c r="E34" s="83"/>
      <c r="F34" s="84"/>
      <c r="G34" s="38"/>
      <c r="H34" s="38"/>
    </row>
    <row r="35" spans="1:8">
      <c r="A35" s="86">
        <v>10</v>
      </c>
      <c r="B35" s="82" t="s">
        <v>730</v>
      </c>
      <c r="C35" s="86" t="s">
        <v>10</v>
      </c>
      <c r="D35" s="154">
        <v>1</v>
      </c>
      <c r="E35" s="83"/>
      <c r="F35" s="84"/>
      <c r="G35" s="38"/>
      <c r="H35" s="38"/>
    </row>
    <row r="36" spans="1:8">
      <c r="A36" s="86">
        <v>11</v>
      </c>
      <c r="B36" s="82" t="s">
        <v>731</v>
      </c>
      <c r="C36" s="86" t="s">
        <v>10</v>
      </c>
      <c r="D36" s="154">
        <v>1</v>
      </c>
      <c r="E36" s="83"/>
      <c r="F36" s="84"/>
      <c r="G36" s="38"/>
      <c r="H36" s="38"/>
    </row>
    <row r="37" spans="1:8">
      <c r="A37" s="86">
        <v>12</v>
      </c>
      <c r="B37" s="82" t="s">
        <v>732</v>
      </c>
      <c r="C37" s="86" t="s">
        <v>10</v>
      </c>
      <c r="D37" s="154">
        <v>1</v>
      </c>
      <c r="E37" s="83"/>
      <c r="F37" s="84"/>
      <c r="G37" s="38"/>
      <c r="H37" s="38"/>
    </row>
    <row r="38" spans="1:8">
      <c r="A38" s="86">
        <v>13</v>
      </c>
      <c r="B38" s="82" t="s">
        <v>733</v>
      </c>
      <c r="C38" s="86" t="s">
        <v>10</v>
      </c>
      <c r="D38" s="154">
        <v>1</v>
      </c>
      <c r="E38" s="83"/>
      <c r="F38" s="84"/>
      <c r="G38" s="38"/>
      <c r="H38" s="38"/>
    </row>
    <row r="39" spans="1:8" ht="34.200000000000003">
      <c r="A39" s="86">
        <v>14</v>
      </c>
      <c r="B39" s="82" t="s">
        <v>181</v>
      </c>
      <c r="C39" s="86" t="s">
        <v>74</v>
      </c>
      <c r="D39" s="153">
        <v>0.54</v>
      </c>
      <c r="E39" s="83"/>
      <c r="F39" s="84"/>
      <c r="G39" s="38"/>
      <c r="H39" s="38"/>
    </row>
    <row r="40" spans="1:8" ht="45.6">
      <c r="A40" s="86">
        <v>15</v>
      </c>
      <c r="B40" s="82" t="s">
        <v>734</v>
      </c>
      <c r="C40" s="86" t="s">
        <v>74</v>
      </c>
      <c r="D40" s="154">
        <v>2.1</v>
      </c>
      <c r="E40" s="83"/>
      <c r="F40" s="84"/>
      <c r="G40" s="38"/>
      <c r="H40" s="38"/>
    </row>
    <row r="41" spans="1:8" ht="22.8">
      <c r="A41" s="86">
        <v>16</v>
      </c>
      <c r="B41" s="82" t="s">
        <v>433</v>
      </c>
      <c r="C41" s="86" t="s">
        <v>15</v>
      </c>
      <c r="D41" s="154">
        <v>1</v>
      </c>
      <c r="E41" s="83"/>
      <c r="F41" s="84"/>
      <c r="G41" s="38"/>
      <c r="H41" s="38"/>
    </row>
    <row r="42" spans="1:8">
      <c r="A42" s="86">
        <v>17</v>
      </c>
      <c r="B42" s="82" t="s">
        <v>735</v>
      </c>
      <c r="C42" s="86" t="s">
        <v>10</v>
      </c>
      <c r="D42" s="154">
        <v>1</v>
      </c>
      <c r="E42" s="83"/>
      <c r="F42" s="84"/>
      <c r="G42" s="38"/>
      <c r="H42" s="38"/>
    </row>
    <row r="43" spans="1:8" ht="22.8">
      <c r="A43" s="86">
        <v>18</v>
      </c>
      <c r="B43" s="82" t="s">
        <v>1411</v>
      </c>
      <c r="C43" s="86" t="s">
        <v>74</v>
      </c>
      <c r="D43" s="154">
        <v>21.43</v>
      </c>
      <c r="E43" s="83"/>
      <c r="F43" s="84"/>
      <c r="G43" s="38"/>
      <c r="H43" s="38"/>
    </row>
    <row r="44" spans="1:8" ht="45.6">
      <c r="A44" s="86">
        <v>19</v>
      </c>
      <c r="B44" s="82" t="s">
        <v>2397</v>
      </c>
      <c r="C44" s="86" t="s">
        <v>74</v>
      </c>
      <c r="D44" s="154">
        <v>2.82</v>
      </c>
      <c r="E44" s="83"/>
      <c r="F44" s="84"/>
      <c r="G44" s="38"/>
      <c r="H44" s="38"/>
    </row>
    <row r="45" spans="1:8" ht="22.8">
      <c r="A45" s="86">
        <v>20</v>
      </c>
      <c r="B45" s="82" t="s">
        <v>433</v>
      </c>
      <c r="C45" s="86" t="s">
        <v>15</v>
      </c>
      <c r="D45" s="154">
        <v>1</v>
      </c>
      <c r="E45" s="83"/>
      <c r="F45" s="84"/>
      <c r="G45" s="38"/>
      <c r="H45" s="38"/>
    </row>
    <row r="46" spans="1:8" ht="22.8">
      <c r="A46" s="86">
        <v>21</v>
      </c>
      <c r="B46" s="82" t="s">
        <v>444</v>
      </c>
      <c r="C46" s="86" t="s">
        <v>15</v>
      </c>
      <c r="D46" s="154">
        <v>1</v>
      </c>
      <c r="E46" s="83"/>
      <c r="F46" s="84"/>
      <c r="G46" s="38"/>
      <c r="H46" s="38"/>
    </row>
    <row r="47" spans="1:8">
      <c r="A47" s="86">
        <v>22</v>
      </c>
      <c r="B47" s="82" t="s">
        <v>736</v>
      </c>
      <c r="C47" s="86" t="s">
        <v>10</v>
      </c>
      <c r="D47" s="154">
        <v>1</v>
      </c>
      <c r="E47" s="83"/>
      <c r="F47" s="84"/>
      <c r="G47" s="38"/>
      <c r="H47" s="38"/>
    </row>
    <row r="48" spans="1:8">
      <c r="A48" s="86">
        <v>23</v>
      </c>
      <c r="B48" s="82" t="s">
        <v>737</v>
      </c>
      <c r="C48" s="86" t="s">
        <v>10</v>
      </c>
      <c r="D48" s="154">
        <v>1</v>
      </c>
      <c r="E48" s="83"/>
      <c r="F48" s="84"/>
      <c r="G48" s="38"/>
      <c r="H48" s="38"/>
    </row>
    <row r="49" spans="1:8" ht="45.6">
      <c r="A49" s="86">
        <v>24</v>
      </c>
      <c r="B49" s="82" t="s">
        <v>2396</v>
      </c>
      <c r="C49" s="86" t="s">
        <v>74</v>
      </c>
      <c r="D49" s="154">
        <v>2.62</v>
      </c>
      <c r="E49" s="83"/>
      <c r="F49" s="84"/>
      <c r="G49" s="38"/>
      <c r="H49" s="38"/>
    </row>
    <row r="50" spans="1:8" ht="22.8">
      <c r="A50" s="86">
        <v>25</v>
      </c>
      <c r="B50" s="82" t="s">
        <v>433</v>
      </c>
      <c r="C50" s="86" t="s">
        <v>15</v>
      </c>
      <c r="D50" s="154">
        <v>1</v>
      </c>
      <c r="E50" s="83"/>
      <c r="F50" s="84"/>
      <c r="G50" s="38"/>
      <c r="H50" s="38"/>
    </row>
    <row r="51" spans="1:8">
      <c r="A51" s="86">
        <v>26</v>
      </c>
      <c r="B51" s="82" t="s">
        <v>139</v>
      </c>
      <c r="C51" s="86" t="s">
        <v>10</v>
      </c>
      <c r="D51" s="154">
        <v>1</v>
      </c>
      <c r="E51" s="83"/>
      <c r="F51" s="84"/>
      <c r="G51" s="38"/>
      <c r="H51" s="38"/>
    </row>
    <row r="52" spans="1:8" ht="45.6">
      <c r="A52" s="86">
        <v>27</v>
      </c>
      <c r="B52" s="82" t="s">
        <v>2398</v>
      </c>
      <c r="C52" s="86" t="s">
        <v>74</v>
      </c>
      <c r="D52" s="154">
        <v>2.42</v>
      </c>
      <c r="E52" s="83"/>
      <c r="F52" s="84"/>
      <c r="G52" s="38"/>
      <c r="H52" s="38"/>
    </row>
    <row r="53" spans="1:8" ht="22.8">
      <c r="A53" s="86">
        <v>28</v>
      </c>
      <c r="B53" s="82" t="s">
        <v>433</v>
      </c>
      <c r="C53" s="86" t="s">
        <v>15</v>
      </c>
      <c r="D53" s="154">
        <v>1</v>
      </c>
      <c r="E53" s="83"/>
      <c r="F53" s="84"/>
      <c r="G53" s="38"/>
      <c r="H53" s="38"/>
    </row>
    <row r="54" spans="1:8">
      <c r="A54" s="86">
        <v>29</v>
      </c>
      <c r="B54" s="82" t="s">
        <v>738</v>
      </c>
      <c r="C54" s="86" t="s">
        <v>10</v>
      </c>
      <c r="D54" s="154">
        <v>1</v>
      </c>
      <c r="E54" s="83"/>
      <c r="F54" s="84"/>
      <c r="G54" s="38"/>
      <c r="H54" s="38"/>
    </row>
    <row r="55" spans="1:8" ht="22.8">
      <c r="A55" s="86">
        <v>30</v>
      </c>
      <c r="B55" s="82" t="s">
        <v>176</v>
      </c>
      <c r="C55" s="86" t="s">
        <v>13</v>
      </c>
      <c r="D55" s="154">
        <v>5</v>
      </c>
      <c r="E55" s="83"/>
      <c r="F55" s="84"/>
      <c r="G55" s="38"/>
      <c r="H55" s="38"/>
    </row>
    <row r="56" spans="1:8" ht="22.8">
      <c r="A56" s="86">
        <v>31</v>
      </c>
      <c r="B56" s="82" t="s">
        <v>177</v>
      </c>
      <c r="C56" s="86" t="s">
        <v>13</v>
      </c>
      <c r="D56" s="154">
        <v>6</v>
      </c>
      <c r="E56" s="83"/>
      <c r="F56" s="84"/>
      <c r="G56" s="38"/>
      <c r="H56" s="38"/>
    </row>
    <row r="57" spans="1:8" ht="22.8">
      <c r="A57" s="86">
        <v>32</v>
      </c>
      <c r="B57" s="82" t="s">
        <v>178</v>
      </c>
      <c r="C57" s="86" t="s">
        <v>10</v>
      </c>
      <c r="D57" s="154">
        <v>11</v>
      </c>
      <c r="E57" s="83"/>
      <c r="F57" s="84"/>
      <c r="G57" s="38"/>
      <c r="H57" s="38"/>
    </row>
    <row r="58" spans="1:8">
      <c r="A58" s="155"/>
      <c r="B58" s="535" t="s">
        <v>180</v>
      </c>
      <c r="C58" s="536"/>
      <c r="D58" s="536"/>
      <c r="E58" s="536"/>
      <c r="F58" s="536"/>
    </row>
    <row r="59" spans="1:8" ht="34.200000000000003">
      <c r="A59" s="86">
        <v>1</v>
      </c>
      <c r="B59" s="82" t="s">
        <v>181</v>
      </c>
      <c r="C59" s="86" t="s">
        <v>74</v>
      </c>
      <c r="D59" s="154">
        <v>5.8</v>
      </c>
      <c r="E59" s="83"/>
      <c r="F59" s="84"/>
      <c r="G59" s="38"/>
      <c r="H59" s="38"/>
    </row>
    <row r="60" spans="1:8" ht="22.8">
      <c r="A60" s="86">
        <v>2</v>
      </c>
      <c r="B60" s="82" t="s">
        <v>439</v>
      </c>
      <c r="C60" s="86" t="s">
        <v>184</v>
      </c>
      <c r="D60" s="154">
        <v>115.16</v>
      </c>
      <c r="E60" s="83"/>
      <c r="F60" s="84"/>
      <c r="G60" s="38"/>
      <c r="H60" s="38"/>
    </row>
    <row r="61" spans="1:8" ht="22.8">
      <c r="A61" s="86">
        <v>3</v>
      </c>
      <c r="B61" s="82" t="s">
        <v>176</v>
      </c>
      <c r="C61" s="86" t="s">
        <v>13</v>
      </c>
      <c r="D61" s="154">
        <v>3</v>
      </c>
      <c r="E61" s="83"/>
      <c r="F61" s="84"/>
      <c r="G61" s="38"/>
      <c r="H61" s="38"/>
    </row>
    <row r="62" spans="1:8" ht="22.8">
      <c r="A62" s="86">
        <v>4</v>
      </c>
      <c r="B62" s="82" t="s">
        <v>438</v>
      </c>
      <c r="C62" s="86" t="s">
        <v>13</v>
      </c>
      <c r="D62" s="154">
        <v>6</v>
      </c>
      <c r="E62" s="83"/>
      <c r="F62" s="84"/>
      <c r="G62" s="38"/>
      <c r="H62" s="38"/>
    </row>
    <row r="63" spans="1:8" ht="22.8">
      <c r="A63" s="86">
        <v>5</v>
      </c>
      <c r="B63" s="82" t="s">
        <v>739</v>
      </c>
      <c r="C63" s="86" t="s">
        <v>13</v>
      </c>
      <c r="D63" s="154">
        <v>1</v>
      </c>
      <c r="E63" s="83"/>
      <c r="F63" s="84"/>
      <c r="G63" s="38"/>
      <c r="H63" s="38"/>
    </row>
    <row r="64" spans="1:8" ht="34.200000000000003">
      <c r="A64" s="86">
        <v>6</v>
      </c>
      <c r="B64" s="82" t="s">
        <v>740</v>
      </c>
      <c r="C64" s="86" t="s">
        <v>103</v>
      </c>
      <c r="D64" s="153">
        <v>0.23</v>
      </c>
      <c r="E64" s="83"/>
      <c r="F64" s="84"/>
      <c r="G64" s="38"/>
      <c r="H64" s="38"/>
    </row>
    <row r="65" spans="1:8" ht="34.200000000000003">
      <c r="A65" s="86">
        <v>7</v>
      </c>
      <c r="B65" s="82" t="s">
        <v>741</v>
      </c>
      <c r="C65" s="86" t="s">
        <v>10</v>
      </c>
      <c r="D65" s="154">
        <v>1</v>
      </c>
      <c r="E65" s="83"/>
      <c r="F65" s="84"/>
      <c r="G65" s="38"/>
      <c r="H65" s="38"/>
    </row>
    <row r="66" spans="1:8" ht="22.8">
      <c r="A66" s="86">
        <v>8</v>
      </c>
      <c r="B66" s="82" t="s">
        <v>188</v>
      </c>
      <c r="C66" s="86" t="s">
        <v>74</v>
      </c>
      <c r="D66" s="154">
        <v>5.0999999999999996</v>
      </c>
      <c r="E66" s="83"/>
      <c r="F66" s="84"/>
      <c r="G66" s="38"/>
      <c r="H66" s="38"/>
    </row>
    <row r="67" spans="1:8">
      <c r="A67" s="155"/>
      <c r="B67" s="535" t="s">
        <v>189</v>
      </c>
      <c r="C67" s="536"/>
      <c r="D67" s="536"/>
      <c r="E67" s="536"/>
      <c r="F67" s="536"/>
    </row>
    <row r="68" spans="1:8" ht="45.6">
      <c r="A68" s="86">
        <v>1</v>
      </c>
      <c r="B68" s="82" t="s">
        <v>742</v>
      </c>
      <c r="C68" s="86" t="s">
        <v>10</v>
      </c>
      <c r="D68" s="154">
        <v>2</v>
      </c>
      <c r="E68" s="83"/>
      <c r="F68" s="84"/>
      <c r="G68" s="38"/>
      <c r="H68" s="38"/>
    </row>
    <row r="69" spans="1:8">
      <c r="A69" s="86">
        <v>2</v>
      </c>
      <c r="B69" s="82" t="s">
        <v>743</v>
      </c>
      <c r="C69" s="86" t="s">
        <v>10</v>
      </c>
      <c r="D69" s="154">
        <v>1</v>
      </c>
      <c r="E69" s="83"/>
      <c r="F69" s="84"/>
      <c r="G69" s="38"/>
      <c r="H69" s="38"/>
    </row>
    <row r="70" spans="1:8">
      <c r="A70" s="86">
        <v>3</v>
      </c>
      <c r="B70" s="82" t="s">
        <v>744</v>
      </c>
      <c r="C70" s="86" t="s">
        <v>10</v>
      </c>
      <c r="D70" s="154">
        <v>1</v>
      </c>
      <c r="E70" s="83"/>
      <c r="F70" s="84"/>
      <c r="G70" s="38"/>
      <c r="H70" s="38"/>
    </row>
    <row r="71" spans="1:8" ht="45.6">
      <c r="A71" s="86">
        <v>4</v>
      </c>
      <c r="B71" s="82" t="s">
        <v>745</v>
      </c>
      <c r="C71" s="86" t="s">
        <v>10</v>
      </c>
      <c r="D71" s="154">
        <v>5</v>
      </c>
      <c r="E71" s="83"/>
      <c r="F71" s="84"/>
      <c r="G71" s="38"/>
      <c r="H71" s="38"/>
    </row>
    <row r="72" spans="1:8">
      <c r="A72" s="86">
        <v>5</v>
      </c>
      <c r="B72" s="82" t="s">
        <v>746</v>
      </c>
      <c r="C72" s="86" t="s">
        <v>10</v>
      </c>
      <c r="D72" s="154">
        <v>1</v>
      </c>
      <c r="E72" s="83"/>
      <c r="F72" s="84"/>
      <c r="G72" s="38"/>
      <c r="H72" s="38"/>
    </row>
    <row r="73" spans="1:8" ht="45.6">
      <c r="A73" s="86">
        <v>6</v>
      </c>
      <c r="B73" s="82" t="s">
        <v>747</v>
      </c>
      <c r="C73" s="86" t="s">
        <v>10</v>
      </c>
      <c r="D73" s="154">
        <v>1</v>
      </c>
      <c r="E73" s="83"/>
      <c r="F73" s="84"/>
      <c r="G73" s="38"/>
      <c r="H73" s="38"/>
    </row>
    <row r="74" spans="1:8" ht="45.6">
      <c r="A74" s="86">
        <v>7</v>
      </c>
      <c r="B74" s="82" t="s">
        <v>748</v>
      </c>
      <c r="C74" s="86" t="s">
        <v>10</v>
      </c>
      <c r="D74" s="154">
        <v>1</v>
      </c>
      <c r="E74" s="83"/>
      <c r="F74" s="84"/>
      <c r="G74" s="38"/>
      <c r="H74" s="38"/>
    </row>
    <row r="75" spans="1:8" ht="45.6">
      <c r="A75" s="86">
        <v>8</v>
      </c>
      <c r="B75" s="82" t="s">
        <v>745</v>
      </c>
      <c r="C75" s="86" t="s">
        <v>10</v>
      </c>
      <c r="D75" s="154">
        <v>1</v>
      </c>
      <c r="E75" s="83"/>
      <c r="F75" s="84"/>
      <c r="G75" s="38"/>
      <c r="H75" s="38"/>
    </row>
    <row r="76" spans="1:8" ht="45.6">
      <c r="A76" s="86">
        <v>9</v>
      </c>
      <c r="B76" s="82" t="s">
        <v>749</v>
      </c>
      <c r="C76" s="86" t="s">
        <v>10</v>
      </c>
      <c r="D76" s="154">
        <v>1</v>
      </c>
      <c r="E76" s="83"/>
      <c r="F76" s="84"/>
      <c r="G76" s="38"/>
      <c r="H76" s="38"/>
    </row>
    <row r="77" spans="1:8" ht="45.6">
      <c r="A77" s="86">
        <v>10</v>
      </c>
      <c r="B77" s="82" t="s">
        <v>750</v>
      </c>
      <c r="C77" s="86" t="s">
        <v>10</v>
      </c>
      <c r="D77" s="154">
        <v>1</v>
      </c>
      <c r="E77" s="83"/>
      <c r="F77" s="84"/>
      <c r="G77" s="38"/>
      <c r="H77" s="38"/>
    </row>
    <row r="78" spans="1:8">
      <c r="A78" s="155"/>
      <c r="B78" s="535" t="s">
        <v>201</v>
      </c>
      <c r="C78" s="536"/>
      <c r="D78" s="536"/>
      <c r="E78" s="536"/>
      <c r="F78" s="536"/>
    </row>
    <row r="79" spans="1:8" ht="22.8">
      <c r="A79" s="86">
        <v>1</v>
      </c>
      <c r="B79" s="82" t="s">
        <v>202</v>
      </c>
      <c r="C79" s="86" t="s">
        <v>74</v>
      </c>
      <c r="D79" s="154">
        <v>2.66</v>
      </c>
      <c r="E79" s="83"/>
      <c r="F79" s="84"/>
      <c r="G79" s="38"/>
      <c r="H79" s="38"/>
    </row>
    <row r="80" spans="1:8" ht="22.8">
      <c r="A80" s="86">
        <v>2</v>
      </c>
      <c r="B80" s="82" t="s">
        <v>202</v>
      </c>
      <c r="C80" s="86" t="s">
        <v>74</v>
      </c>
      <c r="D80" s="154">
        <v>1.06</v>
      </c>
      <c r="E80" s="83"/>
      <c r="F80" s="84"/>
      <c r="G80" s="38"/>
      <c r="H80" s="38"/>
    </row>
    <row r="81" spans="1:8" ht="34.200000000000003">
      <c r="A81" s="86">
        <v>3</v>
      </c>
      <c r="B81" s="82" t="s">
        <v>204</v>
      </c>
      <c r="C81" s="86" t="s">
        <v>64</v>
      </c>
      <c r="D81" s="154">
        <v>136</v>
      </c>
      <c r="E81" s="83"/>
      <c r="F81" s="84"/>
      <c r="G81" s="38"/>
      <c r="H81" s="38"/>
    </row>
    <row r="82" spans="1:8" ht="22.8">
      <c r="A82" s="86">
        <v>4</v>
      </c>
      <c r="B82" s="82" t="s">
        <v>458</v>
      </c>
      <c r="C82" s="86" t="s">
        <v>46</v>
      </c>
      <c r="D82" s="154">
        <v>9.52</v>
      </c>
      <c r="E82" s="83"/>
      <c r="F82" s="84"/>
      <c r="G82" s="38"/>
      <c r="H82" s="38"/>
    </row>
    <row r="83" spans="1:8" ht="22.8">
      <c r="A83" s="86">
        <v>5</v>
      </c>
      <c r="B83" s="82" t="s">
        <v>459</v>
      </c>
      <c r="C83" s="86" t="s">
        <v>74</v>
      </c>
      <c r="D83" s="154">
        <v>2</v>
      </c>
      <c r="E83" s="83"/>
      <c r="F83" s="84"/>
      <c r="G83" s="38"/>
      <c r="H83" s="38"/>
    </row>
    <row r="84" spans="1:8">
      <c r="A84" s="155"/>
      <c r="B84" s="535" t="s">
        <v>206</v>
      </c>
      <c r="C84" s="536"/>
      <c r="D84" s="536"/>
      <c r="E84" s="536"/>
      <c r="F84" s="536"/>
    </row>
    <row r="85" spans="1:8" ht="34.200000000000003">
      <c r="A85" s="86">
        <v>1</v>
      </c>
      <c r="B85" s="82" t="s">
        <v>751</v>
      </c>
      <c r="C85" s="86" t="s">
        <v>103</v>
      </c>
      <c r="D85" s="153">
        <v>0.26</v>
      </c>
      <c r="E85" s="83"/>
      <c r="F85" s="84"/>
      <c r="G85" s="38"/>
      <c r="H85" s="38"/>
    </row>
    <row r="86" spans="1:8" ht="22.8">
      <c r="A86" s="86">
        <v>2</v>
      </c>
      <c r="B86" s="82" t="s">
        <v>208</v>
      </c>
      <c r="C86" s="86" t="s">
        <v>103</v>
      </c>
      <c r="D86" s="153">
        <v>0.26</v>
      </c>
      <c r="E86" s="83"/>
      <c r="F86" s="84"/>
      <c r="G86" s="38"/>
      <c r="H86" s="38"/>
    </row>
    <row r="87" spans="1:8" ht="34.200000000000003">
      <c r="A87" s="86">
        <v>3</v>
      </c>
      <c r="B87" s="82" t="s">
        <v>752</v>
      </c>
      <c r="C87" s="86" t="s">
        <v>103</v>
      </c>
      <c r="D87" s="153">
        <v>0.35</v>
      </c>
      <c r="E87" s="83"/>
      <c r="F87" s="84"/>
      <c r="G87" s="38"/>
      <c r="H87" s="38"/>
    </row>
    <row r="88" spans="1:8" ht="22.8">
      <c r="A88" s="86">
        <v>4</v>
      </c>
      <c r="B88" s="82" t="s">
        <v>208</v>
      </c>
      <c r="C88" s="86" t="s">
        <v>103</v>
      </c>
      <c r="D88" s="153">
        <v>0.35</v>
      </c>
      <c r="E88" s="83"/>
      <c r="F88" s="84"/>
      <c r="G88" s="38"/>
      <c r="H88" s="38"/>
    </row>
    <row r="89" spans="1:8" ht="34.200000000000003">
      <c r="A89" s="86">
        <v>5</v>
      </c>
      <c r="B89" s="82" t="s">
        <v>207</v>
      </c>
      <c r="C89" s="86" t="s">
        <v>103</v>
      </c>
      <c r="D89" s="153">
        <v>0.54</v>
      </c>
      <c r="E89" s="83"/>
      <c r="F89" s="84"/>
      <c r="G89" s="38"/>
      <c r="H89" s="38"/>
    </row>
    <row r="90" spans="1:8" ht="22.8">
      <c r="A90" s="86">
        <v>6</v>
      </c>
      <c r="B90" s="82" t="s">
        <v>208</v>
      </c>
      <c r="C90" s="86" t="s">
        <v>103</v>
      </c>
      <c r="D90" s="153">
        <v>0.54</v>
      </c>
      <c r="E90" s="83"/>
      <c r="F90" s="84"/>
      <c r="G90" s="38"/>
      <c r="H90" s="38"/>
    </row>
    <row r="91" spans="1:8" ht="34.200000000000003">
      <c r="A91" s="86">
        <v>7</v>
      </c>
      <c r="B91" s="82" t="s">
        <v>209</v>
      </c>
      <c r="C91" s="86" t="s">
        <v>103</v>
      </c>
      <c r="D91" s="154">
        <v>1.28</v>
      </c>
      <c r="E91" s="83"/>
      <c r="F91" s="84"/>
      <c r="G91" s="38"/>
      <c r="H91" s="38"/>
    </row>
    <row r="92" spans="1:8" ht="22.8">
      <c r="A92" s="86">
        <v>8</v>
      </c>
      <c r="B92" s="82" t="s">
        <v>208</v>
      </c>
      <c r="C92" s="86" t="s">
        <v>103</v>
      </c>
      <c r="D92" s="154">
        <v>1.28</v>
      </c>
      <c r="E92" s="83"/>
      <c r="F92" s="84"/>
      <c r="G92" s="38"/>
      <c r="H92" s="38"/>
    </row>
    <row r="93" spans="1:8" ht="34.200000000000003">
      <c r="A93" s="86">
        <v>9</v>
      </c>
      <c r="B93" s="82" t="s">
        <v>753</v>
      </c>
      <c r="C93" s="86" t="s">
        <v>103</v>
      </c>
      <c r="D93" s="153">
        <v>0.2</v>
      </c>
      <c r="E93" s="83"/>
      <c r="F93" s="84"/>
      <c r="G93" s="38"/>
      <c r="H93" s="38"/>
    </row>
    <row r="94" spans="1:8" ht="22.8">
      <c r="A94" s="86">
        <v>10</v>
      </c>
      <c r="B94" s="82" t="s">
        <v>208</v>
      </c>
      <c r="C94" s="86" t="s">
        <v>103</v>
      </c>
      <c r="D94" s="153">
        <v>0.2</v>
      </c>
      <c r="E94" s="83"/>
      <c r="F94" s="84"/>
      <c r="G94" s="38"/>
      <c r="H94" s="38"/>
    </row>
    <row r="95" spans="1:8" ht="22.8">
      <c r="A95" s="86">
        <v>11</v>
      </c>
      <c r="B95" s="82" t="s">
        <v>754</v>
      </c>
      <c r="C95" s="86" t="s">
        <v>103</v>
      </c>
      <c r="D95" s="153">
        <v>0.24</v>
      </c>
      <c r="E95" s="83"/>
      <c r="F95" s="84"/>
      <c r="G95" s="38"/>
      <c r="H95" s="38"/>
    </row>
    <row r="96" spans="1:8" ht="22.8">
      <c r="A96" s="86">
        <v>12</v>
      </c>
      <c r="B96" s="82" t="s">
        <v>208</v>
      </c>
      <c r="C96" s="86" t="s">
        <v>103</v>
      </c>
      <c r="D96" s="153">
        <v>0.2</v>
      </c>
      <c r="E96" s="83"/>
      <c r="F96" s="84"/>
      <c r="G96" s="38"/>
      <c r="H96" s="38"/>
    </row>
    <row r="97" spans="1:8">
      <c r="A97" s="155"/>
      <c r="B97" s="535" t="s">
        <v>461</v>
      </c>
      <c r="C97" s="536"/>
      <c r="D97" s="536"/>
      <c r="E97" s="536"/>
      <c r="F97" s="536"/>
    </row>
    <row r="98" spans="1:8" ht="34.200000000000003">
      <c r="A98" s="86">
        <v>1</v>
      </c>
      <c r="B98" s="82" t="s">
        <v>462</v>
      </c>
      <c r="C98" s="86" t="s">
        <v>15</v>
      </c>
      <c r="D98" s="154">
        <v>1</v>
      </c>
      <c r="E98" s="83"/>
      <c r="F98" s="84"/>
      <c r="G98" s="38"/>
      <c r="H98" s="38"/>
    </row>
    <row r="99" spans="1:8">
      <c r="A99" s="86">
        <v>2</v>
      </c>
      <c r="B99" s="82" t="s">
        <v>463</v>
      </c>
      <c r="C99" s="86" t="s">
        <v>15</v>
      </c>
      <c r="D99" s="154">
        <v>1</v>
      </c>
      <c r="E99" s="83"/>
      <c r="F99" s="84"/>
      <c r="G99" s="38"/>
      <c r="H99" s="38"/>
    </row>
    <row r="100" spans="1:8" ht="22.8">
      <c r="A100" s="86">
        <v>3</v>
      </c>
      <c r="B100" s="82" t="s">
        <v>176</v>
      </c>
      <c r="C100" s="86" t="s">
        <v>13</v>
      </c>
      <c r="D100" s="154">
        <v>1</v>
      </c>
      <c r="E100" s="83"/>
      <c r="F100" s="84"/>
      <c r="G100" s="38"/>
      <c r="H100" s="38"/>
    </row>
    <row r="101" spans="1:8" ht="22.8">
      <c r="A101" s="86">
        <v>4</v>
      </c>
      <c r="B101" s="82" t="s">
        <v>755</v>
      </c>
      <c r="C101" s="86" t="s">
        <v>15</v>
      </c>
      <c r="D101" s="154">
        <v>1</v>
      </c>
      <c r="E101" s="83"/>
      <c r="F101" s="84"/>
      <c r="G101" s="38"/>
      <c r="H101" s="38"/>
    </row>
    <row r="102" spans="1:8" ht="22.8">
      <c r="A102" s="86">
        <v>5</v>
      </c>
      <c r="B102" s="82" t="s">
        <v>178</v>
      </c>
      <c r="C102" s="86" t="s">
        <v>10</v>
      </c>
      <c r="D102" s="154">
        <v>1</v>
      </c>
      <c r="E102" s="83"/>
      <c r="F102" s="84"/>
      <c r="G102" s="38"/>
      <c r="H102" s="38"/>
    </row>
    <row r="103" spans="1:8">
      <c r="A103" s="155"/>
      <c r="B103" s="535" t="s">
        <v>213</v>
      </c>
      <c r="C103" s="536"/>
      <c r="D103" s="536"/>
      <c r="E103" s="536"/>
      <c r="F103" s="536"/>
    </row>
    <row r="104" spans="1:8" ht="34.200000000000003">
      <c r="A104" s="86">
        <v>1</v>
      </c>
      <c r="B104" s="82" t="s">
        <v>214</v>
      </c>
      <c r="C104" s="86" t="s">
        <v>42</v>
      </c>
      <c r="D104" s="154">
        <v>14.2</v>
      </c>
      <c r="E104" s="83"/>
      <c r="F104" s="84"/>
      <c r="G104" s="38"/>
      <c r="H104" s="38"/>
    </row>
    <row r="105" spans="1:8">
      <c r="A105" s="86">
        <v>2</v>
      </c>
      <c r="B105" s="82" t="s">
        <v>215</v>
      </c>
      <c r="C105" s="86" t="s">
        <v>74</v>
      </c>
      <c r="D105" s="154">
        <v>41</v>
      </c>
      <c r="E105" s="83"/>
      <c r="F105" s="84"/>
      <c r="G105" s="38"/>
      <c r="H105" s="38"/>
    </row>
    <row r="106" spans="1:8" ht="22.8">
      <c r="A106" s="86">
        <v>3</v>
      </c>
      <c r="B106" s="82" t="s">
        <v>216</v>
      </c>
      <c r="C106" s="86" t="s">
        <v>74</v>
      </c>
      <c r="D106" s="154">
        <v>82</v>
      </c>
      <c r="E106" s="83"/>
      <c r="F106" s="84"/>
      <c r="G106" s="38"/>
      <c r="H106" s="38"/>
    </row>
    <row r="107" spans="1:8" ht="22.8">
      <c r="A107" s="86">
        <v>4</v>
      </c>
      <c r="B107" s="82" t="s">
        <v>217</v>
      </c>
      <c r="C107" s="86" t="s">
        <v>42</v>
      </c>
      <c r="D107" s="154">
        <v>9.14</v>
      </c>
      <c r="E107" s="83"/>
      <c r="F107" s="84"/>
      <c r="G107" s="38"/>
      <c r="H107" s="38"/>
    </row>
    <row r="108" spans="1:8" ht="22.8">
      <c r="A108" s="86">
        <v>5</v>
      </c>
      <c r="B108" s="82" t="s">
        <v>218</v>
      </c>
      <c r="C108" s="86" t="s">
        <v>42</v>
      </c>
      <c r="D108" s="154">
        <v>9.14</v>
      </c>
      <c r="E108" s="83"/>
      <c r="F108" s="84"/>
      <c r="G108" s="38"/>
      <c r="H108" s="38"/>
    </row>
    <row r="109" spans="1:8" ht="34.200000000000003">
      <c r="A109" s="86">
        <v>6</v>
      </c>
      <c r="B109" s="82" t="s">
        <v>219</v>
      </c>
      <c r="C109" s="86" t="s">
        <v>80</v>
      </c>
      <c r="D109" s="153">
        <v>1.2999999999999999E-2</v>
      </c>
      <c r="E109" s="83"/>
      <c r="F109" s="84"/>
      <c r="G109" s="38"/>
      <c r="H109" s="38"/>
    </row>
    <row r="110" spans="1:8" ht="34.200000000000003">
      <c r="A110" s="86">
        <v>7</v>
      </c>
      <c r="B110" s="82" t="s">
        <v>220</v>
      </c>
      <c r="C110" s="86" t="s">
        <v>80</v>
      </c>
      <c r="D110" s="153">
        <v>1.2999999999999999E-2</v>
      </c>
      <c r="E110" s="83"/>
      <c r="F110" s="84"/>
      <c r="G110" s="38"/>
      <c r="H110" s="38"/>
    </row>
    <row r="111" spans="1:8" ht="22.8">
      <c r="A111" s="86">
        <v>8</v>
      </c>
      <c r="B111" s="82" t="s">
        <v>221</v>
      </c>
      <c r="C111" s="86" t="s">
        <v>42</v>
      </c>
      <c r="D111" s="153">
        <v>0.28799999999999998</v>
      </c>
      <c r="E111" s="83"/>
      <c r="F111" s="84"/>
      <c r="G111" s="38"/>
      <c r="H111" s="38"/>
    </row>
    <row r="112" spans="1:8" ht="22.8">
      <c r="A112" s="86">
        <v>9</v>
      </c>
      <c r="B112" s="82" t="s">
        <v>756</v>
      </c>
      <c r="C112" s="86" t="s">
        <v>42</v>
      </c>
      <c r="D112" s="154">
        <v>1.27</v>
      </c>
      <c r="E112" s="83"/>
      <c r="F112" s="84"/>
      <c r="G112" s="38"/>
      <c r="H112" s="38"/>
    </row>
    <row r="113" spans="1:8" ht="45.6">
      <c r="A113" s="86">
        <v>10</v>
      </c>
      <c r="B113" s="82" t="s">
        <v>757</v>
      </c>
      <c r="C113" s="86" t="s">
        <v>68</v>
      </c>
      <c r="D113" s="154">
        <v>1.1599999999999999</v>
      </c>
      <c r="E113" s="83"/>
      <c r="F113" s="84"/>
      <c r="G113" s="38"/>
      <c r="H113" s="38"/>
    </row>
    <row r="114" spans="1:8" ht="34.200000000000003">
      <c r="A114" s="86">
        <v>11</v>
      </c>
      <c r="B114" s="82" t="s">
        <v>758</v>
      </c>
      <c r="C114" s="86" t="s">
        <v>68</v>
      </c>
      <c r="D114" s="154">
        <v>1.1599999999999999</v>
      </c>
      <c r="E114" s="83"/>
      <c r="F114" s="84"/>
      <c r="G114" s="38"/>
      <c r="H114" s="38"/>
    </row>
    <row r="115" spans="1:8" ht="34.200000000000003">
      <c r="A115" s="86">
        <v>12</v>
      </c>
      <c r="B115" s="82" t="s">
        <v>225</v>
      </c>
      <c r="C115" s="86" t="s">
        <v>68</v>
      </c>
      <c r="D115" s="154">
        <v>1.1599999999999999</v>
      </c>
      <c r="E115" s="83"/>
      <c r="F115" s="84"/>
      <c r="G115" s="38"/>
      <c r="H115" s="38"/>
    </row>
    <row r="116" spans="1:8" ht="22.8">
      <c r="A116" s="86">
        <v>13</v>
      </c>
      <c r="B116" s="82" t="s">
        <v>226</v>
      </c>
      <c r="C116" s="86" t="s">
        <v>42</v>
      </c>
      <c r="D116" s="153">
        <v>0.23200000000000001</v>
      </c>
      <c r="E116" s="83"/>
      <c r="F116" s="84"/>
      <c r="G116" s="38"/>
      <c r="H116" s="38"/>
    </row>
    <row r="117" spans="1:8" ht="45.6">
      <c r="A117" s="86">
        <v>14</v>
      </c>
      <c r="B117" s="82" t="s">
        <v>227</v>
      </c>
      <c r="C117" s="86" t="s">
        <v>42</v>
      </c>
      <c r="D117" s="153">
        <v>0.61499999999999999</v>
      </c>
      <c r="E117" s="83"/>
      <c r="F117" s="84"/>
      <c r="G117" s="38"/>
      <c r="H117" s="38"/>
    </row>
    <row r="118" spans="1:8" ht="45.6">
      <c r="A118" s="86">
        <v>15</v>
      </c>
      <c r="B118" s="82" t="s">
        <v>223</v>
      </c>
      <c r="C118" s="86" t="s">
        <v>68</v>
      </c>
      <c r="D118" s="153">
        <v>0.65</v>
      </c>
      <c r="E118" s="83"/>
      <c r="F118" s="84"/>
      <c r="G118" s="38"/>
      <c r="H118" s="38"/>
    </row>
    <row r="119" spans="1:8" ht="34.200000000000003">
      <c r="A119" s="86">
        <v>16</v>
      </c>
      <c r="B119" s="82" t="s">
        <v>759</v>
      </c>
      <c r="C119" s="86" t="s">
        <v>68</v>
      </c>
      <c r="D119" s="153">
        <v>0.65</v>
      </c>
      <c r="E119" s="83"/>
      <c r="F119" s="84"/>
      <c r="G119" s="38"/>
      <c r="H119" s="38"/>
    </row>
    <row r="120" spans="1:8" ht="34.200000000000003">
      <c r="A120" s="86">
        <v>17</v>
      </c>
      <c r="B120" s="82" t="s">
        <v>225</v>
      </c>
      <c r="C120" s="86" t="s">
        <v>68</v>
      </c>
      <c r="D120" s="153">
        <v>0.65</v>
      </c>
      <c r="E120" s="83"/>
      <c r="F120" s="84"/>
      <c r="G120" s="38"/>
      <c r="H120" s="38"/>
    </row>
    <row r="121" spans="1:8" ht="22.8">
      <c r="A121" s="86">
        <v>18</v>
      </c>
      <c r="B121" s="82" t="s">
        <v>226</v>
      </c>
      <c r="C121" s="86" t="s">
        <v>42</v>
      </c>
      <c r="D121" s="153">
        <v>6.5000000000000002E-2</v>
      </c>
      <c r="E121" s="83"/>
      <c r="F121" s="84"/>
      <c r="G121" s="38"/>
      <c r="H121" s="38"/>
    </row>
    <row r="122" spans="1:8" ht="45.6">
      <c r="A122" s="86">
        <v>19</v>
      </c>
      <c r="B122" s="82" t="s">
        <v>227</v>
      </c>
      <c r="C122" s="86" t="s">
        <v>42</v>
      </c>
      <c r="D122" s="153">
        <v>0.35799999999999998</v>
      </c>
      <c r="E122" s="83"/>
      <c r="F122" s="84"/>
      <c r="G122" s="38"/>
      <c r="H122" s="38"/>
    </row>
    <row r="123" spans="1:8" ht="45.6">
      <c r="A123" s="352">
        <v>20</v>
      </c>
      <c r="B123" s="361" t="s">
        <v>223</v>
      </c>
      <c r="C123" s="352" t="s">
        <v>68</v>
      </c>
      <c r="D123" s="433">
        <v>0.21</v>
      </c>
      <c r="E123" s="83"/>
      <c r="F123" s="84"/>
      <c r="G123" s="38"/>
      <c r="H123" s="38"/>
    </row>
    <row r="124" spans="1:8" ht="34.200000000000003">
      <c r="A124" s="352">
        <v>21</v>
      </c>
      <c r="B124" s="361" t="s">
        <v>225</v>
      </c>
      <c r="C124" s="352" t="s">
        <v>68</v>
      </c>
      <c r="D124" s="433">
        <v>0.21</v>
      </c>
      <c r="E124" s="83"/>
      <c r="F124" s="84"/>
      <c r="G124" s="38"/>
      <c r="H124" s="38"/>
    </row>
    <row r="125" spans="1:8" ht="22.8">
      <c r="A125" s="352">
        <v>22</v>
      </c>
      <c r="B125" s="361" t="s">
        <v>226</v>
      </c>
      <c r="C125" s="352" t="s">
        <v>42</v>
      </c>
      <c r="D125" s="433">
        <v>4.2000000000000003E-2</v>
      </c>
      <c r="E125" s="83"/>
      <c r="F125" s="84"/>
      <c r="G125" s="38"/>
      <c r="H125" s="38"/>
    </row>
    <row r="126" spans="1:8" ht="45.6">
      <c r="A126" s="352">
        <v>23</v>
      </c>
      <c r="B126" s="361" t="s">
        <v>227</v>
      </c>
      <c r="C126" s="352" t="s">
        <v>42</v>
      </c>
      <c r="D126" s="433">
        <v>8.5999999999999993E-2</v>
      </c>
      <c r="E126" s="83"/>
      <c r="F126" s="84"/>
      <c r="G126" s="38"/>
      <c r="H126" s="38"/>
    </row>
    <row r="127" spans="1:8" ht="34.200000000000003">
      <c r="A127" s="404">
        <v>24</v>
      </c>
      <c r="B127" s="405" t="s">
        <v>2391</v>
      </c>
      <c r="C127" s="404" t="s">
        <v>42</v>
      </c>
      <c r="D127" s="419">
        <v>5.0599999999999996</v>
      </c>
      <c r="E127" s="83"/>
      <c r="F127" s="84"/>
      <c r="G127" s="38"/>
      <c r="H127" s="38"/>
    </row>
    <row r="128" spans="1:8">
      <c r="A128" s="155"/>
      <c r="B128" s="535" t="s">
        <v>228</v>
      </c>
      <c r="C128" s="536"/>
      <c r="D128" s="536"/>
      <c r="E128" s="536"/>
      <c r="F128" s="536"/>
    </row>
    <row r="129" spans="1:8" ht="22.8">
      <c r="A129" s="86">
        <v>1</v>
      </c>
      <c r="B129" s="82" t="s">
        <v>760</v>
      </c>
      <c r="C129" s="86" t="s">
        <v>15</v>
      </c>
      <c r="D129" s="154">
        <v>3</v>
      </c>
      <c r="E129" s="83"/>
      <c r="F129" s="84"/>
      <c r="G129" s="38"/>
      <c r="H129" s="38"/>
    </row>
    <row r="130" spans="1:8" ht="14.1" customHeight="1">
      <c r="A130" s="548" t="s">
        <v>1392</v>
      </c>
      <c r="B130" s="549"/>
      <c r="C130" s="549"/>
      <c r="D130" s="549"/>
      <c r="E130" s="550"/>
      <c r="F130" s="84"/>
    </row>
    <row r="131" spans="1:8" ht="14.1">
      <c r="A131" s="57"/>
      <c r="B131" s="551"/>
      <c r="C131" s="552"/>
      <c r="D131" s="552"/>
      <c r="E131" s="39"/>
      <c r="F131" s="37"/>
    </row>
    <row r="132" spans="1:8">
      <c r="A132" s="57"/>
      <c r="B132" s="553"/>
      <c r="C132" s="554"/>
      <c r="D132" s="554"/>
      <c r="E132" s="39"/>
      <c r="F132" s="37"/>
    </row>
    <row r="133" spans="1:8" ht="14.1">
      <c r="A133" s="57"/>
      <c r="B133" s="551"/>
      <c r="C133" s="552"/>
      <c r="D133" s="552"/>
      <c r="E133" s="39"/>
      <c r="F133" s="37"/>
    </row>
    <row r="135" spans="1:8">
      <c r="B135" s="547"/>
      <c r="C135" s="547"/>
      <c r="D135" s="547"/>
      <c r="E135" s="547"/>
      <c r="F135" s="547"/>
    </row>
  </sheetData>
  <mergeCells count="21">
    <mergeCell ref="B133:D133"/>
    <mergeCell ref="B135:F135"/>
    <mergeCell ref="A130:E130"/>
    <mergeCell ref="B84:F84"/>
    <mergeCell ref="D10:D11"/>
    <mergeCell ref="B12:F12"/>
    <mergeCell ref="B25:F25"/>
    <mergeCell ref="B58:F58"/>
    <mergeCell ref="B67:F67"/>
    <mergeCell ref="B78:F78"/>
    <mergeCell ref="E10:F10"/>
    <mergeCell ref="B97:F97"/>
    <mergeCell ref="B103:F103"/>
    <mergeCell ref="B128:F128"/>
    <mergeCell ref="B131:D131"/>
    <mergeCell ref="B132:D132"/>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5BB0-BF59-472D-AFC6-F95B8A207C5F}">
  <sheetPr>
    <tabColor rgb="FFFFFF00"/>
  </sheetPr>
  <dimension ref="A2:H71"/>
  <sheetViews>
    <sheetView topLeftCell="A63" workbookViewId="0">
      <selection activeCell="J15" sqref="J15"/>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7" width="9.21875" style="29" customWidth="1"/>
    <col min="8" max="16384" width="9.109375" style="29"/>
  </cols>
  <sheetData>
    <row r="2" spans="1:8" ht="15">
      <c r="B2" s="537" t="s">
        <v>19</v>
      </c>
      <c r="C2" s="538"/>
      <c r="D2" s="538"/>
      <c r="E2" s="538"/>
    </row>
    <row r="4" spans="1:8">
      <c r="A4" s="539" t="s">
        <v>637</v>
      </c>
      <c r="B4" s="540"/>
      <c r="C4" s="540"/>
      <c r="D4" s="540"/>
      <c r="E4" s="540"/>
      <c r="F4" s="540"/>
    </row>
    <row r="5" spans="1:8">
      <c r="A5" s="540"/>
      <c r="B5" s="540"/>
      <c r="C5" s="540"/>
      <c r="D5" s="540"/>
      <c r="E5" s="540"/>
      <c r="F5" s="540"/>
    </row>
    <row r="6" spans="1:8">
      <c r="A6" s="593" t="s">
        <v>761</v>
      </c>
      <c r="B6" s="594"/>
      <c r="C6" s="594"/>
      <c r="D6" s="594"/>
      <c r="E6" s="594"/>
      <c r="F6" s="594"/>
    </row>
    <row r="7" spans="1:8">
      <c r="A7" s="594"/>
      <c r="B7" s="594"/>
      <c r="C7" s="594"/>
      <c r="D7" s="594"/>
      <c r="E7" s="594"/>
      <c r="F7" s="594"/>
    </row>
    <row r="8" spans="1:8">
      <c r="A8" s="539" t="s">
        <v>762</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27</v>
      </c>
      <c r="C12" s="536"/>
      <c r="D12" s="536"/>
      <c r="E12" s="536"/>
      <c r="F12" s="536"/>
    </row>
    <row r="13" spans="1:8" ht="22.95" customHeight="1">
      <c r="A13" s="86">
        <v>1</v>
      </c>
      <c r="B13" s="82" t="s">
        <v>763</v>
      </c>
      <c r="C13" s="86" t="s">
        <v>103</v>
      </c>
      <c r="D13" s="153">
        <v>0.17</v>
      </c>
      <c r="E13" s="633" t="s">
        <v>2351</v>
      </c>
      <c r="F13" s="634"/>
      <c r="G13" s="38"/>
      <c r="H13" s="38"/>
    </row>
    <row r="14" spans="1:8" ht="22.8">
      <c r="A14" s="86">
        <v>2</v>
      </c>
      <c r="B14" s="82" t="s">
        <v>764</v>
      </c>
      <c r="C14" s="86" t="s">
        <v>42</v>
      </c>
      <c r="D14" s="153">
        <v>3.6999999999999998E-2</v>
      </c>
      <c r="E14" s="635"/>
      <c r="F14" s="636"/>
      <c r="G14" s="38"/>
      <c r="H14" s="38"/>
    </row>
    <row r="15" spans="1:8" ht="22.8">
      <c r="A15" s="86">
        <v>3</v>
      </c>
      <c r="B15" s="82" t="s">
        <v>765</v>
      </c>
      <c r="C15" s="86" t="s">
        <v>64</v>
      </c>
      <c r="D15" s="154">
        <v>20</v>
      </c>
      <c r="E15" s="635"/>
      <c r="F15" s="636"/>
      <c r="G15" s="38"/>
      <c r="H15" s="38"/>
    </row>
    <row r="16" spans="1:8" ht="34.200000000000003">
      <c r="A16" s="86">
        <v>4</v>
      </c>
      <c r="B16" s="82" t="s">
        <v>766</v>
      </c>
      <c r="C16" s="86" t="s">
        <v>184</v>
      </c>
      <c r="D16" s="154">
        <v>487</v>
      </c>
      <c r="E16" s="635"/>
      <c r="F16" s="636"/>
      <c r="G16" s="38"/>
      <c r="H16" s="38"/>
    </row>
    <row r="17" spans="1:8" ht="22.8">
      <c r="A17" s="86">
        <v>5</v>
      </c>
      <c r="B17" s="82" t="s">
        <v>767</v>
      </c>
      <c r="C17" s="86" t="s">
        <v>46</v>
      </c>
      <c r="D17" s="154">
        <v>1.95</v>
      </c>
      <c r="E17" s="635"/>
      <c r="F17" s="636"/>
      <c r="G17" s="38"/>
      <c r="H17" s="38"/>
    </row>
    <row r="18" spans="1:8">
      <c r="A18" s="86">
        <v>6</v>
      </c>
      <c r="B18" s="82" t="s">
        <v>768</v>
      </c>
      <c r="C18" s="86" t="s">
        <v>74</v>
      </c>
      <c r="D18" s="154">
        <v>44</v>
      </c>
      <c r="E18" s="635"/>
      <c r="F18" s="636"/>
      <c r="G18" s="38"/>
      <c r="H18" s="38"/>
    </row>
    <row r="19" spans="1:8" ht="22.8">
      <c r="A19" s="86">
        <v>7</v>
      </c>
      <c r="B19" s="82" t="s">
        <v>769</v>
      </c>
      <c r="C19" s="86" t="s">
        <v>64</v>
      </c>
      <c r="D19" s="154">
        <v>310</v>
      </c>
      <c r="E19" s="635"/>
      <c r="F19" s="636"/>
      <c r="G19" s="38"/>
      <c r="H19" s="38"/>
    </row>
    <row r="20" spans="1:8" ht="22.8">
      <c r="A20" s="86">
        <v>8</v>
      </c>
      <c r="B20" s="82" t="s">
        <v>770</v>
      </c>
      <c r="C20" s="86" t="s">
        <v>46</v>
      </c>
      <c r="D20" s="154">
        <v>33</v>
      </c>
      <c r="E20" s="635"/>
      <c r="F20" s="636"/>
      <c r="G20" s="38"/>
      <c r="H20" s="38"/>
    </row>
    <row r="21" spans="1:8" ht="34.200000000000003">
      <c r="A21" s="86">
        <v>9</v>
      </c>
      <c r="B21" s="82" t="s">
        <v>771</v>
      </c>
      <c r="C21" s="86" t="s">
        <v>46</v>
      </c>
      <c r="D21" s="154">
        <v>119</v>
      </c>
      <c r="E21" s="637"/>
      <c r="F21" s="638"/>
      <c r="G21" s="38"/>
      <c r="H21" s="38"/>
    </row>
    <row r="22" spans="1:8">
      <c r="A22" s="155"/>
      <c r="B22" s="535" t="s">
        <v>213</v>
      </c>
      <c r="C22" s="536"/>
      <c r="D22" s="536"/>
      <c r="E22" s="536"/>
      <c r="F22" s="536"/>
    </row>
    <row r="23" spans="1:8" ht="34.200000000000003">
      <c r="A23" s="86">
        <v>1</v>
      </c>
      <c r="B23" s="82" t="s">
        <v>219</v>
      </c>
      <c r="C23" s="86" t="s">
        <v>80</v>
      </c>
      <c r="D23" s="153">
        <v>8.9999999999999993E-3</v>
      </c>
      <c r="E23" s="633" t="s">
        <v>2352</v>
      </c>
      <c r="F23" s="639"/>
      <c r="G23" s="38"/>
      <c r="H23" s="38"/>
    </row>
    <row r="24" spans="1:8" ht="34.200000000000003">
      <c r="A24" s="86">
        <v>2</v>
      </c>
      <c r="B24" s="82" t="s">
        <v>772</v>
      </c>
      <c r="C24" s="86" t="s">
        <v>42</v>
      </c>
      <c r="D24" s="153">
        <v>0.09</v>
      </c>
      <c r="E24" s="640"/>
      <c r="F24" s="641"/>
      <c r="G24" s="38"/>
      <c r="H24" s="38"/>
    </row>
    <row r="25" spans="1:8" ht="34.200000000000003">
      <c r="A25" s="86">
        <v>3</v>
      </c>
      <c r="B25" s="82" t="s">
        <v>773</v>
      </c>
      <c r="C25" s="86" t="s">
        <v>42</v>
      </c>
      <c r="D25" s="153">
        <v>0.09</v>
      </c>
      <c r="E25" s="640"/>
      <c r="F25" s="641"/>
      <c r="G25" s="38"/>
      <c r="H25" s="38"/>
    </row>
    <row r="26" spans="1:8" ht="34.200000000000003">
      <c r="A26" s="86">
        <v>4</v>
      </c>
      <c r="B26" s="82" t="s">
        <v>214</v>
      </c>
      <c r="C26" s="86" t="s">
        <v>42</v>
      </c>
      <c r="D26" s="154">
        <v>7.65</v>
      </c>
      <c r="E26" s="640"/>
      <c r="F26" s="641"/>
      <c r="G26" s="38"/>
      <c r="H26" s="38"/>
    </row>
    <row r="27" spans="1:8" ht="34.200000000000003">
      <c r="A27" s="86">
        <v>5</v>
      </c>
      <c r="B27" s="82" t="s">
        <v>774</v>
      </c>
      <c r="C27" s="86" t="s">
        <v>42</v>
      </c>
      <c r="D27" s="153">
        <v>0.3</v>
      </c>
      <c r="E27" s="640"/>
      <c r="F27" s="641"/>
      <c r="G27" s="38"/>
      <c r="H27" s="38"/>
    </row>
    <row r="28" spans="1:8" ht="22.8">
      <c r="A28" s="86">
        <v>6</v>
      </c>
      <c r="B28" s="82" t="s">
        <v>775</v>
      </c>
      <c r="C28" s="86" t="s">
        <v>42</v>
      </c>
      <c r="D28" s="153">
        <v>0.15</v>
      </c>
      <c r="E28" s="640"/>
      <c r="F28" s="641"/>
      <c r="G28" s="38"/>
      <c r="H28" s="38"/>
    </row>
    <row r="29" spans="1:8" ht="45.6">
      <c r="A29" s="86">
        <v>7</v>
      </c>
      <c r="B29" s="82" t="s">
        <v>776</v>
      </c>
      <c r="C29" s="86" t="s">
        <v>42</v>
      </c>
      <c r="D29" s="154">
        <v>9.6999999999999993</v>
      </c>
      <c r="E29" s="640"/>
      <c r="F29" s="641"/>
      <c r="G29" s="38"/>
      <c r="H29" s="38"/>
    </row>
    <row r="30" spans="1:8" ht="22.8">
      <c r="A30" s="86">
        <v>8</v>
      </c>
      <c r="B30" s="82" t="s">
        <v>335</v>
      </c>
      <c r="C30" s="86" t="s">
        <v>42</v>
      </c>
      <c r="D30" s="154">
        <v>9.6999999999999993</v>
      </c>
      <c r="E30" s="642"/>
      <c r="F30" s="643"/>
      <c r="G30" s="38"/>
      <c r="H30" s="38"/>
    </row>
    <row r="31" spans="1:8">
      <c r="A31" s="155"/>
      <c r="B31" s="535" t="s">
        <v>777</v>
      </c>
      <c r="C31" s="536"/>
      <c r="D31" s="536"/>
      <c r="E31" s="536"/>
      <c r="F31" s="536"/>
    </row>
    <row r="32" spans="1:8" ht="34.200000000000003">
      <c r="A32" s="86">
        <v>1</v>
      </c>
      <c r="B32" s="82" t="s">
        <v>1412</v>
      </c>
      <c r="C32" s="86" t="s">
        <v>64</v>
      </c>
      <c r="D32" s="154">
        <v>288</v>
      </c>
      <c r="E32" s="633" t="s">
        <v>2353</v>
      </c>
      <c r="F32" s="639"/>
      <c r="G32" s="38"/>
      <c r="H32" s="38"/>
    </row>
    <row r="33" spans="1:8" ht="45.6">
      <c r="A33" s="86">
        <v>2</v>
      </c>
      <c r="B33" s="82" t="s">
        <v>778</v>
      </c>
      <c r="C33" s="86" t="s">
        <v>10</v>
      </c>
      <c r="D33" s="154">
        <v>4</v>
      </c>
      <c r="E33" s="640"/>
      <c r="F33" s="641"/>
      <c r="G33" s="38"/>
      <c r="H33" s="38"/>
    </row>
    <row r="34" spans="1:8" ht="45.6">
      <c r="A34" s="86">
        <v>3</v>
      </c>
      <c r="B34" s="82" t="s">
        <v>778</v>
      </c>
      <c r="C34" s="86" t="s">
        <v>10</v>
      </c>
      <c r="D34" s="154">
        <v>2</v>
      </c>
      <c r="E34" s="640"/>
      <c r="F34" s="641"/>
      <c r="G34" s="38"/>
      <c r="H34" s="38"/>
    </row>
    <row r="35" spans="1:8" ht="45.6">
      <c r="A35" s="86">
        <v>4</v>
      </c>
      <c r="B35" s="82" t="s">
        <v>778</v>
      </c>
      <c r="C35" s="86" t="s">
        <v>10</v>
      </c>
      <c r="D35" s="154">
        <v>2</v>
      </c>
      <c r="E35" s="640"/>
      <c r="F35" s="641"/>
      <c r="G35" s="38"/>
      <c r="H35" s="38"/>
    </row>
    <row r="36" spans="1:8" ht="45.6">
      <c r="A36" s="86">
        <v>5</v>
      </c>
      <c r="B36" s="82" t="s">
        <v>779</v>
      </c>
      <c r="C36" s="86" t="s">
        <v>10</v>
      </c>
      <c r="D36" s="154">
        <v>38</v>
      </c>
      <c r="E36" s="640"/>
      <c r="F36" s="641"/>
      <c r="G36" s="38"/>
      <c r="H36" s="38"/>
    </row>
    <row r="37" spans="1:8" ht="45.6">
      <c r="A37" s="86">
        <v>6</v>
      </c>
      <c r="B37" s="82" t="s">
        <v>780</v>
      </c>
      <c r="C37" s="86" t="s">
        <v>10</v>
      </c>
      <c r="D37" s="154">
        <v>2</v>
      </c>
      <c r="E37" s="640"/>
      <c r="F37" s="641"/>
      <c r="G37" s="38"/>
      <c r="H37" s="38"/>
    </row>
    <row r="38" spans="1:8" ht="34.200000000000003">
      <c r="A38" s="86">
        <v>7</v>
      </c>
      <c r="B38" s="82" t="s">
        <v>781</v>
      </c>
      <c r="C38" s="86" t="s">
        <v>10</v>
      </c>
      <c r="D38" s="154">
        <v>4</v>
      </c>
      <c r="E38" s="640"/>
      <c r="F38" s="641"/>
      <c r="G38" s="38"/>
      <c r="H38" s="38"/>
    </row>
    <row r="39" spans="1:8" ht="34.200000000000003">
      <c r="A39" s="86">
        <v>8</v>
      </c>
      <c r="B39" s="82" t="s">
        <v>782</v>
      </c>
      <c r="C39" s="86" t="s">
        <v>10</v>
      </c>
      <c r="D39" s="154">
        <v>2</v>
      </c>
      <c r="E39" s="640"/>
      <c r="F39" s="641"/>
      <c r="G39" s="38"/>
      <c r="H39" s="38"/>
    </row>
    <row r="40" spans="1:8" ht="34.200000000000003">
      <c r="A40" s="86">
        <v>9</v>
      </c>
      <c r="B40" s="82" t="s">
        <v>783</v>
      </c>
      <c r="C40" s="86" t="s">
        <v>10</v>
      </c>
      <c r="D40" s="154">
        <v>4</v>
      </c>
      <c r="E40" s="640"/>
      <c r="F40" s="641"/>
      <c r="G40" s="38"/>
      <c r="H40" s="38"/>
    </row>
    <row r="41" spans="1:8" ht="22.8">
      <c r="A41" s="86">
        <v>10</v>
      </c>
      <c r="B41" s="82" t="s">
        <v>244</v>
      </c>
      <c r="C41" s="86" t="s">
        <v>103</v>
      </c>
      <c r="D41" s="154">
        <v>2.2000000000000002</v>
      </c>
      <c r="E41" s="640"/>
      <c r="F41" s="641"/>
      <c r="G41" s="38"/>
      <c r="H41" s="38"/>
    </row>
    <row r="42" spans="1:8" ht="34.200000000000003">
      <c r="A42" s="86">
        <v>11</v>
      </c>
      <c r="B42" s="82" t="s">
        <v>784</v>
      </c>
      <c r="C42" s="86" t="s">
        <v>103</v>
      </c>
      <c r="D42" s="154">
        <v>3.02</v>
      </c>
      <c r="E42" s="640"/>
      <c r="F42" s="641"/>
      <c r="G42" s="38"/>
      <c r="H42" s="38"/>
    </row>
    <row r="43" spans="1:8" ht="22.8">
      <c r="A43" s="86">
        <v>12</v>
      </c>
      <c r="B43" s="82" t="s">
        <v>785</v>
      </c>
      <c r="C43" s="86" t="s">
        <v>10</v>
      </c>
      <c r="D43" s="154">
        <v>2</v>
      </c>
      <c r="E43" s="640"/>
      <c r="F43" s="641"/>
      <c r="G43" s="38"/>
      <c r="H43" s="38"/>
    </row>
    <row r="44" spans="1:8" ht="22.8">
      <c r="A44" s="86">
        <v>13</v>
      </c>
      <c r="B44" s="82" t="s">
        <v>786</v>
      </c>
      <c r="C44" s="86" t="s">
        <v>243</v>
      </c>
      <c r="D44" s="154">
        <v>52</v>
      </c>
      <c r="E44" s="640"/>
      <c r="F44" s="641"/>
      <c r="G44" s="38"/>
      <c r="H44" s="38"/>
    </row>
    <row r="45" spans="1:8" ht="22.8">
      <c r="A45" s="86">
        <v>14</v>
      </c>
      <c r="B45" s="82" t="s">
        <v>787</v>
      </c>
      <c r="C45" s="86" t="s">
        <v>74</v>
      </c>
      <c r="D45" s="154">
        <v>120</v>
      </c>
      <c r="E45" s="640"/>
      <c r="F45" s="641"/>
      <c r="G45" s="38"/>
      <c r="H45" s="38"/>
    </row>
    <row r="46" spans="1:8" ht="34.200000000000003">
      <c r="A46" s="86">
        <v>15</v>
      </c>
      <c r="B46" s="82" t="s">
        <v>788</v>
      </c>
      <c r="C46" s="86" t="s">
        <v>64</v>
      </c>
      <c r="D46" s="154">
        <v>54</v>
      </c>
      <c r="E46" s="640"/>
      <c r="F46" s="641"/>
      <c r="G46" s="38"/>
      <c r="H46" s="38"/>
    </row>
    <row r="47" spans="1:8" ht="45.6">
      <c r="A47" s="86">
        <v>16</v>
      </c>
      <c r="B47" s="82" t="s">
        <v>789</v>
      </c>
      <c r="C47" s="86" t="s">
        <v>64</v>
      </c>
      <c r="D47" s="154">
        <v>6</v>
      </c>
      <c r="E47" s="640"/>
      <c r="F47" s="641"/>
      <c r="G47" s="38"/>
      <c r="H47" s="38"/>
    </row>
    <row r="48" spans="1:8" ht="34.200000000000003">
      <c r="A48" s="86">
        <v>17</v>
      </c>
      <c r="B48" s="82" t="s">
        <v>790</v>
      </c>
      <c r="C48" s="86" t="s">
        <v>10</v>
      </c>
      <c r="D48" s="154">
        <v>4</v>
      </c>
      <c r="E48" s="640"/>
      <c r="F48" s="641"/>
      <c r="G48" s="38"/>
      <c r="H48" s="38"/>
    </row>
    <row r="49" spans="1:8" ht="45.6">
      <c r="A49" s="86">
        <v>18</v>
      </c>
      <c r="B49" s="82" t="s">
        <v>791</v>
      </c>
      <c r="C49" s="86" t="s">
        <v>10</v>
      </c>
      <c r="D49" s="154">
        <v>4</v>
      </c>
      <c r="E49" s="640"/>
      <c r="F49" s="641"/>
      <c r="G49" s="38"/>
      <c r="H49" s="38"/>
    </row>
    <row r="50" spans="1:8">
      <c r="A50" s="86">
        <v>19</v>
      </c>
      <c r="B50" s="82" t="s">
        <v>792</v>
      </c>
      <c r="C50" s="86" t="s">
        <v>15</v>
      </c>
      <c r="D50" s="154">
        <v>2</v>
      </c>
      <c r="E50" s="640"/>
      <c r="F50" s="641"/>
      <c r="G50" s="38"/>
      <c r="H50" s="38"/>
    </row>
    <row r="51" spans="1:8">
      <c r="A51" s="86">
        <v>20</v>
      </c>
      <c r="B51" s="92" t="s">
        <v>793</v>
      </c>
      <c r="C51" s="86" t="s">
        <v>10</v>
      </c>
      <c r="D51" s="154">
        <v>1</v>
      </c>
      <c r="E51" s="640"/>
      <c r="F51" s="641"/>
      <c r="G51" s="38"/>
      <c r="H51" s="38"/>
    </row>
    <row r="52" spans="1:8" ht="22.8">
      <c r="A52" s="86">
        <v>21</v>
      </c>
      <c r="B52" s="82" t="s">
        <v>794</v>
      </c>
      <c r="C52" s="86" t="s">
        <v>74</v>
      </c>
      <c r="D52" s="154">
        <v>22</v>
      </c>
      <c r="E52" s="640"/>
      <c r="F52" s="641"/>
      <c r="G52" s="38"/>
      <c r="H52" s="38"/>
    </row>
    <row r="53" spans="1:8" ht="22.8">
      <c r="A53" s="86">
        <v>22</v>
      </c>
      <c r="B53" s="82" t="s">
        <v>795</v>
      </c>
      <c r="C53" s="86" t="s">
        <v>42</v>
      </c>
      <c r="D53" s="153">
        <v>0.09</v>
      </c>
      <c r="E53" s="640"/>
      <c r="F53" s="641"/>
      <c r="G53" s="38"/>
      <c r="H53" s="38"/>
    </row>
    <row r="54" spans="1:8" ht="22.8">
      <c r="A54" s="86">
        <v>23</v>
      </c>
      <c r="B54" s="82" t="s">
        <v>796</v>
      </c>
      <c r="C54" s="86" t="s">
        <v>68</v>
      </c>
      <c r="D54" s="153">
        <v>0.06</v>
      </c>
      <c r="E54" s="640"/>
      <c r="F54" s="641"/>
      <c r="G54" s="38"/>
      <c r="H54" s="38"/>
    </row>
    <row r="55" spans="1:8" ht="22.8">
      <c r="A55" s="86">
        <v>24</v>
      </c>
      <c r="B55" s="82" t="s">
        <v>188</v>
      </c>
      <c r="C55" s="86" t="s">
        <v>74</v>
      </c>
      <c r="D55" s="153">
        <v>0.03</v>
      </c>
      <c r="E55" s="640"/>
      <c r="F55" s="641"/>
      <c r="G55" s="38"/>
      <c r="H55" s="38"/>
    </row>
    <row r="56" spans="1:8" ht="22.8">
      <c r="A56" s="86">
        <v>25</v>
      </c>
      <c r="B56" s="82" t="s">
        <v>797</v>
      </c>
      <c r="C56" s="86" t="s">
        <v>15</v>
      </c>
      <c r="D56" s="154">
        <v>2</v>
      </c>
      <c r="E56" s="640"/>
      <c r="F56" s="641"/>
      <c r="G56" s="38"/>
      <c r="H56" s="38"/>
    </row>
    <row r="57" spans="1:8" ht="22.8">
      <c r="A57" s="86">
        <v>26</v>
      </c>
      <c r="B57" s="82" t="s">
        <v>798</v>
      </c>
      <c r="C57" s="86" t="s">
        <v>15</v>
      </c>
      <c r="D57" s="154">
        <v>2</v>
      </c>
      <c r="E57" s="640"/>
      <c r="F57" s="641"/>
      <c r="G57" s="38"/>
      <c r="H57" s="38"/>
    </row>
    <row r="58" spans="1:8" ht="45.6">
      <c r="A58" s="86">
        <v>27</v>
      </c>
      <c r="B58" s="82" t="s">
        <v>799</v>
      </c>
      <c r="C58" s="86" t="s">
        <v>64</v>
      </c>
      <c r="D58" s="154">
        <v>6</v>
      </c>
      <c r="E58" s="640"/>
      <c r="F58" s="641"/>
      <c r="G58" s="38"/>
      <c r="H58" s="38"/>
    </row>
    <row r="59" spans="1:8" ht="45.6">
      <c r="A59" s="86">
        <v>28</v>
      </c>
      <c r="B59" s="82" t="s">
        <v>800</v>
      </c>
      <c r="C59" s="86" t="s">
        <v>64</v>
      </c>
      <c r="D59" s="154">
        <v>12</v>
      </c>
      <c r="E59" s="640"/>
      <c r="F59" s="641"/>
      <c r="G59" s="38"/>
      <c r="H59" s="38"/>
    </row>
    <row r="60" spans="1:8" ht="45.6">
      <c r="A60" s="86">
        <v>29</v>
      </c>
      <c r="B60" s="82" t="s">
        <v>801</v>
      </c>
      <c r="C60" s="86" t="s">
        <v>10</v>
      </c>
      <c r="D60" s="154">
        <v>4</v>
      </c>
      <c r="E60" s="640"/>
      <c r="F60" s="641"/>
      <c r="G60" s="38"/>
      <c r="H60" s="38"/>
    </row>
    <row r="61" spans="1:8" ht="45.6">
      <c r="A61" s="86">
        <v>30</v>
      </c>
      <c r="B61" s="82" t="s">
        <v>802</v>
      </c>
      <c r="C61" s="86" t="s">
        <v>10</v>
      </c>
      <c r="D61" s="154">
        <v>4</v>
      </c>
      <c r="E61" s="640"/>
      <c r="F61" s="641"/>
      <c r="G61" s="38"/>
      <c r="H61" s="38"/>
    </row>
    <row r="62" spans="1:8" ht="22.8">
      <c r="A62" s="86">
        <v>31</v>
      </c>
      <c r="B62" s="82" t="s">
        <v>803</v>
      </c>
      <c r="C62" s="86" t="s">
        <v>68</v>
      </c>
      <c r="D62" s="153">
        <v>0.54</v>
      </c>
      <c r="E62" s="640"/>
      <c r="F62" s="641"/>
      <c r="G62" s="38"/>
      <c r="H62" s="38"/>
    </row>
    <row r="63" spans="1:8" ht="22.8">
      <c r="A63" s="86">
        <v>32</v>
      </c>
      <c r="B63" s="82" t="s">
        <v>804</v>
      </c>
      <c r="C63" s="86" t="s">
        <v>10</v>
      </c>
      <c r="D63" s="154">
        <v>2</v>
      </c>
      <c r="E63" s="640"/>
      <c r="F63" s="641"/>
      <c r="G63" s="38"/>
      <c r="H63" s="38"/>
    </row>
    <row r="64" spans="1:8" ht="45.6">
      <c r="A64" s="86">
        <v>33</v>
      </c>
      <c r="B64" s="82" t="s">
        <v>805</v>
      </c>
      <c r="C64" s="86" t="s">
        <v>68</v>
      </c>
      <c r="D64" s="153">
        <v>2.5000000000000001E-2</v>
      </c>
      <c r="E64" s="640"/>
      <c r="F64" s="641"/>
      <c r="G64" s="38"/>
      <c r="H64" s="38"/>
    </row>
    <row r="65" spans="1:8" ht="45.6">
      <c r="A65" s="86">
        <v>34</v>
      </c>
      <c r="B65" s="82" t="s">
        <v>806</v>
      </c>
      <c r="C65" s="86" t="s">
        <v>68</v>
      </c>
      <c r="D65" s="153">
        <v>1.4999999999999999E-2</v>
      </c>
      <c r="E65" s="640"/>
      <c r="F65" s="641"/>
      <c r="G65" s="38"/>
      <c r="H65" s="38"/>
    </row>
    <row r="66" spans="1:8" ht="45.6">
      <c r="A66" s="86">
        <v>35</v>
      </c>
      <c r="B66" s="82" t="s">
        <v>807</v>
      </c>
      <c r="C66" s="86" t="s">
        <v>68</v>
      </c>
      <c r="D66" s="153">
        <v>0.21</v>
      </c>
      <c r="E66" s="640"/>
      <c r="F66" s="641"/>
      <c r="G66" s="38"/>
      <c r="H66" s="38"/>
    </row>
    <row r="67" spans="1:8" ht="45.6">
      <c r="A67" s="86">
        <v>36</v>
      </c>
      <c r="B67" s="82" t="s">
        <v>807</v>
      </c>
      <c r="C67" s="86" t="s">
        <v>68</v>
      </c>
      <c r="D67" s="153">
        <v>0.2</v>
      </c>
      <c r="E67" s="640"/>
      <c r="F67" s="641"/>
      <c r="G67" s="38"/>
      <c r="H67" s="38"/>
    </row>
    <row r="68" spans="1:8" ht="22.8">
      <c r="A68" s="86">
        <v>37</v>
      </c>
      <c r="B68" s="82" t="s">
        <v>808</v>
      </c>
      <c r="C68" s="86" t="s">
        <v>184</v>
      </c>
      <c r="D68" s="154">
        <v>60</v>
      </c>
      <c r="E68" s="640"/>
      <c r="F68" s="641"/>
      <c r="G68" s="38"/>
      <c r="H68" s="38"/>
    </row>
    <row r="69" spans="1:8" ht="22.8">
      <c r="A69" s="86">
        <v>38</v>
      </c>
      <c r="B69" s="82" t="s">
        <v>809</v>
      </c>
      <c r="C69" s="86" t="s">
        <v>184</v>
      </c>
      <c r="D69" s="154">
        <v>40</v>
      </c>
      <c r="E69" s="642"/>
      <c r="F69" s="643"/>
      <c r="G69" s="38"/>
      <c r="H69" s="38"/>
    </row>
    <row r="70" spans="1:8" ht="14.1" customHeight="1">
      <c r="A70" s="548" t="s">
        <v>1392</v>
      </c>
      <c r="B70" s="549"/>
      <c r="C70" s="549"/>
      <c r="D70" s="549"/>
      <c r="E70" s="550"/>
      <c r="F70" s="403" t="s">
        <v>1769</v>
      </c>
      <c r="G70" s="120"/>
      <c r="H70" s="120"/>
    </row>
    <row r="71" spans="1:8" ht="14.1">
      <c r="A71" s="57"/>
      <c r="B71" s="551"/>
      <c r="C71" s="552"/>
      <c r="D71" s="552"/>
      <c r="E71" s="39"/>
      <c r="F71" s="37"/>
    </row>
  </sheetData>
  <mergeCells count="15">
    <mergeCell ref="B12:F12"/>
    <mergeCell ref="B22:F22"/>
    <mergeCell ref="B31:F31"/>
    <mergeCell ref="B71:D71"/>
    <mergeCell ref="E10:F10"/>
    <mergeCell ref="A70:E70"/>
    <mergeCell ref="E13:F21"/>
    <mergeCell ref="E23:F30"/>
    <mergeCell ref="E32:F69"/>
    <mergeCell ref="B2:E2"/>
    <mergeCell ref="A4:F5"/>
    <mergeCell ref="A6:F7"/>
    <mergeCell ref="A8:F9"/>
    <mergeCell ref="A10:A11"/>
    <mergeCell ref="D10:D11"/>
  </mergeCells>
  <pageMargins left="0.23622047244094491" right="0" top="0.47244094488188981" bottom="0.19685039370078741" header="0" footer="0.27559055118110237"/>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E2FF-6E96-47F5-B52C-F6B5C5228D73}">
  <dimension ref="A2:J92"/>
  <sheetViews>
    <sheetView topLeftCell="A69" workbookViewId="0">
      <selection activeCell="B98" sqref="B98"/>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10" ht="15">
      <c r="B2" s="537" t="s">
        <v>19</v>
      </c>
      <c r="C2" s="538"/>
      <c r="D2" s="538"/>
      <c r="E2" s="538"/>
    </row>
    <row r="4" spans="1:10">
      <c r="A4" s="539" t="s">
        <v>637</v>
      </c>
      <c r="B4" s="540"/>
      <c r="C4" s="540"/>
      <c r="D4" s="540"/>
      <c r="E4" s="540"/>
      <c r="F4" s="540"/>
    </row>
    <row r="5" spans="1:10">
      <c r="A5" s="540"/>
      <c r="B5" s="540"/>
      <c r="C5" s="540"/>
      <c r="D5" s="540"/>
      <c r="E5" s="540"/>
      <c r="F5" s="540"/>
    </row>
    <row r="6" spans="1:10">
      <c r="A6" s="539" t="s">
        <v>810</v>
      </c>
      <c r="B6" s="540"/>
      <c r="C6" s="540"/>
      <c r="D6" s="540"/>
      <c r="E6" s="540"/>
      <c r="F6" s="540"/>
    </row>
    <row r="7" spans="1:10">
      <c r="A7" s="540"/>
      <c r="B7" s="540"/>
      <c r="C7" s="540"/>
      <c r="D7" s="540"/>
      <c r="E7" s="540"/>
      <c r="F7" s="540"/>
    </row>
    <row r="8" spans="1:10">
      <c r="A8" s="539" t="s">
        <v>811</v>
      </c>
      <c r="B8" s="540"/>
      <c r="C8" s="540"/>
      <c r="D8" s="540"/>
      <c r="E8" s="540"/>
      <c r="F8" s="540"/>
    </row>
    <row r="9" spans="1:10">
      <c r="A9" s="540"/>
      <c r="B9" s="540"/>
      <c r="C9" s="540"/>
      <c r="D9" s="540"/>
      <c r="E9" s="540"/>
      <c r="F9" s="540"/>
    </row>
    <row r="10" spans="1:10">
      <c r="A10" s="545" t="s">
        <v>1438</v>
      </c>
      <c r="B10" s="31" t="s">
        <v>23</v>
      </c>
      <c r="C10" s="32" t="s">
        <v>6</v>
      </c>
      <c r="D10" s="541" t="s">
        <v>7</v>
      </c>
      <c r="E10" s="543" t="s">
        <v>1393</v>
      </c>
      <c r="F10" s="544"/>
      <c r="I10" s="367"/>
      <c r="J10" s="446"/>
    </row>
    <row r="11" spans="1:10">
      <c r="A11" s="546"/>
      <c r="B11" s="33" t="s">
        <v>24</v>
      </c>
      <c r="C11" s="34" t="s">
        <v>10</v>
      </c>
      <c r="D11" s="542"/>
      <c r="E11" s="81" t="s">
        <v>25</v>
      </c>
      <c r="F11" s="80" t="s">
        <v>26</v>
      </c>
      <c r="I11" s="367"/>
      <c r="J11" s="446"/>
    </row>
    <row r="12" spans="1:10">
      <c r="A12" s="155"/>
      <c r="B12" s="535" t="s">
        <v>254</v>
      </c>
      <c r="C12" s="536"/>
      <c r="D12" s="536"/>
      <c r="E12" s="536"/>
      <c r="F12" s="536"/>
      <c r="I12" s="367"/>
      <c r="J12" s="446"/>
    </row>
    <row r="13" spans="1:10">
      <c r="A13" s="86">
        <v>1</v>
      </c>
      <c r="B13" s="82" t="s">
        <v>255</v>
      </c>
      <c r="C13" s="86" t="s">
        <v>10</v>
      </c>
      <c r="D13" s="154">
        <v>14</v>
      </c>
      <c r="E13" s="83"/>
      <c r="F13" s="84"/>
      <c r="G13" s="38"/>
      <c r="H13" s="38"/>
      <c r="I13" s="367"/>
      <c r="J13" s="446"/>
    </row>
    <row r="14" spans="1:10" ht="22.8">
      <c r="A14" s="86">
        <v>2</v>
      </c>
      <c r="B14" s="82" t="s">
        <v>812</v>
      </c>
      <c r="C14" s="86" t="s">
        <v>10</v>
      </c>
      <c r="D14" s="154">
        <v>12</v>
      </c>
      <c r="E14" s="83"/>
      <c r="F14" s="84"/>
      <c r="G14" s="38"/>
      <c r="H14" s="38"/>
      <c r="I14" s="367"/>
      <c r="J14" s="446"/>
    </row>
    <row r="15" spans="1:10" ht="34.200000000000003">
      <c r="A15" s="86">
        <v>3</v>
      </c>
      <c r="B15" s="82" t="s">
        <v>813</v>
      </c>
      <c r="C15" s="86" t="s">
        <v>10</v>
      </c>
      <c r="D15" s="154">
        <v>12</v>
      </c>
      <c r="E15" s="83"/>
      <c r="F15" s="84"/>
      <c r="G15" s="38"/>
      <c r="H15" s="38"/>
      <c r="I15" s="367"/>
      <c r="J15" s="446"/>
    </row>
    <row r="16" spans="1:10" ht="22.8">
      <c r="A16" s="86">
        <v>4</v>
      </c>
      <c r="B16" s="82" t="s">
        <v>814</v>
      </c>
      <c r="C16" s="86" t="s">
        <v>10</v>
      </c>
      <c r="D16" s="154">
        <v>10</v>
      </c>
      <c r="E16" s="83"/>
      <c r="F16" s="84"/>
      <c r="G16" s="38"/>
      <c r="H16" s="38"/>
      <c r="I16" s="367"/>
      <c r="J16" s="446"/>
    </row>
    <row r="17" spans="1:10" ht="34.200000000000003">
      <c r="A17" s="86">
        <v>5</v>
      </c>
      <c r="B17" s="82" t="s">
        <v>257</v>
      </c>
      <c r="C17" s="86" t="s">
        <v>46</v>
      </c>
      <c r="D17" s="153">
        <v>0.63</v>
      </c>
      <c r="E17" s="83"/>
      <c r="F17" s="84"/>
      <c r="G17" s="38"/>
      <c r="H17" s="38"/>
      <c r="I17" s="367"/>
      <c r="J17" s="446"/>
    </row>
    <row r="18" spans="1:10">
      <c r="A18" s="155"/>
      <c r="B18" s="535" t="s">
        <v>815</v>
      </c>
      <c r="C18" s="536"/>
      <c r="D18" s="536"/>
      <c r="E18" s="536"/>
      <c r="F18" s="536"/>
      <c r="I18" s="367"/>
      <c r="J18" s="446"/>
    </row>
    <row r="19" spans="1:10" ht="34.200000000000003">
      <c r="A19" s="86">
        <v>1</v>
      </c>
      <c r="B19" s="82" t="s">
        <v>490</v>
      </c>
      <c r="C19" s="86" t="s">
        <v>259</v>
      </c>
      <c r="D19" s="153">
        <f>0.033-0.012</f>
        <v>2.1000000000000001E-2</v>
      </c>
      <c r="E19" s="83"/>
      <c r="F19" s="84"/>
      <c r="G19" s="38"/>
      <c r="H19" s="38"/>
      <c r="I19" s="367"/>
      <c r="J19" s="446"/>
    </row>
    <row r="20" spans="1:10" ht="34.200000000000003">
      <c r="A20" s="86">
        <v>2</v>
      </c>
      <c r="B20" s="82" t="s">
        <v>491</v>
      </c>
      <c r="C20" s="86" t="s">
        <v>259</v>
      </c>
      <c r="D20" s="153" t="s">
        <v>1615</v>
      </c>
      <c r="E20" s="83"/>
      <c r="F20" s="84"/>
      <c r="G20" s="38"/>
      <c r="H20" s="38"/>
      <c r="I20" s="367"/>
      <c r="J20" s="446"/>
    </row>
    <row r="21" spans="1:10" ht="34.200000000000003">
      <c r="A21" s="86">
        <v>3</v>
      </c>
      <c r="B21" s="82" t="s">
        <v>265</v>
      </c>
      <c r="C21" s="86" t="s">
        <v>259</v>
      </c>
      <c r="D21" s="153">
        <f>0.3-0.03</f>
        <v>0.27</v>
      </c>
      <c r="E21" s="83"/>
      <c r="F21" s="84"/>
      <c r="G21" s="38"/>
      <c r="H21" s="38"/>
      <c r="I21" s="367"/>
      <c r="J21" s="446"/>
    </row>
    <row r="22" spans="1:10" ht="34.200000000000003">
      <c r="A22" s="86">
        <v>4</v>
      </c>
      <c r="B22" s="82" t="s">
        <v>493</v>
      </c>
      <c r="C22" s="86" t="s">
        <v>259</v>
      </c>
      <c r="D22" s="153">
        <v>0.27</v>
      </c>
      <c r="E22" s="83"/>
      <c r="F22" s="84"/>
      <c r="G22" s="38"/>
      <c r="H22" s="38"/>
      <c r="I22" s="367"/>
      <c r="J22" s="446"/>
    </row>
    <row r="23" spans="1:10" ht="34.200000000000003">
      <c r="A23" s="86">
        <v>7</v>
      </c>
      <c r="B23" s="82" t="s">
        <v>265</v>
      </c>
      <c r="C23" s="86" t="s">
        <v>259</v>
      </c>
      <c r="D23" s="153">
        <v>0.05</v>
      </c>
      <c r="E23" s="83"/>
      <c r="F23" s="84"/>
      <c r="G23" s="38"/>
      <c r="H23" s="38"/>
      <c r="I23" s="367"/>
      <c r="J23" s="446"/>
    </row>
    <row r="24" spans="1:10" ht="34.200000000000003">
      <c r="A24" s="86">
        <v>8</v>
      </c>
      <c r="B24" s="82" t="s">
        <v>493</v>
      </c>
      <c r="C24" s="86" t="s">
        <v>259</v>
      </c>
      <c r="D24" s="153">
        <v>0.05</v>
      </c>
      <c r="E24" s="83"/>
      <c r="F24" s="84"/>
      <c r="G24" s="38"/>
      <c r="H24" s="38"/>
      <c r="I24" s="367"/>
      <c r="J24" s="446"/>
    </row>
    <row r="25" spans="1:10" ht="22.8">
      <c r="A25" s="86">
        <v>9</v>
      </c>
      <c r="B25" s="82" t="s">
        <v>218</v>
      </c>
      <c r="C25" s="86" t="s">
        <v>42</v>
      </c>
      <c r="D25" s="153">
        <f>0.6-0.006</f>
        <v>0.59399999999999997</v>
      </c>
      <c r="E25" s="83"/>
      <c r="F25" s="84"/>
      <c r="G25" s="38"/>
      <c r="H25" s="38"/>
      <c r="I25" s="367"/>
      <c r="J25" s="446"/>
    </row>
    <row r="26" spans="1:10" ht="22.8">
      <c r="A26" s="86">
        <v>10</v>
      </c>
      <c r="B26" s="82" t="s">
        <v>267</v>
      </c>
      <c r="C26" s="86" t="s">
        <v>259</v>
      </c>
      <c r="D26" s="377">
        <f>(481-42)/1000</f>
        <v>0.439</v>
      </c>
      <c r="E26" s="83"/>
      <c r="F26" s="84"/>
      <c r="G26" s="38"/>
      <c r="H26" s="38"/>
      <c r="I26" s="367"/>
      <c r="J26" s="446"/>
    </row>
    <row r="27" spans="1:10" ht="22.8">
      <c r="A27" s="86">
        <v>11</v>
      </c>
      <c r="B27" s="82" t="s">
        <v>268</v>
      </c>
      <c r="C27" s="86" t="s">
        <v>103</v>
      </c>
      <c r="D27" s="362">
        <f>(481-42)/100</f>
        <v>4.3899999999999997</v>
      </c>
      <c r="E27" s="83"/>
      <c r="F27" s="84"/>
      <c r="G27" s="38"/>
      <c r="H27" s="38"/>
      <c r="I27" s="367"/>
      <c r="J27" s="446"/>
    </row>
    <row r="28" spans="1:10">
      <c r="A28" s="86">
        <v>12</v>
      </c>
      <c r="B28" s="82" t="s">
        <v>287</v>
      </c>
      <c r="C28" s="86" t="s">
        <v>42</v>
      </c>
      <c r="D28" s="153">
        <v>0.06</v>
      </c>
      <c r="E28" s="83"/>
      <c r="F28" s="84"/>
      <c r="G28" s="38"/>
      <c r="H28" s="38"/>
      <c r="I28" s="367"/>
      <c r="J28" s="446"/>
    </row>
    <row r="29" spans="1:10" ht="34.200000000000003">
      <c r="A29" s="86">
        <v>13</v>
      </c>
      <c r="B29" s="82" t="s">
        <v>816</v>
      </c>
      <c r="C29" s="86" t="s">
        <v>42</v>
      </c>
      <c r="D29" s="153">
        <v>0.06</v>
      </c>
      <c r="E29" s="83"/>
      <c r="F29" s="84"/>
      <c r="G29" s="38"/>
      <c r="H29" s="38"/>
      <c r="I29" s="367"/>
      <c r="J29" s="446"/>
    </row>
    <row r="30" spans="1:10" ht="22.8">
      <c r="A30" s="86">
        <v>14</v>
      </c>
      <c r="B30" s="82" t="s">
        <v>817</v>
      </c>
      <c r="C30" s="86" t="s">
        <v>64</v>
      </c>
      <c r="D30" s="362">
        <v>88</v>
      </c>
      <c r="E30" s="83"/>
      <c r="F30" s="84"/>
      <c r="G30" s="38"/>
      <c r="H30" s="38"/>
      <c r="I30" s="367"/>
      <c r="J30" s="446"/>
    </row>
    <row r="31" spans="1:10" ht="22.8">
      <c r="A31" s="86">
        <v>15</v>
      </c>
      <c r="B31" s="82" t="s">
        <v>269</v>
      </c>
      <c r="C31" s="86" t="s">
        <v>103</v>
      </c>
      <c r="D31" s="447">
        <f>5.25-0.57</f>
        <v>4.68</v>
      </c>
      <c r="E31" s="83"/>
      <c r="F31" s="84"/>
      <c r="G31" s="38"/>
      <c r="H31" s="38"/>
      <c r="I31" s="367"/>
      <c r="J31" s="446"/>
    </row>
    <row r="32" spans="1:10" ht="22.8">
      <c r="A32" s="86">
        <v>16</v>
      </c>
      <c r="B32" s="82" t="s">
        <v>269</v>
      </c>
      <c r="C32" s="86" t="s">
        <v>103</v>
      </c>
      <c r="D32" s="153">
        <v>0.49</v>
      </c>
      <c r="E32" s="83"/>
      <c r="F32" s="84"/>
      <c r="G32" s="38"/>
      <c r="H32" s="38"/>
      <c r="I32" s="367"/>
      <c r="J32" s="446"/>
    </row>
    <row r="33" spans="1:10" ht="34.200000000000003">
      <c r="A33" s="86">
        <v>17</v>
      </c>
      <c r="B33" s="82" t="s">
        <v>819</v>
      </c>
      <c r="C33" s="86" t="s">
        <v>15</v>
      </c>
      <c r="D33" s="154">
        <v>2</v>
      </c>
      <c r="E33" s="83"/>
      <c r="F33" s="84"/>
      <c r="G33" s="38"/>
      <c r="H33" s="38"/>
      <c r="I33" s="367"/>
      <c r="J33" s="446"/>
    </row>
    <row r="34" spans="1:10" ht="22.8">
      <c r="A34" s="86">
        <v>18</v>
      </c>
      <c r="B34" s="82" t="s">
        <v>270</v>
      </c>
      <c r="C34" s="86" t="s">
        <v>10</v>
      </c>
      <c r="D34" s="154">
        <f>40-6</f>
        <v>34</v>
      </c>
      <c r="E34" s="83"/>
      <c r="F34" s="84"/>
      <c r="G34" s="38"/>
      <c r="H34" s="38"/>
      <c r="I34" s="367"/>
      <c r="J34" s="446"/>
    </row>
    <row r="35" spans="1:10">
      <c r="A35" s="86">
        <v>19</v>
      </c>
      <c r="B35" s="82" t="s">
        <v>280</v>
      </c>
      <c r="C35" s="86" t="s">
        <v>15</v>
      </c>
      <c r="D35" s="154">
        <f>50-7</f>
        <v>43</v>
      </c>
      <c r="E35" s="83"/>
      <c r="F35" s="84"/>
      <c r="G35" s="38"/>
      <c r="H35" s="38"/>
      <c r="I35" s="367"/>
      <c r="J35" s="446"/>
    </row>
    <row r="36" spans="1:10" ht="34.200000000000003">
      <c r="A36" s="86">
        <v>20</v>
      </c>
      <c r="B36" s="82" t="s">
        <v>498</v>
      </c>
      <c r="C36" s="86" t="s">
        <v>103</v>
      </c>
      <c r="D36" s="362">
        <f>(235-28)/100</f>
        <v>2.0699999999999998</v>
      </c>
      <c r="E36" s="83"/>
      <c r="F36" s="84"/>
      <c r="G36" s="38"/>
      <c r="H36" s="38"/>
      <c r="I36" s="367"/>
      <c r="J36" s="446"/>
    </row>
    <row r="37" spans="1:10" ht="34.200000000000003">
      <c r="A37" s="86">
        <v>21</v>
      </c>
      <c r="B37" s="82" t="s">
        <v>819</v>
      </c>
      <c r="C37" s="86" t="s">
        <v>15</v>
      </c>
      <c r="D37" s="362">
        <f>(27-7)*2</f>
        <v>40</v>
      </c>
      <c r="E37" s="83"/>
      <c r="F37" s="84"/>
      <c r="G37" s="38"/>
      <c r="H37" s="38"/>
      <c r="I37" s="448"/>
      <c r="J37" s="449"/>
    </row>
    <row r="38" spans="1:10">
      <c r="A38" s="86">
        <v>22</v>
      </c>
      <c r="B38" s="82" t="s">
        <v>287</v>
      </c>
      <c r="C38" s="86" t="s">
        <v>42</v>
      </c>
      <c r="D38" s="377">
        <f>(21-4)/100</f>
        <v>0.17</v>
      </c>
      <c r="E38" s="83"/>
      <c r="F38" s="84"/>
      <c r="G38" s="38"/>
      <c r="H38" s="38"/>
      <c r="I38" s="367"/>
      <c r="J38" s="446"/>
    </row>
    <row r="39" spans="1:10" ht="34.200000000000003">
      <c r="A39" s="86">
        <v>23</v>
      </c>
      <c r="B39" s="82" t="s">
        <v>816</v>
      </c>
      <c r="C39" s="86" t="s">
        <v>42</v>
      </c>
      <c r="D39" s="377">
        <f>(21-4)/100</f>
        <v>0.17</v>
      </c>
      <c r="E39" s="83"/>
      <c r="F39" s="84"/>
      <c r="G39" s="38"/>
      <c r="H39" s="38"/>
      <c r="I39" s="367"/>
      <c r="J39" s="446"/>
    </row>
    <row r="40" spans="1:10" ht="34.200000000000003">
      <c r="A40" s="86">
        <v>24</v>
      </c>
      <c r="B40" s="361" t="s">
        <v>273</v>
      </c>
      <c r="C40" s="352" t="s">
        <v>10</v>
      </c>
      <c r="D40" s="353">
        <f>21-4</f>
        <v>17</v>
      </c>
      <c r="E40" s="83"/>
      <c r="F40" s="84"/>
      <c r="G40" s="38"/>
      <c r="H40" s="38"/>
      <c r="I40" s="367"/>
      <c r="J40" s="446"/>
    </row>
    <row r="41" spans="1:10" ht="45.6">
      <c r="A41" s="86">
        <v>25</v>
      </c>
      <c r="B41" s="82" t="s">
        <v>820</v>
      </c>
      <c r="C41" s="86" t="s">
        <v>10</v>
      </c>
      <c r="D41" s="154">
        <f>21-4</f>
        <v>17</v>
      </c>
      <c r="E41" s="83"/>
      <c r="F41" s="84"/>
      <c r="G41" s="38"/>
      <c r="H41" s="38"/>
      <c r="I41" s="367"/>
      <c r="J41" s="446"/>
    </row>
    <row r="42" spans="1:10" ht="22.8">
      <c r="A42" s="86">
        <v>26</v>
      </c>
      <c r="B42" s="82" t="s">
        <v>275</v>
      </c>
      <c r="C42" s="86" t="s">
        <v>10</v>
      </c>
      <c r="D42" s="154">
        <f>18-4</f>
        <v>14</v>
      </c>
      <c r="E42" s="83"/>
      <c r="F42" s="84"/>
      <c r="G42" s="38"/>
      <c r="H42" s="38"/>
      <c r="I42" s="367"/>
      <c r="J42" s="446"/>
    </row>
    <row r="43" spans="1:10" ht="22.8">
      <c r="A43" s="86">
        <v>27</v>
      </c>
      <c r="B43" s="82" t="s">
        <v>275</v>
      </c>
      <c r="C43" s="86" t="s">
        <v>10</v>
      </c>
      <c r="D43" s="154">
        <f>6-3</f>
        <v>3</v>
      </c>
      <c r="E43" s="83"/>
      <c r="F43" s="84"/>
      <c r="G43" s="38"/>
      <c r="H43" s="38"/>
      <c r="I43" s="367"/>
      <c r="J43" s="446"/>
    </row>
    <row r="44" spans="1:10">
      <c r="A44" s="86">
        <v>28</v>
      </c>
      <c r="B44" s="82" t="s">
        <v>276</v>
      </c>
      <c r="C44" s="86" t="s">
        <v>15</v>
      </c>
      <c r="D44" s="154">
        <f>27-7</f>
        <v>20</v>
      </c>
      <c r="E44" s="83"/>
      <c r="F44" s="84"/>
      <c r="G44" s="38"/>
      <c r="H44" s="38"/>
      <c r="I44" s="367"/>
      <c r="J44" s="446"/>
    </row>
    <row r="45" spans="1:10">
      <c r="A45" s="86">
        <v>29</v>
      </c>
      <c r="B45" s="361" t="s">
        <v>1533</v>
      </c>
      <c r="C45" s="86" t="s">
        <v>10</v>
      </c>
      <c r="D45" s="154">
        <f>27-7</f>
        <v>20</v>
      </c>
      <c r="E45" s="83"/>
      <c r="F45" s="84"/>
      <c r="G45" s="38"/>
      <c r="H45" s="38"/>
      <c r="I45" s="367"/>
      <c r="J45" s="446"/>
    </row>
    <row r="46" spans="1:10" ht="34.200000000000003">
      <c r="A46" s="86">
        <v>30</v>
      </c>
      <c r="B46" s="82" t="s">
        <v>277</v>
      </c>
      <c r="C46" s="86" t="s">
        <v>15</v>
      </c>
      <c r="D46" s="154">
        <f>27-4</f>
        <v>23</v>
      </c>
      <c r="E46" s="83"/>
      <c r="F46" s="84"/>
      <c r="G46" s="38"/>
      <c r="H46" s="38"/>
      <c r="I46" s="367"/>
      <c r="J46" s="446"/>
    </row>
    <row r="47" spans="1:10" ht="22.8">
      <c r="A47" s="86">
        <v>31</v>
      </c>
      <c r="B47" s="82" t="s">
        <v>281</v>
      </c>
      <c r="C47" s="86" t="s">
        <v>13</v>
      </c>
      <c r="D47" s="154">
        <f>21-4</f>
        <v>17</v>
      </c>
      <c r="E47" s="83"/>
      <c r="F47" s="84"/>
      <c r="G47" s="38"/>
      <c r="H47" s="38"/>
      <c r="I47" s="367"/>
      <c r="J47" s="446"/>
    </row>
    <row r="48" spans="1:10">
      <c r="A48" s="86">
        <v>32</v>
      </c>
      <c r="B48" s="82" t="s">
        <v>282</v>
      </c>
      <c r="C48" s="86" t="s">
        <v>103</v>
      </c>
      <c r="D48" s="153">
        <f>0.42-0.08</f>
        <v>0.33999999999999997</v>
      </c>
      <c r="E48" s="83"/>
      <c r="F48" s="84"/>
      <c r="G48" s="38"/>
      <c r="H48" s="38"/>
      <c r="I48" s="367"/>
      <c r="J48" s="446"/>
    </row>
    <row r="49" spans="1:10">
      <c r="A49" s="86">
        <v>33</v>
      </c>
      <c r="B49" s="82" t="s">
        <v>283</v>
      </c>
      <c r="C49" s="86" t="s">
        <v>10</v>
      </c>
      <c r="D49" s="154">
        <f>21-4</f>
        <v>17</v>
      </c>
      <c r="E49" s="83"/>
      <c r="F49" s="84"/>
      <c r="G49" s="38"/>
      <c r="H49" s="38"/>
      <c r="I49" s="367"/>
      <c r="J49" s="446"/>
    </row>
    <row r="50" spans="1:10" ht="22.8">
      <c r="A50" s="86">
        <v>34</v>
      </c>
      <c r="B50" s="82" t="s">
        <v>284</v>
      </c>
      <c r="C50" s="86" t="s">
        <v>285</v>
      </c>
      <c r="D50" s="154">
        <f>23-3</f>
        <v>20</v>
      </c>
      <c r="E50" s="83"/>
      <c r="F50" s="84"/>
      <c r="G50" s="38"/>
      <c r="H50" s="38"/>
      <c r="I50" s="367"/>
      <c r="J50" s="446"/>
    </row>
    <row r="51" spans="1:10">
      <c r="A51" s="155"/>
      <c r="B51" s="535" t="s">
        <v>822</v>
      </c>
      <c r="C51" s="536"/>
      <c r="D51" s="536"/>
      <c r="E51" s="536"/>
      <c r="F51" s="536"/>
      <c r="I51" s="367"/>
      <c r="J51" s="446"/>
    </row>
    <row r="52" spans="1:10" ht="22.8">
      <c r="A52" s="86">
        <v>1</v>
      </c>
      <c r="B52" s="82" t="s">
        <v>269</v>
      </c>
      <c r="C52" s="86" t="s">
        <v>103</v>
      </c>
      <c r="D52" s="154">
        <v>1.35</v>
      </c>
      <c r="E52" s="83"/>
      <c r="F52" s="84"/>
      <c r="G52" s="38"/>
      <c r="H52" s="38"/>
      <c r="I52" s="367"/>
      <c r="J52" s="446"/>
    </row>
    <row r="53" spans="1:10" ht="34.200000000000003">
      <c r="A53" s="86">
        <v>2</v>
      </c>
      <c r="B53" s="82" t="s">
        <v>819</v>
      </c>
      <c r="C53" s="86" t="s">
        <v>15</v>
      </c>
      <c r="D53" s="154">
        <v>2</v>
      </c>
      <c r="E53" s="83"/>
      <c r="F53" s="84"/>
      <c r="G53" s="38"/>
      <c r="H53" s="38"/>
      <c r="I53" s="367"/>
      <c r="J53" s="446"/>
    </row>
    <row r="54" spans="1:10" ht="34.200000000000003">
      <c r="A54" s="86">
        <v>3</v>
      </c>
      <c r="B54" s="82" t="s">
        <v>1413</v>
      </c>
      <c r="C54" s="86" t="s">
        <v>103</v>
      </c>
      <c r="D54" s="154">
        <v>1.22</v>
      </c>
      <c r="E54" s="83"/>
      <c r="F54" s="84"/>
      <c r="G54" s="38"/>
      <c r="H54" s="38"/>
      <c r="I54" s="367"/>
      <c r="J54" s="446"/>
    </row>
    <row r="55" spans="1:10">
      <c r="A55" s="86">
        <v>4</v>
      </c>
      <c r="B55" s="82" t="s">
        <v>823</v>
      </c>
      <c r="C55" s="86" t="s">
        <v>15</v>
      </c>
      <c r="D55" s="154">
        <v>5</v>
      </c>
      <c r="E55" s="83"/>
      <c r="F55" s="84"/>
      <c r="G55" s="38"/>
      <c r="H55" s="38"/>
      <c r="I55" s="367"/>
      <c r="J55" s="446"/>
    </row>
    <row r="56" spans="1:10" ht="22.8">
      <c r="A56" s="86">
        <v>5</v>
      </c>
      <c r="B56" s="82" t="s">
        <v>824</v>
      </c>
      <c r="C56" s="86" t="s">
        <v>10</v>
      </c>
      <c r="D56" s="154">
        <v>9</v>
      </c>
      <c r="E56" s="83"/>
      <c r="F56" s="84"/>
      <c r="G56" s="38"/>
      <c r="H56" s="38"/>
      <c r="I56" s="367"/>
      <c r="J56" s="446"/>
    </row>
    <row r="57" spans="1:10">
      <c r="A57" s="155"/>
      <c r="B57" s="535" t="s">
        <v>289</v>
      </c>
      <c r="C57" s="536"/>
      <c r="D57" s="536"/>
      <c r="E57" s="536"/>
      <c r="F57" s="536"/>
      <c r="I57" s="367"/>
      <c r="J57" s="446"/>
    </row>
    <row r="58" spans="1:10" ht="16.2" customHeight="1">
      <c r="A58" s="86">
        <v>1</v>
      </c>
      <c r="B58" s="82" t="s">
        <v>290</v>
      </c>
      <c r="C58" s="86" t="s">
        <v>10</v>
      </c>
      <c r="D58" s="154">
        <v>1</v>
      </c>
      <c r="E58" s="83"/>
      <c r="F58" s="84"/>
      <c r="G58" s="38"/>
      <c r="H58" s="38"/>
      <c r="I58" s="367"/>
      <c r="J58" s="446"/>
    </row>
    <row r="59" spans="1:10" ht="15" customHeight="1">
      <c r="A59" s="86">
        <v>2</v>
      </c>
      <c r="B59" s="82" t="s">
        <v>291</v>
      </c>
      <c r="C59" s="86" t="s">
        <v>259</v>
      </c>
      <c r="D59" s="153">
        <v>0.52100000000000002</v>
      </c>
      <c r="E59" s="83"/>
      <c r="F59" s="84"/>
      <c r="G59" s="38"/>
      <c r="H59" s="38"/>
      <c r="I59" s="367"/>
      <c r="J59" s="446"/>
    </row>
    <row r="60" spans="1:10">
      <c r="A60" s="155"/>
      <c r="B60" s="535" t="s">
        <v>825</v>
      </c>
      <c r="C60" s="536"/>
      <c r="D60" s="536"/>
      <c r="E60" s="536"/>
      <c r="F60" s="536"/>
      <c r="I60" s="367"/>
      <c r="J60" s="446"/>
    </row>
    <row r="61" spans="1:10">
      <c r="A61" s="86">
        <v>1</v>
      </c>
      <c r="B61" s="82" t="s">
        <v>507</v>
      </c>
      <c r="C61" s="86" t="s">
        <v>64</v>
      </c>
      <c r="D61" s="154">
        <f>525-57</f>
        <v>468</v>
      </c>
      <c r="E61" s="83"/>
      <c r="F61" s="84"/>
      <c r="G61" s="38"/>
      <c r="H61" s="38"/>
      <c r="I61" s="367"/>
      <c r="J61" s="446"/>
    </row>
    <row r="62" spans="1:10">
      <c r="A62" s="86">
        <v>2</v>
      </c>
      <c r="B62" s="82" t="s">
        <v>826</v>
      </c>
      <c r="C62" s="86" t="s">
        <v>64</v>
      </c>
      <c r="D62" s="154">
        <v>49</v>
      </c>
      <c r="E62" s="83"/>
      <c r="F62" s="84"/>
      <c r="G62" s="38"/>
      <c r="H62" s="38"/>
      <c r="I62" s="367"/>
      <c r="J62" s="446"/>
    </row>
    <row r="63" spans="1:10" ht="22.8">
      <c r="A63" s="86">
        <v>3</v>
      </c>
      <c r="B63" s="82" t="s">
        <v>294</v>
      </c>
      <c r="C63" s="86" t="s">
        <v>15</v>
      </c>
      <c r="D63" s="362">
        <f>40-6</f>
        <v>34</v>
      </c>
      <c r="E63" s="83"/>
      <c r="F63" s="84"/>
      <c r="G63" s="38"/>
      <c r="H63" s="38"/>
      <c r="I63" s="367"/>
      <c r="J63" s="446"/>
    </row>
    <row r="64" spans="1:10">
      <c r="A64" s="86">
        <v>4</v>
      </c>
      <c r="B64" s="82" t="s">
        <v>828</v>
      </c>
      <c r="C64" s="86" t="s">
        <v>64</v>
      </c>
      <c r="D64" s="154">
        <f>235-28</f>
        <v>207</v>
      </c>
      <c r="E64" s="83"/>
      <c r="F64" s="84"/>
      <c r="G64" s="38"/>
      <c r="H64" s="38"/>
      <c r="I64" s="367"/>
      <c r="J64" s="446"/>
    </row>
    <row r="65" spans="1:10">
      <c r="A65" s="86">
        <v>5</v>
      </c>
      <c r="B65" s="82" t="s">
        <v>297</v>
      </c>
      <c r="C65" s="86" t="s">
        <v>64</v>
      </c>
      <c r="D65" s="154">
        <f>481-42</f>
        <v>439</v>
      </c>
      <c r="E65" s="83"/>
      <c r="F65" s="84"/>
      <c r="G65" s="38"/>
      <c r="H65" s="38"/>
      <c r="I65" s="367"/>
      <c r="J65" s="446"/>
    </row>
    <row r="66" spans="1:10" ht="22.8">
      <c r="A66" s="86">
        <v>6</v>
      </c>
      <c r="B66" s="82" t="s">
        <v>829</v>
      </c>
      <c r="C66" s="86" t="s">
        <v>64</v>
      </c>
      <c r="D66" s="154">
        <f>481-42</f>
        <v>439</v>
      </c>
      <c r="E66" s="83"/>
      <c r="F66" s="84"/>
      <c r="G66" s="38"/>
      <c r="H66" s="38"/>
      <c r="I66" s="367"/>
      <c r="J66" s="446"/>
    </row>
    <row r="67" spans="1:10" ht="27" customHeight="1">
      <c r="A67" s="86">
        <v>7</v>
      </c>
      <c r="B67" s="361" t="s">
        <v>532</v>
      </c>
      <c r="C67" s="86" t="s">
        <v>64</v>
      </c>
      <c r="D67" s="154">
        <v>88</v>
      </c>
      <c r="E67" s="83"/>
      <c r="F67" s="84"/>
      <c r="G67" s="38"/>
      <c r="H67" s="38"/>
      <c r="I67" s="367"/>
      <c r="J67" s="446"/>
    </row>
    <row r="68" spans="1:10">
      <c r="A68" s="86">
        <v>8</v>
      </c>
      <c r="B68" s="82" t="s">
        <v>830</v>
      </c>
      <c r="C68" s="86" t="s">
        <v>13</v>
      </c>
      <c r="D68" s="154">
        <v>11</v>
      </c>
      <c r="E68" s="83"/>
      <c r="F68" s="84"/>
      <c r="G68" s="38"/>
      <c r="H68" s="38"/>
      <c r="I68" s="367"/>
      <c r="J68" s="446"/>
    </row>
    <row r="69" spans="1:10">
      <c r="A69" s="86">
        <v>9</v>
      </c>
      <c r="B69" s="82" t="s">
        <v>831</v>
      </c>
      <c r="C69" s="86" t="s">
        <v>13</v>
      </c>
      <c r="D69" s="154">
        <f>10-4</f>
        <v>6</v>
      </c>
      <c r="E69" s="83"/>
      <c r="F69" s="84"/>
      <c r="G69" s="38"/>
      <c r="H69" s="38"/>
      <c r="I69" s="367"/>
      <c r="J69" s="446"/>
    </row>
    <row r="70" spans="1:10">
      <c r="A70" s="86">
        <v>10</v>
      </c>
      <c r="B70" s="361" t="s">
        <v>2442</v>
      </c>
      <c r="C70" s="86" t="s">
        <v>15</v>
      </c>
      <c r="D70" s="154">
        <v>8</v>
      </c>
      <c r="E70" s="83"/>
      <c r="F70" s="84"/>
      <c r="G70" s="38"/>
      <c r="H70" s="38"/>
      <c r="I70" s="367"/>
      <c r="J70" s="446"/>
    </row>
    <row r="71" spans="1:10">
      <c r="A71" s="86">
        <v>11</v>
      </c>
      <c r="B71" s="82" t="s">
        <v>832</v>
      </c>
      <c r="C71" s="86" t="s">
        <v>15</v>
      </c>
      <c r="D71" s="154">
        <v>3</v>
      </c>
      <c r="E71" s="83"/>
      <c r="F71" s="84"/>
      <c r="G71" s="38"/>
      <c r="H71" s="38"/>
      <c r="I71" s="367"/>
      <c r="J71" s="446"/>
    </row>
    <row r="72" spans="1:10">
      <c r="A72" s="86">
        <v>12</v>
      </c>
      <c r="B72" s="82" t="s">
        <v>833</v>
      </c>
      <c r="C72" s="86" t="s">
        <v>15</v>
      </c>
      <c r="D72" s="154">
        <v>3</v>
      </c>
      <c r="E72" s="83"/>
      <c r="F72" s="84"/>
      <c r="G72" s="38"/>
      <c r="H72" s="38"/>
      <c r="I72" s="367"/>
      <c r="J72" s="446"/>
    </row>
    <row r="73" spans="1:10">
      <c r="A73" s="86">
        <v>13</v>
      </c>
      <c r="B73" s="82" t="s">
        <v>834</v>
      </c>
      <c r="C73" s="86" t="s">
        <v>15</v>
      </c>
      <c r="D73" s="154">
        <f>7-4</f>
        <v>3</v>
      </c>
      <c r="E73" s="83"/>
      <c r="F73" s="84"/>
      <c r="G73" s="38"/>
      <c r="H73" s="38"/>
      <c r="I73" s="367"/>
      <c r="J73" s="446"/>
    </row>
    <row r="74" spans="1:10">
      <c r="A74" s="86">
        <v>14</v>
      </c>
      <c r="B74" s="82" t="s">
        <v>835</v>
      </c>
      <c r="C74" s="86" t="s">
        <v>15</v>
      </c>
      <c r="D74" s="154">
        <v>8</v>
      </c>
      <c r="E74" s="83"/>
      <c r="F74" s="84"/>
      <c r="G74" s="38"/>
      <c r="H74" s="38"/>
      <c r="I74" s="367"/>
      <c r="J74" s="446"/>
    </row>
    <row r="75" spans="1:10">
      <c r="A75" s="86">
        <v>15</v>
      </c>
      <c r="B75" s="82" t="s">
        <v>836</v>
      </c>
      <c r="C75" s="86" t="s">
        <v>15</v>
      </c>
      <c r="D75" s="154">
        <v>3</v>
      </c>
      <c r="E75" s="83"/>
      <c r="F75" s="84"/>
      <c r="G75" s="38"/>
      <c r="H75" s="38"/>
      <c r="I75" s="367"/>
      <c r="J75" s="446"/>
    </row>
    <row r="76" spans="1:10">
      <c r="A76" s="86">
        <v>16</v>
      </c>
      <c r="B76" s="82" t="s">
        <v>514</v>
      </c>
      <c r="C76" s="86" t="s">
        <v>15</v>
      </c>
      <c r="D76" s="154">
        <f>7-4</f>
        <v>3</v>
      </c>
      <c r="E76" s="83"/>
      <c r="F76" s="84"/>
      <c r="G76" s="38"/>
      <c r="H76" s="38"/>
      <c r="I76" s="367"/>
      <c r="J76" s="446"/>
    </row>
    <row r="77" spans="1:10" ht="22.8">
      <c r="A77" s="86">
        <v>17</v>
      </c>
      <c r="B77" s="82" t="s">
        <v>837</v>
      </c>
      <c r="C77" s="86" t="s">
        <v>15</v>
      </c>
      <c r="D77" s="154">
        <f>6-3</f>
        <v>3</v>
      </c>
      <c r="E77" s="83"/>
      <c r="F77" s="84"/>
      <c r="G77" s="38"/>
      <c r="H77" s="38"/>
      <c r="I77" s="367"/>
      <c r="J77" s="446"/>
    </row>
    <row r="78" spans="1:10" ht="22.8">
      <c r="A78" s="86">
        <v>18</v>
      </c>
      <c r="B78" s="361" t="s">
        <v>2446</v>
      </c>
      <c r="C78" s="86" t="s">
        <v>13</v>
      </c>
      <c r="D78" s="154">
        <f>27-4</f>
        <v>23</v>
      </c>
      <c r="E78" s="83"/>
      <c r="F78" s="84"/>
      <c r="G78" s="38"/>
      <c r="H78" s="38"/>
      <c r="I78" s="367"/>
      <c r="J78" s="446"/>
    </row>
    <row r="79" spans="1:10">
      <c r="A79" s="86">
        <v>19</v>
      </c>
      <c r="B79" s="82" t="s">
        <v>838</v>
      </c>
      <c r="C79" s="86" t="s">
        <v>15</v>
      </c>
      <c r="D79" s="154">
        <v>8</v>
      </c>
      <c r="E79" s="83"/>
      <c r="F79" s="84"/>
      <c r="G79" s="38"/>
      <c r="H79" s="38"/>
      <c r="I79" s="367"/>
      <c r="J79" s="446"/>
    </row>
    <row r="80" spans="1:10">
      <c r="A80" s="86">
        <v>20</v>
      </c>
      <c r="B80" s="82" t="s">
        <v>521</v>
      </c>
      <c r="C80" s="86" t="s">
        <v>15</v>
      </c>
      <c r="D80" s="154">
        <v>3</v>
      </c>
      <c r="E80" s="83"/>
      <c r="F80" s="84"/>
      <c r="G80" s="38"/>
      <c r="H80" s="38"/>
      <c r="I80" s="367"/>
      <c r="J80" s="446"/>
    </row>
    <row r="81" spans="1:10">
      <c r="A81" s="86">
        <v>21</v>
      </c>
      <c r="B81" s="82" t="s">
        <v>522</v>
      </c>
      <c r="C81" s="86" t="s">
        <v>15</v>
      </c>
      <c r="D81" s="154">
        <f>10-7</f>
        <v>3</v>
      </c>
      <c r="E81" s="83"/>
      <c r="F81" s="84"/>
      <c r="G81" s="38"/>
      <c r="H81" s="38"/>
      <c r="I81" s="367"/>
      <c r="J81" s="446"/>
    </row>
    <row r="82" spans="1:10">
      <c r="A82" s="86">
        <v>22</v>
      </c>
      <c r="B82" s="82" t="s">
        <v>839</v>
      </c>
      <c r="C82" s="86" t="s">
        <v>15</v>
      </c>
      <c r="D82" s="154">
        <v>3</v>
      </c>
      <c r="E82" s="83"/>
      <c r="F82" s="84"/>
      <c r="G82" s="38"/>
      <c r="H82" s="38"/>
      <c r="I82" s="367"/>
      <c r="J82" s="446"/>
    </row>
    <row r="83" spans="1:10">
      <c r="A83" s="86">
        <v>23</v>
      </c>
      <c r="B83" s="82" t="s">
        <v>840</v>
      </c>
      <c r="C83" s="86" t="s">
        <v>15</v>
      </c>
      <c r="D83" s="154">
        <v>3</v>
      </c>
      <c r="E83" s="83"/>
      <c r="F83" s="84"/>
      <c r="G83" s="38"/>
      <c r="H83" s="38"/>
      <c r="I83" s="367"/>
      <c r="J83" s="446"/>
    </row>
    <row r="84" spans="1:10">
      <c r="A84" s="86">
        <v>24</v>
      </c>
      <c r="B84" s="82" t="s">
        <v>305</v>
      </c>
      <c r="C84" s="86" t="s">
        <v>15</v>
      </c>
      <c r="D84" s="154">
        <f>21-4</f>
        <v>17</v>
      </c>
      <c r="E84" s="83"/>
      <c r="F84" s="84"/>
      <c r="G84" s="38"/>
      <c r="H84" s="38"/>
      <c r="I84" s="367"/>
      <c r="J84" s="446"/>
    </row>
    <row r="85" spans="1:10">
      <c r="A85" s="86">
        <v>25</v>
      </c>
      <c r="B85" s="82" t="s">
        <v>303</v>
      </c>
      <c r="C85" s="86" t="s">
        <v>15</v>
      </c>
      <c r="D85" s="154">
        <f>27-7</f>
        <v>20</v>
      </c>
      <c r="E85" s="83"/>
      <c r="F85" s="84"/>
      <c r="G85" s="38"/>
      <c r="H85" s="38"/>
      <c r="I85" s="367"/>
      <c r="J85" s="446"/>
    </row>
    <row r="86" spans="1:10">
      <c r="A86" s="155"/>
      <c r="B86" s="535" t="s">
        <v>841</v>
      </c>
      <c r="C86" s="536"/>
      <c r="D86" s="536"/>
      <c r="E86" s="536"/>
      <c r="F86" s="536"/>
      <c r="I86" s="367"/>
      <c r="J86" s="446"/>
    </row>
    <row r="87" spans="1:10">
      <c r="A87" s="86">
        <v>1</v>
      </c>
      <c r="B87" s="82" t="s">
        <v>528</v>
      </c>
      <c r="C87" s="86" t="s">
        <v>64</v>
      </c>
      <c r="D87" s="154">
        <v>135</v>
      </c>
      <c r="E87" s="83"/>
      <c r="F87" s="84"/>
      <c r="G87" s="38"/>
      <c r="H87" s="38"/>
      <c r="I87" s="367"/>
      <c r="J87" s="446"/>
    </row>
    <row r="88" spans="1:10" ht="22.8">
      <c r="A88" s="86">
        <v>2</v>
      </c>
      <c r="B88" s="82" t="s">
        <v>842</v>
      </c>
      <c r="C88" s="86" t="s">
        <v>64</v>
      </c>
      <c r="D88" s="154">
        <v>122</v>
      </c>
      <c r="E88" s="83"/>
      <c r="F88" s="84"/>
      <c r="G88" s="38"/>
      <c r="H88" s="38"/>
      <c r="I88" s="367"/>
      <c r="J88" s="446"/>
    </row>
    <row r="89" spans="1:10">
      <c r="A89" s="86">
        <v>3</v>
      </c>
      <c r="B89" s="82" t="s">
        <v>311</v>
      </c>
      <c r="C89" s="86" t="s">
        <v>15</v>
      </c>
      <c r="D89" s="154">
        <v>5</v>
      </c>
      <c r="E89" s="83"/>
      <c r="F89" s="84"/>
      <c r="G89" s="38"/>
      <c r="H89" s="38"/>
      <c r="I89" s="367"/>
      <c r="J89" s="446"/>
    </row>
    <row r="90" spans="1:10" ht="22.8">
      <c r="A90" s="86">
        <v>4</v>
      </c>
      <c r="B90" s="361" t="s">
        <v>2447</v>
      </c>
      <c r="C90" s="86" t="s">
        <v>15</v>
      </c>
      <c r="D90" s="154">
        <v>9</v>
      </c>
      <c r="E90" s="83"/>
      <c r="F90" s="84"/>
      <c r="G90" s="38"/>
      <c r="H90" s="38"/>
      <c r="I90" s="367"/>
      <c r="J90" s="446"/>
    </row>
    <row r="91" spans="1:10" ht="14.1" customHeight="1">
      <c r="A91" s="548" t="s">
        <v>1392</v>
      </c>
      <c r="B91" s="549"/>
      <c r="C91" s="549"/>
      <c r="D91" s="549"/>
      <c r="E91" s="550"/>
      <c r="F91" s="84"/>
      <c r="I91" s="367"/>
      <c r="J91" s="446"/>
    </row>
    <row r="92" spans="1:10">
      <c r="A92" s="57"/>
      <c r="B92" s="553"/>
      <c r="C92" s="554"/>
      <c r="D92" s="554"/>
      <c r="E92" s="39"/>
      <c r="F92" s="37"/>
    </row>
  </sheetData>
  <mergeCells count="15">
    <mergeCell ref="B92:D92"/>
    <mergeCell ref="B12:F12"/>
    <mergeCell ref="B18:F18"/>
    <mergeCell ref="B51:F51"/>
    <mergeCell ref="B57:F57"/>
    <mergeCell ref="B60:F60"/>
    <mergeCell ref="B86:F86"/>
    <mergeCell ref="A91:E91"/>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0664-7091-42FD-BB0A-96CC2B8A9316}">
  <dimension ref="A2:H56"/>
  <sheetViews>
    <sheetView topLeftCell="A30" workbookViewId="0">
      <selection activeCell="I24" sqref="I24"/>
    </sheetView>
  </sheetViews>
  <sheetFormatPr defaultColWidth="9.109375" defaultRowHeight="13.8"/>
  <cols>
    <col min="1" max="1" width="6.109375" style="59" customWidth="1"/>
    <col min="2" max="2" width="40.5546875" style="29" customWidth="1"/>
    <col min="3" max="3" width="7"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637</v>
      </c>
      <c r="B4" s="540"/>
      <c r="C4" s="540"/>
      <c r="D4" s="540"/>
      <c r="E4" s="540"/>
      <c r="F4" s="540"/>
    </row>
    <row r="5" spans="1:8">
      <c r="A5" s="540"/>
      <c r="B5" s="540"/>
      <c r="C5" s="540"/>
      <c r="D5" s="540"/>
      <c r="E5" s="540"/>
      <c r="F5" s="540"/>
    </row>
    <row r="6" spans="1:8">
      <c r="A6" s="539" t="s">
        <v>810</v>
      </c>
      <c r="B6" s="540"/>
      <c r="C6" s="540"/>
      <c r="D6" s="540"/>
      <c r="E6" s="540"/>
      <c r="F6" s="540"/>
    </row>
    <row r="7" spans="1:8">
      <c r="A7" s="540"/>
      <c r="B7" s="540"/>
      <c r="C7" s="540"/>
      <c r="D7" s="540"/>
      <c r="E7" s="540"/>
      <c r="F7" s="540"/>
    </row>
    <row r="8" spans="1:8">
      <c r="A8" s="539" t="s">
        <v>811</v>
      </c>
      <c r="B8" s="540"/>
      <c r="C8" s="540"/>
      <c r="D8" s="540"/>
      <c r="E8" s="540"/>
      <c r="F8" s="540"/>
    </row>
    <row r="9" spans="1:8">
      <c r="A9" s="540"/>
      <c r="B9" s="540"/>
      <c r="C9" s="540"/>
      <c r="D9" s="540"/>
      <c r="E9" s="540"/>
      <c r="F9" s="540"/>
    </row>
    <row r="10" spans="1:8">
      <c r="A10" s="644" t="s">
        <v>1711</v>
      </c>
      <c r="B10" s="644"/>
      <c r="C10" s="644"/>
      <c r="D10" s="644"/>
      <c r="E10" s="644"/>
      <c r="F10" s="644"/>
    </row>
    <row r="11" spans="1:8">
      <c r="A11" s="307"/>
      <c r="B11" s="307"/>
      <c r="C11" s="307"/>
      <c r="D11" s="307"/>
      <c r="E11" s="307"/>
      <c r="F11" s="307"/>
    </row>
    <row r="12" spans="1:8">
      <c r="A12" s="545" t="s">
        <v>1438</v>
      </c>
      <c r="B12" s="31" t="s">
        <v>23</v>
      </c>
      <c r="C12" s="32" t="s">
        <v>6</v>
      </c>
      <c r="D12" s="541" t="s">
        <v>7</v>
      </c>
      <c r="E12" s="543" t="s">
        <v>1393</v>
      </c>
      <c r="F12" s="544"/>
    </row>
    <row r="13" spans="1:8">
      <c r="A13" s="546"/>
      <c r="B13" s="33" t="s">
        <v>24</v>
      </c>
      <c r="C13" s="34" t="s">
        <v>10</v>
      </c>
      <c r="D13" s="542"/>
      <c r="E13" s="81" t="s">
        <v>25</v>
      </c>
      <c r="F13" s="80" t="s">
        <v>26</v>
      </c>
    </row>
    <row r="14" spans="1:8" ht="28.2" customHeight="1">
      <c r="A14" s="82" t="s">
        <v>1526</v>
      </c>
      <c r="B14" s="121" t="s">
        <v>1547</v>
      </c>
      <c r="C14" s="82"/>
      <c r="D14" s="82"/>
      <c r="E14" s="82"/>
      <c r="F14" s="82"/>
    </row>
    <row r="15" spans="1:8" ht="24.6" customHeight="1">
      <c r="A15" s="82" t="s">
        <v>1528</v>
      </c>
      <c r="B15" s="82" t="s">
        <v>1548</v>
      </c>
      <c r="C15" s="205" t="s">
        <v>64</v>
      </c>
      <c r="D15" s="205">
        <v>12</v>
      </c>
      <c r="E15" s="82"/>
      <c r="F15" s="82"/>
      <c r="G15" s="38"/>
      <c r="H15" s="38"/>
    </row>
    <row r="16" spans="1:8" ht="27.6" customHeight="1">
      <c r="A16" s="82" t="s">
        <v>1530</v>
      </c>
      <c r="B16" s="82" t="s">
        <v>1549</v>
      </c>
      <c r="C16" s="205" t="s">
        <v>64</v>
      </c>
      <c r="D16" s="205">
        <v>30</v>
      </c>
      <c r="E16" s="82"/>
      <c r="F16" s="82"/>
      <c r="G16" s="38"/>
      <c r="H16" s="38"/>
    </row>
    <row r="17" spans="1:8" ht="23.7" customHeight="1">
      <c r="A17" s="82" t="s">
        <v>1532</v>
      </c>
      <c r="B17" s="82" t="s">
        <v>1550</v>
      </c>
      <c r="C17" s="205" t="s">
        <v>64</v>
      </c>
      <c r="D17" s="205">
        <v>12</v>
      </c>
      <c r="E17" s="82"/>
      <c r="F17" s="82"/>
      <c r="G17" s="38"/>
      <c r="H17" s="38"/>
    </row>
    <row r="18" spans="1:8" ht="18" customHeight="1">
      <c r="A18" s="82" t="s">
        <v>1544</v>
      </c>
      <c r="B18" s="82" t="s">
        <v>1551</v>
      </c>
      <c r="C18" s="205" t="s">
        <v>1552</v>
      </c>
      <c r="D18" s="205">
        <v>6</v>
      </c>
      <c r="E18" s="82"/>
      <c r="F18" s="82"/>
      <c r="G18" s="38"/>
      <c r="H18" s="38"/>
    </row>
    <row r="19" spans="1:8" ht="18" customHeight="1">
      <c r="A19" s="82" t="s">
        <v>1553</v>
      </c>
      <c r="B19" s="82" t="s">
        <v>1554</v>
      </c>
      <c r="C19" s="205" t="s">
        <v>64</v>
      </c>
      <c r="D19" s="205">
        <v>42</v>
      </c>
      <c r="E19" s="82"/>
      <c r="F19" s="82"/>
      <c r="G19" s="38"/>
      <c r="H19" s="38"/>
    </row>
    <row r="20" spans="1:8" ht="27.6" customHeight="1">
      <c r="A20" s="82" t="s">
        <v>1555</v>
      </c>
      <c r="B20" s="206" t="s">
        <v>1556</v>
      </c>
      <c r="C20" s="207" t="s">
        <v>64</v>
      </c>
      <c r="D20" s="207">
        <v>42</v>
      </c>
      <c r="E20" s="82"/>
      <c r="F20" s="82"/>
    </row>
    <row r="21" spans="1:8" ht="38.700000000000003" customHeight="1">
      <c r="A21" s="82" t="s">
        <v>1557</v>
      </c>
      <c r="B21" s="206" t="s">
        <v>1558</v>
      </c>
      <c r="C21" s="207" t="s">
        <v>64</v>
      </c>
      <c r="D21" s="207">
        <v>57</v>
      </c>
      <c r="E21" s="82"/>
      <c r="F21" s="82"/>
      <c r="G21" s="38"/>
      <c r="H21" s="38"/>
    </row>
    <row r="22" spans="1:8" ht="27" customHeight="1">
      <c r="A22" s="82" t="s">
        <v>1559</v>
      </c>
      <c r="B22" s="206" t="s">
        <v>1560</v>
      </c>
      <c r="C22" s="207" t="s">
        <v>13</v>
      </c>
      <c r="D22" s="207">
        <v>6</v>
      </c>
      <c r="E22" s="82"/>
      <c r="F22" s="82"/>
      <c r="G22" s="38"/>
      <c r="H22" s="38"/>
    </row>
    <row r="23" spans="1:8" ht="16.2" customHeight="1">
      <c r="A23" s="82" t="s">
        <v>1561</v>
      </c>
      <c r="B23" s="206" t="s">
        <v>280</v>
      </c>
      <c r="C23" s="207" t="s">
        <v>15</v>
      </c>
      <c r="D23" s="207">
        <v>7</v>
      </c>
      <c r="E23" s="82"/>
      <c r="F23" s="82"/>
      <c r="G23" s="38"/>
      <c r="H23" s="38"/>
    </row>
    <row r="24" spans="1:8" ht="38.700000000000003" customHeight="1">
      <c r="A24" s="82" t="s">
        <v>1562</v>
      </c>
      <c r="B24" s="206" t="s">
        <v>1563</v>
      </c>
      <c r="C24" s="207" t="s">
        <v>64</v>
      </c>
      <c r="D24" s="207">
        <v>28</v>
      </c>
      <c r="E24" s="82"/>
      <c r="F24" s="82"/>
      <c r="G24" s="38"/>
      <c r="H24" s="38"/>
    </row>
    <row r="25" spans="1:8" ht="25.95" customHeight="1">
      <c r="A25" s="82" t="s">
        <v>1564</v>
      </c>
      <c r="B25" s="206" t="s">
        <v>1565</v>
      </c>
      <c r="C25" s="207" t="s">
        <v>15</v>
      </c>
      <c r="D25" s="207">
        <v>4</v>
      </c>
      <c r="E25" s="82"/>
      <c r="F25" s="82"/>
      <c r="G25" s="38"/>
      <c r="H25" s="38"/>
    </row>
    <row r="26" spans="1:8" ht="13.2" customHeight="1">
      <c r="A26" s="82" t="s">
        <v>1566</v>
      </c>
      <c r="B26" s="206" t="s">
        <v>1567</v>
      </c>
      <c r="C26" s="207" t="s">
        <v>15</v>
      </c>
      <c r="D26" s="207">
        <v>4</v>
      </c>
      <c r="E26" s="82"/>
      <c r="F26" s="82"/>
      <c r="G26" s="38"/>
      <c r="H26" s="38"/>
    </row>
    <row r="27" spans="1:8" ht="15" customHeight="1">
      <c r="A27" s="82" t="s">
        <v>1568</v>
      </c>
      <c r="B27" s="206" t="s">
        <v>1569</v>
      </c>
      <c r="C27" s="207" t="s">
        <v>15</v>
      </c>
      <c r="D27" s="207">
        <v>4</v>
      </c>
      <c r="E27" s="82"/>
      <c r="F27" s="82"/>
      <c r="G27" s="38"/>
      <c r="H27" s="38"/>
    </row>
    <row r="28" spans="1:8" ht="23.7" customHeight="1">
      <c r="A28" s="82" t="s">
        <v>1570</v>
      </c>
      <c r="B28" s="206" t="s">
        <v>1571</v>
      </c>
      <c r="C28" s="207" t="s">
        <v>15</v>
      </c>
      <c r="D28" s="207">
        <v>3</v>
      </c>
      <c r="E28" s="82"/>
      <c r="F28" s="82"/>
      <c r="G28" s="38"/>
      <c r="H28" s="38"/>
    </row>
    <row r="29" spans="1:8" ht="15" customHeight="1">
      <c r="A29" s="82" t="s">
        <v>1572</v>
      </c>
      <c r="B29" s="206" t="s">
        <v>1531</v>
      </c>
      <c r="C29" s="207" t="s">
        <v>15</v>
      </c>
      <c r="D29" s="207">
        <v>7</v>
      </c>
      <c r="E29" s="82"/>
      <c r="F29" s="82"/>
      <c r="G29" s="38"/>
      <c r="H29" s="38"/>
    </row>
    <row r="30" spans="1:8" ht="16.2" customHeight="1">
      <c r="A30" s="82" t="s">
        <v>1573</v>
      </c>
      <c r="B30" s="206" t="s">
        <v>1533</v>
      </c>
      <c r="C30" s="207" t="s">
        <v>15</v>
      </c>
      <c r="D30" s="207">
        <v>7</v>
      </c>
      <c r="E30" s="82"/>
      <c r="F30" s="82"/>
      <c r="G30" s="38"/>
      <c r="H30" s="38"/>
    </row>
    <row r="31" spans="1:8" ht="13.95" customHeight="1">
      <c r="A31" s="82" t="s">
        <v>1574</v>
      </c>
      <c r="B31" s="206" t="s">
        <v>1575</v>
      </c>
      <c r="C31" s="207" t="s">
        <v>15</v>
      </c>
      <c r="D31" s="207">
        <v>4</v>
      </c>
      <c r="E31" s="82"/>
      <c r="F31" s="82"/>
      <c r="G31" s="38"/>
      <c r="H31" s="38"/>
    </row>
    <row r="32" spans="1:8" ht="15.6" customHeight="1">
      <c r="A32" s="82" t="s">
        <v>1576</v>
      </c>
      <c r="B32" s="206" t="s">
        <v>1577</v>
      </c>
      <c r="C32" s="207" t="s">
        <v>15</v>
      </c>
      <c r="D32" s="207">
        <v>4</v>
      </c>
      <c r="E32" s="82"/>
      <c r="F32" s="82"/>
      <c r="G32" s="38"/>
      <c r="H32" s="38"/>
    </row>
    <row r="33" spans="1:8" ht="13.2" customHeight="1">
      <c r="A33" s="82" t="s">
        <v>1578</v>
      </c>
      <c r="B33" s="206" t="s">
        <v>1579</v>
      </c>
      <c r="C33" s="207" t="s">
        <v>64</v>
      </c>
      <c r="D33" s="207">
        <v>8</v>
      </c>
      <c r="E33" s="82"/>
      <c r="F33" s="82"/>
      <c r="G33" s="38"/>
      <c r="H33" s="38"/>
    </row>
    <row r="34" spans="1:8" ht="14.7" customHeight="1">
      <c r="A34" s="82" t="s">
        <v>1580</v>
      </c>
      <c r="B34" s="206" t="s">
        <v>283</v>
      </c>
      <c r="C34" s="207" t="s">
        <v>15</v>
      </c>
      <c r="D34" s="207">
        <v>4</v>
      </c>
      <c r="E34" s="82"/>
      <c r="F34" s="82"/>
      <c r="G34" s="38"/>
      <c r="H34" s="38"/>
    </row>
    <row r="35" spans="1:8" ht="13.95" customHeight="1">
      <c r="A35" s="82" t="s">
        <v>1581</v>
      </c>
      <c r="B35" s="206" t="s">
        <v>1582</v>
      </c>
      <c r="C35" s="207" t="s">
        <v>13</v>
      </c>
      <c r="D35" s="207">
        <v>3</v>
      </c>
      <c r="E35" s="82"/>
      <c r="F35" s="82"/>
      <c r="G35" s="38"/>
      <c r="H35" s="38"/>
    </row>
    <row r="36" spans="1:8" ht="13.2" customHeight="1">
      <c r="A36" s="121" t="s">
        <v>1534</v>
      </c>
      <c r="B36" s="121" t="s">
        <v>1535</v>
      </c>
      <c r="C36" s="205"/>
      <c r="D36" s="205"/>
      <c r="E36" s="82"/>
      <c r="F36" s="82"/>
      <c r="G36" s="38"/>
      <c r="H36" s="38"/>
    </row>
    <row r="37" spans="1:8" ht="13.2" customHeight="1">
      <c r="A37" s="82" t="s">
        <v>1536</v>
      </c>
      <c r="B37" s="82" t="s">
        <v>1537</v>
      </c>
      <c r="C37" s="205" t="s">
        <v>13</v>
      </c>
      <c r="D37" s="205">
        <v>1</v>
      </c>
      <c r="E37" s="82"/>
      <c r="F37" s="82"/>
      <c r="G37" s="38"/>
      <c r="H37" s="38"/>
    </row>
    <row r="38" spans="1:8" ht="12.6" customHeight="1">
      <c r="A38" s="82" t="s">
        <v>1538</v>
      </c>
      <c r="B38" s="82" t="s">
        <v>1583</v>
      </c>
      <c r="C38" s="205" t="s">
        <v>13</v>
      </c>
      <c r="D38" s="205">
        <v>1</v>
      </c>
      <c r="E38" s="82"/>
      <c r="F38" s="82"/>
      <c r="G38" s="38"/>
      <c r="H38" s="38"/>
    </row>
    <row r="39" spans="1:8" ht="13.2" customHeight="1">
      <c r="A39" s="82" t="s">
        <v>1584</v>
      </c>
      <c r="B39" s="82" t="s">
        <v>1585</v>
      </c>
      <c r="C39" s="205" t="s">
        <v>13</v>
      </c>
      <c r="D39" s="205">
        <v>1</v>
      </c>
      <c r="E39" s="82"/>
      <c r="F39" s="82"/>
      <c r="G39" s="38"/>
      <c r="H39" s="38"/>
    </row>
    <row r="40" spans="1:8" ht="13.2" customHeight="1">
      <c r="A40" s="82" t="s">
        <v>1586</v>
      </c>
      <c r="B40" s="82" t="s">
        <v>1539</v>
      </c>
      <c r="C40" s="205" t="s">
        <v>13</v>
      </c>
      <c r="D40" s="205">
        <v>1</v>
      </c>
      <c r="E40" s="82"/>
      <c r="F40" s="82"/>
      <c r="G40" s="38"/>
      <c r="H40" s="38"/>
    </row>
    <row r="41" spans="1:8" ht="22.95" customHeight="1">
      <c r="A41" s="121" t="s">
        <v>1447</v>
      </c>
      <c r="B41" s="121" t="s">
        <v>1588</v>
      </c>
      <c r="C41" s="205"/>
      <c r="D41" s="205"/>
      <c r="E41" s="82"/>
      <c r="F41" s="82"/>
      <c r="G41" s="38"/>
      <c r="H41" s="38"/>
    </row>
    <row r="42" spans="1:8" ht="16.95" customHeight="1">
      <c r="A42" s="82" t="s">
        <v>1600</v>
      </c>
      <c r="B42" s="206" t="s">
        <v>1589</v>
      </c>
      <c r="C42" s="207" t="s">
        <v>64</v>
      </c>
      <c r="D42" s="207">
        <v>57</v>
      </c>
      <c r="E42" s="82"/>
      <c r="F42" s="82"/>
      <c r="G42" s="38"/>
      <c r="H42" s="38"/>
    </row>
    <row r="43" spans="1:8" ht="16.95" customHeight="1">
      <c r="A43" s="82" t="s">
        <v>1602</v>
      </c>
      <c r="B43" s="206" t="s">
        <v>1590</v>
      </c>
      <c r="C43" s="207" t="s">
        <v>13</v>
      </c>
      <c r="D43" s="207">
        <v>6</v>
      </c>
      <c r="E43" s="82"/>
      <c r="F43" s="82"/>
      <c r="G43" s="38"/>
      <c r="H43" s="38"/>
    </row>
    <row r="44" spans="1:8" ht="15.6" customHeight="1">
      <c r="A44" s="82" t="s">
        <v>1604</v>
      </c>
      <c r="B44" s="206" t="s">
        <v>1591</v>
      </c>
      <c r="C44" s="207" t="s">
        <v>64</v>
      </c>
      <c r="D44" s="207">
        <v>28</v>
      </c>
      <c r="E44" s="82"/>
      <c r="F44" s="82"/>
      <c r="G44" s="38"/>
      <c r="H44" s="38"/>
    </row>
    <row r="45" spans="1:8" ht="16.95" customHeight="1">
      <c r="A45" s="82" t="s">
        <v>1605</v>
      </c>
      <c r="B45" s="206" t="s">
        <v>1592</v>
      </c>
      <c r="C45" s="207" t="s">
        <v>64</v>
      </c>
      <c r="D45" s="207">
        <v>42</v>
      </c>
      <c r="E45" s="82"/>
      <c r="F45" s="82"/>
      <c r="G45" s="38"/>
      <c r="H45" s="38"/>
    </row>
    <row r="46" spans="1:8" ht="16.2" customHeight="1">
      <c r="A46" s="82" t="s">
        <v>1606</v>
      </c>
      <c r="B46" s="206" t="s">
        <v>1593</v>
      </c>
      <c r="C46" s="207" t="s">
        <v>64</v>
      </c>
      <c r="D46" s="207">
        <v>42</v>
      </c>
      <c r="E46" s="82"/>
      <c r="F46" s="82"/>
      <c r="G46" s="38"/>
      <c r="H46" s="38"/>
    </row>
    <row r="47" spans="1:8" ht="16.95" customHeight="1">
      <c r="A47" s="82" t="s">
        <v>1607</v>
      </c>
      <c r="B47" s="206" t="s">
        <v>1594</v>
      </c>
      <c r="C47" s="207" t="s">
        <v>15</v>
      </c>
      <c r="D47" s="207">
        <v>4</v>
      </c>
      <c r="E47" s="82"/>
      <c r="F47" s="82"/>
      <c r="G47" s="38"/>
      <c r="H47" s="38"/>
    </row>
    <row r="48" spans="1:8" ht="16.95" customHeight="1">
      <c r="A48" s="82" t="s">
        <v>1608</v>
      </c>
      <c r="B48" s="206" t="s">
        <v>1595</v>
      </c>
      <c r="C48" s="207" t="s">
        <v>15</v>
      </c>
      <c r="D48" s="207">
        <v>4</v>
      </c>
      <c r="E48" s="82"/>
      <c r="F48" s="82"/>
      <c r="G48" s="38"/>
      <c r="H48" s="38"/>
    </row>
    <row r="49" spans="1:8" ht="14.7" customHeight="1">
      <c r="A49" s="82" t="s">
        <v>1609</v>
      </c>
      <c r="B49" s="206" t="s">
        <v>1596</v>
      </c>
      <c r="C49" s="207" t="s">
        <v>15</v>
      </c>
      <c r="D49" s="207">
        <v>4</v>
      </c>
      <c r="E49" s="82"/>
      <c r="F49" s="82"/>
      <c r="G49" s="38"/>
      <c r="H49" s="38"/>
    </row>
    <row r="50" spans="1:8" ht="25.2" customHeight="1">
      <c r="A50" s="82" t="s">
        <v>1610</v>
      </c>
      <c r="B50" s="206" t="s">
        <v>1597</v>
      </c>
      <c r="C50" s="207" t="s">
        <v>15</v>
      </c>
      <c r="D50" s="207">
        <v>3</v>
      </c>
      <c r="E50" s="82"/>
      <c r="F50" s="82"/>
    </row>
    <row r="51" spans="1:8" ht="25.2" customHeight="1">
      <c r="A51" s="82" t="s">
        <v>1611</v>
      </c>
      <c r="B51" s="206" t="s">
        <v>1598</v>
      </c>
      <c r="C51" s="207" t="s">
        <v>15</v>
      </c>
      <c r="D51" s="207">
        <v>4</v>
      </c>
      <c r="E51" s="82"/>
      <c r="F51" s="82"/>
      <c r="G51" s="38"/>
      <c r="H51" s="38"/>
    </row>
    <row r="52" spans="1:8" ht="13.95" customHeight="1">
      <c r="A52" s="82" t="s">
        <v>1612</v>
      </c>
      <c r="B52" s="206" t="s">
        <v>1543</v>
      </c>
      <c r="C52" s="207" t="s">
        <v>15</v>
      </c>
      <c r="D52" s="207">
        <v>7</v>
      </c>
      <c r="E52" s="82"/>
      <c r="F52" s="82"/>
      <c r="G52" s="38"/>
      <c r="H52" s="38"/>
    </row>
    <row r="53" spans="1:8" ht="16.95" customHeight="1">
      <c r="A53" s="82" t="s">
        <v>1613</v>
      </c>
      <c r="B53" s="206" t="s">
        <v>303</v>
      </c>
      <c r="C53" s="207" t="s">
        <v>15</v>
      </c>
      <c r="D53" s="207">
        <v>7</v>
      </c>
      <c r="E53" s="82"/>
      <c r="F53" s="82"/>
      <c r="G53" s="38"/>
      <c r="H53" s="38"/>
    </row>
    <row r="54" spans="1:8" ht="15" customHeight="1">
      <c r="A54" s="82" t="s">
        <v>1614</v>
      </c>
      <c r="B54" s="206" t="s">
        <v>1599</v>
      </c>
      <c r="C54" s="207" t="s">
        <v>13</v>
      </c>
      <c r="D54" s="207">
        <v>4</v>
      </c>
      <c r="E54" s="82"/>
      <c r="F54" s="82"/>
      <c r="G54" s="38"/>
      <c r="H54" s="38"/>
    </row>
    <row r="55" spans="1:8" ht="14.1" customHeight="1">
      <c r="A55" s="548" t="s">
        <v>1392</v>
      </c>
      <c r="B55" s="549"/>
      <c r="C55" s="549"/>
      <c r="D55" s="549"/>
      <c r="E55" s="550"/>
      <c r="F55" s="84"/>
    </row>
    <row r="56" spans="1:8">
      <c r="A56" s="57"/>
      <c r="B56" s="553"/>
      <c r="C56" s="554"/>
      <c r="D56" s="554"/>
      <c r="E56" s="39"/>
      <c r="F56" s="37"/>
    </row>
  </sheetData>
  <mergeCells count="10">
    <mergeCell ref="E12:F12"/>
    <mergeCell ref="B56:D56"/>
    <mergeCell ref="A55:E55"/>
    <mergeCell ref="B2:E2"/>
    <mergeCell ref="A4:F5"/>
    <mergeCell ref="A6:F7"/>
    <mergeCell ref="A8:F9"/>
    <mergeCell ref="A12:A13"/>
    <mergeCell ref="D12:D13"/>
    <mergeCell ref="A10:F10"/>
  </mergeCells>
  <pageMargins left="0.23622047244094491" right="0" top="0.47244094488188981" bottom="0.19685039370078741" header="0" footer="0.27559055118110237"/>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83C6-E776-49BF-8810-8DDA11FE2826}">
  <dimension ref="A2:H31"/>
  <sheetViews>
    <sheetView topLeftCell="A12" workbookViewId="0">
      <selection activeCell="D40" sqref="D40"/>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637</v>
      </c>
      <c r="B4" s="540"/>
      <c r="C4" s="540"/>
      <c r="D4" s="540"/>
      <c r="E4" s="540"/>
      <c r="F4" s="540"/>
    </row>
    <row r="5" spans="1:8">
      <c r="A5" s="540"/>
      <c r="B5" s="540"/>
      <c r="C5" s="540"/>
      <c r="D5" s="540"/>
      <c r="E5" s="540"/>
      <c r="F5" s="540"/>
    </row>
    <row r="6" spans="1:8">
      <c r="A6" s="539" t="s">
        <v>843</v>
      </c>
      <c r="B6" s="540"/>
      <c r="C6" s="540"/>
      <c r="D6" s="540"/>
      <c r="E6" s="540"/>
      <c r="F6" s="540"/>
    </row>
    <row r="7" spans="1:8">
      <c r="A7" s="540"/>
      <c r="B7" s="540"/>
      <c r="C7" s="540"/>
      <c r="D7" s="540"/>
      <c r="E7" s="540"/>
      <c r="F7" s="540"/>
    </row>
    <row r="8" spans="1:8">
      <c r="A8" s="539" t="s">
        <v>844</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c r="A13" s="86">
        <v>1</v>
      </c>
      <c r="B13" s="82" t="s">
        <v>535</v>
      </c>
      <c r="C13" s="86" t="s">
        <v>74</v>
      </c>
      <c r="D13" s="154">
        <v>1</v>
      </c>
      <c r="E13" s="83"/>
      <c r="F13" s="84"/>
      <c r="G13" s="38"/>
      <c r="H13" s="38"/>
    </row>
    <row r="14" spans="1:8">
      <c r="A14" s="155"/>
      <c r="B14" s="535" t="s">
        <v>314</v>
      </c>
      <c r="C14" s="536"/>
      <c r="D14" s="536"/>
      <c r="E14" s="536"/>
      <c r="F14" s="536"/>
    </row>
    <row r="15" spans="1:8" ht="34.200000000000003">
      <c r="A15" s="86">
        <v>1</v>
      </c>
      <c r="B15" s="82" t="s">
        <v>538</v>
      </c>
      <c r="C15" s="86" t="s">
        <v>259</v>
      </c>
      <c r="D15" s="153">
        <v>5.6000000000000001E-2</v>
      </c>
      <c r="E15" s="83"/>
      <c r="F15" s="84"/>
      <c r="G15" s="38"/>
      <c r="H15" s="38"/>
    </row>
    <row r="16" spans="1:8" ht="34.200000000000003">
      <c r="A16" s="86">
        <v>2</v>
      </c>
      <c r="B16" s="82" t="s">
        <v>539</v>
      </c>
      <c r="C16" s="86" t="s">
        <v>259</v>
      </c>
      <c r="D16" s="153">
        <v>5.6000000000000001E-2</v>
      </c>
      <c r="E16" s="83"/>
      <c r="F16" s="84"/>
      <c r="G16" s="38"/>
      <c r="H16" s="38"/>
    </row>
    <row r="17" spans="1:8" ht="22.8">
      <c r="A17" s="86">
        <v>3</v>
      </c>
      <c r="B17" s="82" t="s">
        <v>540</v>
      </c>
      <c r="C17" s="86" t="s">
        <v>259</v>
      </c>
      <c r="D17" s="153">
        <v>6.0999999999999999E-2</v>
      </c>
      <c r="E17" s="83"/>
      <c r="F17" s="84"/>
      <c r="G17" s="38"/>
      <c r="H17" s="38"/>
    </row>
    <row r="18" spans="1:8" ht="22.8">
      <c r="A18" s="86">
        <v>4</v>
      </c>
      <c r="B18" s="82" t="s">
        <v>541</v>
      </c>
      <c r="C18" s="86" t="s">
        <v>259</v>
      </c>
      <c r="D18" s="153">
        <v>6.0999999999999999E-2</v>
      </c>
      <c r="E18" s="83"/>
      <c r="F18" s="84"/>
      <c r="G18" s="38"/>
      <c r="H18" s="38"/>
    </row>
    <row r="19" spans="1:8" ht="22.8">
      <c r="A19" s="86">
        <v>5</v>
      </c>
      <c r="B19" s="82" t="s">
        <v>845</v>
      </c>
      <c r="C19" s="86" t="s">
        <v>259</v>
      </c>
      <c r="D19" s="153">
        <v>0.104</v>
      </c>
      <c r="E19" s="83"/>
      <c r="F19" s="84"/>
      <c r="G19" s="38"/>
      <c r="H19" s="38"/>
    </row>
    <row r="20" spans="1:8" ht="22.8">
      <c r="A20" s="86">
        <v>6</v>
      </c>
      <c r="B20" s="82" t="s">
        <v>494</v>
      </c>
      <c r="C20" s="86" t="s">
        <v>42</v>
      </c>
      <c r="D20" s="153">
        <v>6.1199999999999997E-2</v>
      </c>
      <c r="E20" s="83"/>
      <c r="F20" s="84"/>
      <c r="G20" s="38"/>
      <c r="H20" s="38"/>
    </row>
    <row r="21" spans="1:8" ht="34.200000000000003">
      <c r="A21" s="86">
        <v>7</v>
      </c>
      <c r="B21" s="82" t="s">
        <v>495</v>
      </c>
      <c r="C21" s="86" t="s">
        <v>80</v>
      </c>
      <c r="D21" s="153">
        <v>6.1199999999999996E-3</v>
      </c>
      <c r="E21" s="83"/>
      <c r="F21" s="84"/>
      <c r="G21" s="38"/>
      <c r="H21" s="38"/>
    </row>
    <row r="22" spans="1:8">
      <c r="A22" s="86">
        <v>8</v>
      </c>
      <c r="B22" s="82" t="s">
        <v>546</v>
      </c>
      <c r="C22" s="86" t="s">
        <v>74</v>
      </c>
      <c r="D22" s="153">
        <v>0.08</v>
      </c>
      <c r="E22" s="83"/>
      <c r="F22" s="84"/>
      <c r="G22" s="38"/>
      <c r="H22" s="38"/>
    </row>
    <row r="23" spans="1:8" ht="22.8">
      <c r="A23" s="86">
        <v>9</v>
      </c>
      <c r="B23" s="82" t="s">
        <v>547</v>
      </c>
      <c r="C23" s="86" t="s">
        <v>15</v>
      </c>
      <c r="D23" s="154">
        <v>1</v>
      </c>
      <c r="E23" s="83"/>
      <c r="F23" s="84"/>
      <c r="G23" s="38"/>
      <c r="H23" s="38"/>
    </row>
    <row r="24" spans="1:8" ht="22.8">
      <c r="A24" s="86">
        <v>10</v>
      </c>
      <c r="B24" s="82" t="s">
        <v>291</v>
      </c>
      <c r="C24" s="86" t="s">
        <v>259</v>
      </c>
      <c r="D24" s="153">
        <v>5.6000000000000001E-2</v>
      </c>
      <c r="E24" s="83"/>
      <c r="F24" s="84"/>
      <c r="G24" s="38"/>
      <c r="H24" s="38"/>
    </row>
    <row r="25" spans="1:8">
      <c r="A25" s="155"/>
      <c r="B25" s="535" t="s">
        <v>315</v>
      </c>
      <c r="C25" s="536"/>
      <c r="D25" s="536"/>
      <c r="E25" s="536"/>
      <c r="F25" s="536"/>
    </row>
    <row r="26" spans="1:8">
      <c r="A26" s="86">
        <v>1</v>
      </c>
      <c r="B26" s="361" t="s">
        <v>2419</v>
      </c>
      <c r="C26" s="86" t="s">
        <v>13</v>
      </c>
      <c r="D26" s="154">
        <v>1</v>
      </c>
      <c r="E26" s="83"/>
      <c r="F26" s="84"/>
      <c r="G26" s="38"/>
      <c r="H26" s="38"/>
    </row>
    <row r="27" spans="1:8">
      <c r="A27" s="86"/>
      <c r="B27" s="82"/>
      <c r="C27" s="86"/>
      <c r="D27" s="154"/>
      <c r="E27" s="83"/>
      <c r="F27" s="84"/>
      <c r="G27" s="38"/>
      <c r="H27" s="38"/>
    </row>
    <row r="28" spans="1:8">
      <c r="A28" s="86">
        <v>3</v>
      </c>
      <c r="B28" s="82" t="s">
        <v>552</v>
      </c>
      <c r="C28" s="86" t="s">
        <v>64</v>
      </c>
      <c r="D28" s="154">
        <v>3</v>
      </c>
      <c r="E28" s="83"/>
      <c r="F28" s="84"/>
      <c r="G28" s="38"/>
      <c r="H28" s="38"/>
    </row>
    <row r="29" spans="1:8" ht="34.200000000000003">
      <c r="A29" s="86">
        <v>4</v>
      </c>
      <c r="B29" s="82" t="s">
        <v>771</v>
      </c>
      <c r="C29" s="86" t="s">
        <v>46</v>
      </c>
      <c r="D29" s="154">
        <v>2.5</v>
      </c>
      <c r="E29" s="83"/>
      <c r="F29" s="84"/>
      <c r="G29" s="38"/>
      <c r="H29" s="38"/>
    </row>
    <row r="30" spans="1:8" ht="14.1" customHeight="1">
      <c r="A30" s="548" t="s">
        <v>1392</v>
      </c>
      <c r="B30" s="549"/>
      <c r="C30" s="549"/>
      <c r="D30" s="549"/>
      <c r="E30" s="550"/>
      <c r="F30" s="84"/>
    </row>
    <row r="31" spans="1:8">
      <c r="A31" s="57"/>
      <c r="B31" s="553"/>
      <c r="C31" s="554"/>
      <c r="D31" s="554"/>
      <c r="E31" s="39"/>
      <c r="F31" s="37"/>
    </row>
  </sheetData>
  <mergeCells count="12">
    <mergeCell ref="B31:D31"/>
    <mergeCell ref="D10:D11"/>
    <mergeCell ref="B12:F12"/>
    <mergeCell ref="B14:F14"/>
    <mergeCell ref="B25:F25"/>
    <mergeCell ref="E10:F10"/>
    <mergeCell ref="A30:E30"/>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01F8-C292-4FFE-84CC-C93821CDD225}">
  <dimension ref="A2:H205"/>
  <sheetViews>
    <sheetView topLeftCell="A145" workbookViewId="0">
      <selection activeCell="H159" sqref="H159"/>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1" t="s">
        <v>19</v>
      </c>
      <c r="C2" s="482"/>
      <c r="D2" s="482"/>
      <c r="E2" s="482"/>
    </row>
    <row r="4" spans="1:8">
      <c r="A4" s="483" t="s">
        <v>20</v>
      </c>
      <c r="B4" s="484"/>
      <c r="C4" s="484"/>
      <c r="D4" s="484"/>
      <c r="E4" s="484"/>
      <c r="F4" s="484"/>
    </row>
    <row r="5" spans="1:8">
      <c r="A5" s="484"/>
      <c r="B5" s="484"/>
      <c r="C5" s="484"/>
      <c r="D5" s="484"/>
      <c r="E5" s="484"/>
      <c r="F5" s="484"/>
    </row>
    <row r="6" spans="1:8">
      <c r="A6" s="483" t="s">
        <v>114</v>
      </c>
      <c r="B6" s="484"/>
      <c r="C6" s="484"/>
      <c r="D6" s="484"/>
      <c r="E6" s="484"/>
      <c r="F6" s="484"/>
    </row>
    <row r="7" spans="1:8">
      <c r="A7" s="484"/>
      <c r="B7" s="484"/>
      <c r="C7" s="484"/>
      <c r="D7" s="484"/>
      <c r="E7" s="484"/>
      <c r="F7" s="484"/>
    </row>
    <row r="8" spans="1:8">
      <c r="A8" s="483" t="s">
        <v>115</v>
      </c>
      <c r="B8" s="484"/>
      <c r="C8" s="484"/>
      <c r="D8" s="484"/>
      <c r="E8" s="484"/>
      <c r="F8" s="484"/>
    </row>
    <row r="9" spans="1:8">
      <c r="A9" s="484"/>
      <c r="B9" s="484"/>
      <c r="C9" s="484"/>
      <c r="D9" s="484"/>
      <c r="E9" s="484"/>
      <c r="F9" s="484"/>
    </row>
    <row r="10" spans="1:8">
      <c r="A10" s="479" t="s">
        <v>1438</v>
      </c>
      <c r="B10" s="22" t="s">
        <v>23</v>
      </c>
      <c r="C10" s="23" t="s">
        <v>6</v>
      </c>
      <c r="D10" s="477" t="s">
        <v>7</v>
      </c>
      <c r="E10" s="475" t="s">
        <v>1393</v>
      </c>
      <c r="F10" s="476"/>
    </row>
    <row r="11" spans="1:8">
      <c r="A11" s="480"/>
      <c r="B11" s="24" t="s">
        <v>24</v>
      </c>
      <c r="C11" s="25" t="s">
        <v>10</v>
      </c>
      <c r="D11" s="478"/>
      <c r="E11" s="65" t="s">
        <v>25</v>
      </c>
      <c r="F11" s="65" t="s">
        <v>26</v>
      </c>
    </row>
    <row r="12" spans="1:8">
      <c r="A12" s="128"/>
      <c r="B12" s="470" t="s">
        <v>116</v>
      </c>
      <c r="C12" s="471"/>
      <c r="D12" s="471"/>
      <c r="E12" s="471"/>
      <c r="F12" s="471"/>
    </row>
    <row r="13" spans="1:8">
      <c r="A13" s="129">
        <v>1</v>
      </c>
      <c r="B13" s="64" t="s">
        <v>117</v>
      </c>
      <c r="C13" s="129"/>
      <c r="D13" s="75">
        <v>0</v>
      </c>
      <c r="E13" s="61">
        <v>0</v>
      </c>
      <c r="F13" s="62">
        <v>0</v>
      </c>
      <c r="G13" s="27"/>
      <c r="H13" s="27"/>
    </row>
    <row r="14" spans="1:8" ht="34.200000000000003">
      <c r="A14" s="129">
        <v>2</v>
      </c>
      <c r="B14" s="64" t="s">
        <v>118</v>
      </c>
      <c r="C14" s="129" t="s">
        <v>64</v>
      </c>
      <c r="D14" s="74">
        <v>129</v>
      </c>
      <c r="E14" s="61"/>
      <c r="F14" s="62"/>
      <c r="G14" s="27"/>
      <c r="H14" s="27"/>
    </row>
    <row r="15" spans="1:8" ht="34.200000000000003">
      <c r="A15" s="129">
        <v>3</v>
      </c>
      <c r="B15" s="64" t="s">
        <v>119</v>
      </c>
      <c r="C15" s="129" t="s">
        <v>64</v>
      </c>
      <c r="D15" s="74">
        <v>101</v>
      </c>
      <c r="E15" s="61"/>
      <c r="F15" s="62"/>
      <c r="G15" s="27"/>
      <c r="H15" s="27"/>
    </row>
    <row r="16" spans="1:8" ht="34.200000000000003">
      <c r="A16" s="129">
        <v>4</v>
      </c>
      <c r="B16" s="64" t="s">
        <v>120</v>
      </c>
      <c r="C16" s="129" t="s">
        <v>64</v>
      </c>
      <c r="D16" s="74">
        <v>119</v>
      </c>
      <c r="E16" s="61"/>
      <c r="F16" s="62"/>
      <c r="G16" s="27"/>
      <c r="H16" s="27"/>
    </row>
    <row r="17" spans="1:8" ht="34.200000000000003">
      <c r="A17" s="129">
        <v>5</v>
      </c>
      <c r="B17" s="64" t="s">
        <v>121</v>
      </c>
      <c r="C17" s="129" t="s">
        <v>64</v>
      </c>
      <c r="D17" s="74">
        <v>52</v>
      </c>
      <c r="E17" s="61"/>
      <c r="F17" s="62"/>
      <c r="G17" s="27"/>
      <c r="H17" s="27"/>
    </row>
    <row r="18" spans="1:8" ht="34.200000000000003">
      <c r="A18" s="129">
        <v>6</v>
      </c>
      <c r="B18" s="64" t="s">
        <v>122</v>
      </c>
      <c r="C18" s="129" t="s">
        <v>64</v>
      </c>
      <c r="D18" s="74">
        <v>12</v>
      </c>
      <c r="E18" s="61"/>
      <c r="F18" s="62"/>
      <c r="G18" s="27"/>
      <c r="H18" s="27"/>
    </row>
    <row r="19" spans="1:8" ht="22.8">
      <c r="A19" s="129">
        <v>7</v>
      </c>
      <c r="B19" s="64" t="s">
        <v>123</v>
      </c>
      <c r="C19" s="129" t="s">
        <v>15</v>
      </c>
      <c r="D19" s="74">
        <v>1</v>
      </c>
      <c r="E19" s="61"/>
      <c r="F19" s="62"/>
      <c r="G19" s="27"/>
      <c r="H19" s="27"/>
    </row>
    <row r="20" spans="1:8">
      <c r="A20" s="129">
        <v>8</v>
      </c>
      <c r="B20" s="64" t="s">
        <v>124</v>
      </c>
      <c r="C20" s="129" t="s">
        <v>10</v>
      </c>
      <c r="D20" s="74">
        <v>1</v>
      </c>
      <c r="E20" s="61"/>
      <c r="F20" s="62"/>
      <c r="G20" s="27"/>
      <c r="H20" s="27"/>
    </row>
    <row r="21" spans="1:8" ht="22.8">
      <c r="A21" s="129">
        <v>9</v>
      </c>
      <c r="B21" s="64" t="s">
        <v>125</v>
      </c>
      <c r="C21" s="129" t="s">
        <v>15</v>
      </c>
      <c r="D21" s="74">
        <v>2</v>
      </c>
      <c r="E21" s="61"/>
      <c r="F21" s="62"/>
      <c r="G21" s="27"/>
      <c r="H21" s="27"/>
    </row>
    <row r="22" spans="1:8">
      <c r="A22" s="129">
        <v>10</v>
      </c>
      <c r="B22" s="64" t="s">
        <v>126</v>
      </c>
      <c r="C22" s="129" t="s">
        <v>10</v>
      </c>
      <c r="D22" s="74">
        <v>2</v>
      </c>
      <c r="E22" s="61"/>
      <c r="F22" s="62"/>
      <c r="G22" s="27"/>
      <c r="H22" s="27"/>
    </row>
    <row r="23" spans="1:8" ht="22.8">
      <c r="A23" s="129">
        <v>11</v>
      </c>
      <c r="B23" s="64" t="s">
        <v>127</v>
      </c>
      <c r="C23" s="129" t="s">
        <v>15</v>
      </c>
      <c r="D23" s="74">
        <v>2</v>
      </c>
      <c r="E23" s="61"/>
      <c r="F23" s="62"/>
      <c r="G23" s="27"/>
      <c r="H23" s="27"/>
    </row>
    <row r="24" spans="1:8" ht="34.200000000000003">
      <c r="A24" s="129">
        <v>12</v>
      </c>
      <c r="B24" s="64" t="s">
        <v>128</v>
      </c>
      <c r="C24" s="129" t="s">
        <v>64</v>
      </c>
      <c r="D24" s="74">
        <v>2</v>
      </c>
      <c r="E24" s="61"/>
      <c r="F24" s="62"/>
      <c r="G24" s="27"/>
      <c r="H24" s="27"/>
    </row>
    <row r="25" spans="1:8" ht="34.200000000000003">
      <c r="A25" s="129">
        <v>13</v>
      </c>
      <c r="B25" s="64" t="s">
        <v>128</v>
      </c>
      <c r="C25" s="129" t="s">
        <v>64</v>
      </c>
      <c r="D25" s="74">
        <v>2</v>
      </c>
      <c r="E25" s="61"/>
      <c r="F25" s="62"/>
      <c r="G25" s="27"/>
      <c r="H25" s="27"/>
    </row>
    <row r="26" spans="1:8" ht="34.200000000000003">
      <c r="A26" s="129">
        <v>14</v>
      </c>
      <c r="B26" s="64" t="s">
        <v>129</v>
      </c>
      <c r="C26" s="129" t="s">
        <v>64</v>
      </c>
      <c r="D26" s="74">
        <v>4</v>
      </c>
      <c r="E26" s="61"/>
      <c r="F26" s="62"/>
      <c r="G26" s="27"/>
      <c r="H26" s="27"/>
    </row>
    <row r="27" spans="1:8">
      <c r="A27" s="128"/>
      <c r="B27" s="470" t="s">
        <v>130</v>
      </c>
      <c r="C27" s="471"/>
      <c r="D27" s="471"/>
      <c r="E27" s="471"/>
      <c r="F27" s="471"/>
    </row>
    <row r="28" spans="1:8" ht="45.6">
      <c r="A28" s="129">
        <v>1</v>
      </c>
      <c r="B28" s="64" t="s">
        <v>131</v>
      </c>
      <c r="C28" s="129" t="s">
        <v>74</v>
      </c>
      <c r="D28" s="74">
        <v>4.78</v>
      </c>
      <c r="E28" s="61"/>
      <c r="F28" s="62"/>
      <c r="G28" s="27"/>
      <c r="H28" s="27"/>
    </row>
    <row r="29" spans="1:8" ht="22.8">
      <c r="A29" s="129">
        <v>2</v>
      </c>
      <c r="B29" s="64" t="s">
        <v>132</v>
      </c>
      <c r="C29" s="129" t="s">
        <v>15</v>
      </c>
      <c r="D29" s="74">
        <v>1</v>
      </c>
      <c r="E29" s="61"/>
      <c r="F29" s="62"/>
      <c r="G29" s="27"/>
      <c r="H29" s="27"/>
    </row>
    <row r="30" spans="1:8">
      <c r="A30" s="129">
        <v>3</v>
      </c>
      <c r="B30" s="64" t="s">
        <v>133</v>
      </c>
      <c r="C30" s="129" t="s">
        <v>10</v>
      </c>
      <c r="D30" s="74">
        <v>1</v>
      </c>
      <c r="E30" s="61"/>
      <c r="F30" s="62"/>
      <c r="G30" s="27"/>
      <c r="H30" s="27"/>
    </row>
    <row r="31" spans="1:8" ht="45.6">
      <c r="A31" s="129">
        <v>4</v>
      </c>
      <c r="B31" s="64" t="s">
        <v>134</v>
      </c>
      <c r="C31" s="129" t="s">
        <v>74</v>
      </c>
      <c r="D31" s="74">
        <v>2.81</v>
      </c>
      <c r="E31" s="61"/>
      <c r="F31" s="62"/>
      <c r="G31" s="27"/>
      <c r="H31" s="27"/>
    </row>
    <row r="32" spans="1:8" ht="22.8">
      <c r="A32" s="129">
        <v>5</v>
      </c>
      <c r="B32" s="64" t="s">
        <v>132</v>
      </c>
      <c r="C32" s="129" t="s">
        <v>15</v>
      </c>
      <c r="D32" s="74">
        <v>1</v>
      </c>
      <c r="E32" s="61"/>
      <c r="F32" s="62"/>
      <c r="G32" s="27"/>
      <c r="H32" s="27"/>
    </row>
    <row r="33" spans="1:8">
      <c r="A33" s="129">
        <v>6</v>
      </c>
      <c r="B33" s="64" t="s">
        <v>135</v>
      </c>
      <c r="C33" s="129" t="s">
        <v>10</v>
      </c>
      <c r="D33" s="74">
        <v>1</v>
      </c>
      <c r="E33" s="61"/>
      <c r="F33" s="62"/>
      <c r="G33" s="27"/>
      <c r="H33" s="27"/>
    </row>
    <row r="34" spans="1:8" ht="45.6">
      <c r="A34" s="129">
        <v>7</v>
      </c>
      <c r="B34" s="64" t="s">
        <v>131</v>
      </c>
      <c r="C34" s="129" t="s">
        <v>74</v>
      </c>
      <c r="D34" s="74">
        <v>4.78</v>
      </c>
      <c r="E34" s="61"/>
      <c r="F34" s="62"/>
      <c r="G34" s="27"/>
      <c r="H34" s="27"/>
    </row>
    <row r="35" spans="1:8" ht="22.8">
      <c r="A35" s="129">
        <v>8</v>
      </c>
      <c r="B35" s="64" t="s">
        <v>136</v>
      </c>
      <c r="C35" s="129" t="s">
        <v>15</v>
      </c>
      <c r="D35" s="74">
        <v>2</v>
      </c>
      <c r="E35" s="61"/>
      <c r="F35" s="62"/>
      <c r="G35" s="27"/>
      <c r="H35" s="27"/>
    </row>
    <row r="36" spans="1:8" ht="22.8">
      <c r="A36" s="129">
        <v>9</v>
      </c>
      <c r="B36" s="64" t="s">
        <v>137</v>
      </c>
      <c r="C36" s="129" t="s">
        <v>15</v>
      </c>
      <c r="D36" s="74">
        <v>1</v>
      </c>
      <c r="E36" s="61"/>
      <c r="F36" s="62"/>
      <c r="G36" s="27"/>
      <c r="H36" s="27"/>
    </row>
    <row r="37" spans="1:8">
      <c r="A37" s="129">
        <v>10</v>
      </c>
      <c r="B37" s="64" t="s">
        <v>138</v>
      </c>
      <c r="C37" s="129" t="s">
        <v>10</v>
      </c>
      <c r="D37" s="74">
        <v>1</v>
      </c>
      <c r="E37" s="61"/>
      <c r="F37" s="62"/>
      <c r="G37" s="27"/>
      <c r="H37" s="27"/>
    </row>
    <row r="38" spans="1:8">
      <c r="A38" s="129">
        <v>11</v>
      </c>
      <c r="B38" s="64" t="s">
        <v>139</v>
      </c>
      <c r="C38" s="129" t="s">
        <v>10</v>
      </c>
      <c r="D38" s="74">
        <v>1</v>
      </c>
      <c r="E38" s="61"/>
      <c r="F38" s="62"/>
      <c r="G38" s="27"/>
      <c r="H38" s="27"/>
    </row>
    <row r="39" spans="1:8">
      <c r="A39" s="129">
        <v>12</v>
      </c>
      <c r="B39" s="64" t="s">
        <v>140</v>
      </c>
      <c r="C39" s="129" t="s">
        <v>10</v>
      </c>
      <c r="D39" s="74">
        <v>1</v>
      </c>
      <c r="E39" s="61"/>
      <c r="F39" s="62"/>
      <c r="G39" s="27"/>
      <c r="H39" s="27"/>
    </row>
    <row r="40" spans="1:8" ht="45.6">
      <c r="A40" s="129">
        <v>13</v>
      </c>
      <c r="B40" s="64" t="s">
        <v>134</v>
      </c>
      <c r="C40" s="129" t="s">
        <v>74</v>
      </c>
      <c r="D40" s="74">
        <v>3.33</v>
      </c>
      <c r="E40" s="61"/>
      <c r="F40" s="62"/>
      <c r="G40" s="27"/>
      <c r="H40" s="27"/>
    </row>
    <row r="41" spans="1:8" ht="22.8">
      <c r="A41" s="129">
        <v>14</v>
      </c>
      <c r="B41" s="64" t="s">
        <v>132</v>
      </c>
      <c r="C41" s="129" t="s">
        <v>15</v>
      </c>
      <c r="D41" s="74">
        <v>2</v>
      </c>
      <c r="E41" s="61"/>
      <c r="F41" s="62"/>
      <c r="G41" s="27"/>
      <c r="H41" s="27"/>
    </row>
    <row r="42" spans="1:8" ht="22.8">
      <c r="A42" s="129">
        <v>15</v>
      </c>
      <c r="B42" s="64" t="s">
        <v>137</v>
      </c>
      <c r="C42" s="129" t="s">
        <v>15</v>
      </c>
      <c r="D42" s="74">
        <v>1</v>
      </c>
      <c r="E42" s="61"/>
      <c r="F42" s="62"/>
      <c r="G42" s="27"/>
      <c r="H42" s="27"/>
    </row>
    <row r="43" spans="1:8">
      <c r="A43" s="129">
        <v>16</v>
      </c>
      <c r="B43" s="64" t="s">
        <v>141</v>
      </c>
      <c r="C43" s="129" t="s">
        <v>10</v>
      </c>
      <c r="D43" s="74">
        <v>2</v>
      </c>
      <c r="E43" s="61"/>
      <c r="F43" s="62"/>
      <c r="G43" s="27"/>
      <c r="H43" s="27"/>
    </row>
    <row r="44" spans="1:8">
      <c r="A44" s="129">
        <v>17</v>
      </c>
      <c r="B44" s="64" t="s">
        <v>142</v>
      </c>
      <c r="C44" s="129" t="s">
        <v>10</v>
      </c>
      <c r="D44" s="74">
        <v>1</v>
      </c>
      <c r="E44" s="61"/>
      <c r="F44" s="62"/>
      <c r="G44" s="27"/>
      <c r="H44" s="27"/>
    </row>
    <row r="45" spans="1:8" ht="45.6">
      <c r="A45" s="129">
        <v>18</v>
      </c>
      <c r="B45" s="64" t="s">
        <v>134</v>
      </c>
      <c r="C45" s="129" t="s">
        <v>74</v>
      </c>
      <c r="D45" s="74">
        <v>2.95</v>
      </c>
      <c r="E45" s="61"/>
      <c r="F45" s="62"/>
      <c r="G45" s="27"/>
      <c r="H45" s="27"/>
    </row>
    <row r="46" spans="1:8" ht="22.8">
      <c r="A46" s="129">
        <v>19</v>
      </c>
      <c r="B46" s="64" t="s">
        <v>137</v>
      </c>
      <c r="C46" s="129" t="s">
        <v>15</v>
      </c>
      <c r="D46" s="74">
        <v>1</v>
      </c>
      <c r="E46" s="61"/>
      <c r="F46" s="62"/>
      <c r="G46" s="27"/>
      <c r="H46" s="27"/>
    </row>
    <row r="47" spans="1:8">
      <c r="A47" s="129">
        <v>20</v>
      </c>
      <c r="B47" s="64" t="s">
        <v>143</v>
      </c>
      <c r="C47" s="129" t="s">
        <v>10</v>
      </c>
      <c r="D47" s="74">
        <v>1</v>
      </c>
      <c r="E47" s="61"/>
      <c r="F47" s="62"/>
      <c r="G47" s="27"/>
      <c r="H47" s="27"/>
    </row>
    <row r="48" spans="1:8" ht="45.6">
      <c r="A48" s="129">
        <v>21</v>
      </c>
      <c r="B48" s="64" t="s">
        <v>131</v>
      </c>
      <c r="C48" s="129" t="s">
        <v>74</v>
      </c>
      <c r="D48" s="74">
        <v>4.2300000000000004</v>
      </c>
      <c r="E48" s="61"/>
      <c r="F48" s="62"/>
      <c r="G48" s="27"/>
      <c r="H48" s="27"/>
    </row>
    <row r="49" spans="1:8" ht="22.8">
      <c r="A49" s="129">
        <v>22</v>
      </c>
      <c r="B49" s="64" t="s">
        <v>136</v>
      </c>
      <c r="C49" s="129" t="s">
        <v>15</v>
      </c>
      <c r="D49" s="74">
        <v>3</v>
      </c>
      <c r="E49" s="61"/>
      <c r="F49" s="62"/>
      <c r="G49" s="27"/>
      <c r="H49" s="27"/>
    </row>
    <row r="50" spans="1:8" ht="22.8">
      <c r="A50" s="129">
        <v>23</v>
      </c>
      <c r="B50" s="64" t="s">
        <v>137</v>
      </c>
      <c r="C50" s="129" t="s">
        <v>15</v>
      </c>
      <c r="D50" s="74">
        <v>2</v>
      </c>
      <c r="E50" s="61"/>
      <c r="F50" s="62"/>
      <c r="G50" s="27"/>
      <c r="H50" s="27"/>
    </row>
    <row r="51" spans="1:8">
      <c r="A51" s="129">
        <v>24</v>
      </c>
      <c r="B51" s="64" t="s">
        <v>139</v>
      </c>
      <c r="C51" s="129" t="s">
        <v>10</v>
      </c>
      <c r="D51" s="74">
        <v>1</v>
      </c>
      <c r="E51" s="61"/>
      <c r="F51" s="62"/>
      <c r="G51" s="27"/>
      <c r="H51" s="27"/>
    </row>
    <row r="52" spans="1:8">
      <c r="A52" s="129">
        <v>25</v>
      </c>
      <c r="B52" s="64" t="s">
        <v>140</v>
      </c>
      <c r="C52" s="129" t="s">
        <v>10</v>
      </c>
      <c r="D52" s="74">
        <v>1</v>
      </c>
      <c r="E52" s="61"/>
      <c r="F52" s="62"/>
      <c r="G52" s="27"/>
      <c r="H52" s="27"/>
    </row>
    <row r="53" spans="1:8">
      <c r="A53" s="129">
        <v>26</v>
      </c>
      <c r="B53" s="64" t="s">
        <v>144</v>
      </c>
      <c r="C53" s="129" t="s">
        <v>10</v>
      </c>
      <c r="D53" s="74">
        <v>1</v>
      </c>
      <c r="E53" s="61"/>
      <c r="F53" s="62"/>
      <c r="G53" s="27"/>
      <c r="H53" s="27"/>
    </row>
    <row r="54" spans="1:8">
      <c r="A54" s="129">
        <v>27</v>
      </c>
      <c r="B54" s="64" t="s">
        <v>145</v>
      </c>
      <c r="C54" s="129" t="s">
        <v>10</v>
      </c>
      <c r="D54" s="74">
        <v>1</v>
      </c>
      <c r="E54" s="61"/>
      <c r="F54" s="62"/>
      <c r="G54" s="27"/>
      <c r="H54" s="27"/>
    </row>
    <row r="55" spans="1:8">
      <c r="A55" s="129">
        <v>28</v>
      </c>
      <c r="B55" s="64" t="s">
        <v>146</v>
      </c>
      <c r="C55" s="129" t="s">
        <v>10</v>
      </c>
      <c r="D55" s="74">
        <v>1</v>
      </c>
      <c r="E55" s="61"/>
      <c r="F55" s="62"/>
      <c r="G55" s="27"/>
      <c r="H55" s="27"/>
    </row>
    <row r="56" spans="1:8" ht="45.6">
      <c r="A56" s="129">
        <v>29</v>
      </c>
      <c r="B56" s="64" t="s">
        <v>134</v>
      </c>
      <c r="C56" s="129" t="s">
        <v>74</v>
      </c>
      <c r="D56" s="74">
        <v>2.81</v>
      </c>
      <c r="E56" s="61"/>
      <c r="F56" s="62"/>
      <c r="G56" s="27"/>
      <c r="H56" s="27"/>
    </row>
    <row r="57" spans="1:8" ht="22.8">
      <c r="A57" s="129">
        <v>30</v>
      </c>
      <c r="B57" s="64" t="s">
        <v>132</v>
      </c>
      <c r="C57" s="129" t="s">
        <v>15</v>
      </c>
      <c r="D57" s="74">
        <v>2</v>
      </c>
      <c r="E57" s="61"/>
      <c r="F57" s="62"/>
      <c r="G57" s="27"/>
      <c r="H57" s="27"/>
    </row>
    <row r="58" spans="1:8">
      <c r="A58" s="129">
        <v>31</v>
      </c>
      <c r="B58" s="64" t="s">
        <v>147</v>
      </c>
      <c r="C58" s="129" t="s">
        <v>10</v>
      </c>
      <c r="D58" s="74">
        <v>1</v>
      </c>
      <c r="E58" s="61"/>
      <c r="F58" s="62"/>
      <c r="G58" s="27"/>
      <c r="H58" s="27"/>
    </row>
    <row r="59" spans="1:8">
      <c r="A59" s="129">
        <v>32</v>
      </c>
      <c r="B59" s="64" t="s">
        <v>148</v>
      </c>
      <c r="C59" s="129" t="s">
        <v>10</v>
      </c>
      <c r="D59" s="74">
        <v>1</v>
      </c>
      <c r="E59" s="61"/>
      <c r="F59" s="62"/>
      <c r="G59" s="27"/>
      <c r="H59" s="27"/>
    </row>
    <row r="60" spans="1:8" ht="45.6">
      <c r="A60" s="129">
        <v>33</v>
      </c>
      <c r="B60" s="64" t="s">
        <v>134</v>
      </c>
      <c r="C60" s="129" t="s">
        <v>74</v>
      </c>
      <c r="D60" s="74">
        <v>2.39</v>
      </c>
      <c r="E60" s="61"/>
      <c r="F60" s="62"/>
      <c r="G60" s="27"/>
      <c r="H60" s="27"/>
    </row>
    <row r="61" spans="1:8" ht="22.8">
      <c r="A61" s="129">
        <v>34</v>
      </c>
      <c r="B61" s="64" t="s">
        <v>132</v>
      </c>
      <c r="C61" s="129" t="s">
        <v>15</v>
      </c>
      <c r="D61" s="74">
        <v>1</v>
      </c>
      <c r="E61" s="61"/>
      <c r="F61" s="62"/>
      <c r="G61" s="27"/>
      <c r="H61" s="27"/>
    </row>
    <row r="62" spans="1:8">
      <c r="A62" s="129">
        <v>35</v>
      </c>
      <c r="B62" s="64" t="s">
        <v>149</v>
      </c>
      <c r="C62" s="129" t="s">
        <v>10</v>
      </c>
      <c r="D62" s="74">
        <v>1</v>
      </c>
      <c r="E62" s="61"/>
      <c r="F62" s="62"/>
      <c r="G62" s="27"/>
      <c r="H62" s="27"/>
    </row>
    <row r="63" spans="1:8" ht="45.6">
      <c r="A63" s="129">
        <v>36</v>
      </c>
      <c r="B63" s="64" t="s">
        <v>134</v>
      </c>
      <c r="C63" s="129" t="s">
        <v>74</v>
      </c>
      <c r="D63" s="74">
        <v>2.39</v>
      </c>
      <c r="E63" s="61"/>
      <c r="F63" s="62"/>
      <c r="G63" s="27"/>
      <c r="H63" s="27"/>
    </row>
    <row r="64" spans="1:8" ht="22.8">
      <c r="A64" s="129">
        <v>37</v>
      </c>
      <c r="B64" s="64" t="s">
        <v>150</v>
      </c>
      <c r="C64" s="129" t="s">
        <v>15</v>
      </c>
      <c r="D64" s="74">
        <v>2</v>
      </c>
      <c r="E64" s="61"/>
      <c r="F64" s="62"/>
      <c r="G64" s="27"/>
      <c r="H64" s="27"/>
    </row>
    <row r="65" spans="1:8">
      <c r="A65" s="129">
        <v>38</v>
      </c>
      <c r="B65" s="64" t="s">
        <v>151</v>
      </c>
      <c r="C65" s="129" t="s">
        <v>10</v>
      </c>
      <c r="D65" s="74">
        <v>1</v>
      </c>
      <c r="E65" s="61"/>
      <c r="F65" s="62"/>
      <c r="G65" s="27"/>
      <c r="H65" s="27"/>
    </row>
    <row r="66" spans="1:8">
      <c r="A66" s="129">
        <v>39</v>
      </c>
      <c r="B66" s="64" t="s">
        <v>152</v>
      </c>
      <c r="C66" s="129" t="s">
        <v>10</v>
      </c>
      <c r="D66" s="74">
        <v>1</v>
      </c>
      <c r="E66" s="61"/>
      <c r="F66" s="62"/>
      <c r="G66" s="27"/>
      <c r="H66" s="27"/>
    </row>
    <row r="67" spans="1:8" ht="45.6">
      <c r="A67" s="129">
        <v>40</v>
      </c>
      <c r="B67" s="64" t="s">
        <v>134</v>
      </c>
      <c r="C67" s="129" t="s">
        <v>74</v>
      </c>
      <c r="D67" s="74">
        <v>1.84</v>
      </c>
      <c r="E67" s="61"/>
      <c r="F67" s="62"/>
      <c r="G67" s="27"/>
      <c r="H67" s="27"/>
    </row>
    <row r="68" spans="1:8" ht="22.8">
      <c r="A68" s="129">
        <v>41</v>
      </c>
      <c r="B68" s="64" t="s">
        <v>132</v>
      </c>
      <c r="C68" s="129" t="s">
        <v>15</v>
      </c>
      <c r="D68" s="74">
        <v>2</v>
      </c>
      <c r="E68" s="61"/>
      <c r="F68" s="62"/>
      <c r="G68" s="27"/>
      <c r="H68" s="27"/>
    </row>
    <row r="69" spans="1:8" ht="22.8">
      <c r="A69" s="129">
        <v>42</v>
      </c>
      <c r="B69" s="64" t="s">
        <v>137</v>
      </c>
      <c r="C69" s="129" t="s">
        <v>15</v>
      </c>
      <c r="D69" s="74">
        <v>3</v>
      </c>
      <c r="E69" s="61"/>
      <c r="F69" s="62"/>
      <c r="G69" s="27"/>
      <c r="H69" s="27"/>
    </row>
    <row r="70" spans="1:8">
      <c r="A70" s="129">
        <v>43</v>
      </c>
      <c r="B70" s="64" t="s">
        <v>146</v>
      </c>
      <c r="C70" s="129" t="s">
        <v>10</v>
      </c>
      <c r="D70" s="74">
        <v>1</v>
      </c>
      <c r="E70" s="61"/>
      <c r="F70" s="62"/>
      <c r="G70" s="27"/>
      <c r="H70" s="27"/>
    </row>
    <row r="71" spans="1:8">
      <c r="A71" s="129">
        <v>44</v>
      </c>
      <c r="B71" s="64" t="s">
        <v>142</v>
      </c>
      <c r="C71" s="129" t="s">
        <v>10</v>
      </c>
      <c r="D71" s="74">
        <v>1</v>
      </c>
      <c r="E71" s="61"/>
      <c r="F71" s="62"/>
      <c r="G71" s="27"/>
      <c r="H71" s="27"/>
    </row>
    <row r="72" spans="1:8">
      <c r="A72" s="129">
        <v>45</v>
      </c>
      <c r="B72" s="64" t="s">
        <v>148</v>
      </c>
      <c r="C72" s="129" t="s">
        <v>10</v>
      </c>
      <c r="D72" s="74">
        <v>1</v>
      </c>
      <c r="E72" s="61"/>
      <c r="F72" s="62"/>
      <c r="G72" s="27"/>
      <c r="H72" s="27"/>
    </row>
    <row r="73" spans="1:8">
      <c r="A73" s="129">
        <v>46</v>
      </c>
      <c r="B73" s="64" t="s">
        <v>153</v>
      </c>
      <c r="C73" s="129" t="s">
        <v>10</v>
      </c>
      <c r="D73" s="74">
        <v>1</v>
      </c>
      <c r="E73" s="61"/>
      <c r="F73" s="62"/>
      <c r="G73" s="27"/>
      <c r="H73" s="27"/>
    </row>
    <row r="74" spans="1:8">
      <c r="A74" s="129">
        <v>47</v>
      </c>
      <c r="B74" s="64" t="s">
        <v>154</v>
      </c>
      <c r="C74" s="129" t="s">
        <v>10</v>
      </c>
      <c r="D74" s="74">
        <v>1</v>
      </c>
      <c r="E74" s="61"/>
      <c r="F74" s="62"/>
      <c r="G74" s="27"/>
      <c r="H74" s="27"/>
    </row>
    <row r="75" spans="1:8" ht="45.6">
      <c r="A75" s="129">
        <v>48</v>
      </c>
      <c r="B75" s="64" t="s">
        <v>134</v>
      </c>
      <c r="C75" s="129" t="s">
        <v>74</v>
      </c>
      <c r="D75" s="74">
        <v>3.01</v>
      </c>
      <c r="E75" s="61"/>
      <c r="F75" s="62"/>
      <c r="G75" s="27"/>
      <c r="H75" s="27"/>
    </row>
    <row r="76" spans="1:8" ht="22.8">
      <c r="A76" s="129">
        <v>49</v>
      </c>
      <c r="B76" s="64" t="s">
        <v>132</v>
      </c>
      <c r="C76" s="129" t="s">
        <v>15</v>
      </c>
      <c r="D76" s="74">
        <v>1</v>
      </c>
      <c r="E76" s="61"/>
      <c r="F76" s="62"/>
      <c r="G76" s="27"/>
      <c r="H76" s="27"/>
    </row>
    <row r="77" spans="1:8">
      <c r="A77" s="129">
        <v>50</v>
      </c>
      <c r="B77" s="64" t="s">
        <v>155</v>
      </c>
      <c r="C77" s="129" t="s">
        <v>10</v>
      </c>
      <c r="D77" s="74">
        <v>1</v>
      </c>
      <c r="E77" s="61"/>
      <c r="F77" s="62"/>
      <c r="G77" s="27"/>
      <c r="H77" s="27"/>
    </row>
    <row r="78" spans="1:8" ht="45.6">
      <c r="A78" s="129">
        <v>51</v>
      </c>
      <c r="B78" s="64" t="s">
        <v>134</v>
      </c>
      <c r="C78" s="129" t="s">
        <v>74</v>
      </c>
      <c r="D78" s="74">
        <v>2.1</v>
      </c>
      <c r="E78" s="61"/>
      <c r="F78" s="62"/>
      <c r="G78" s="27"/>
      <c r="H78" s="27"/>
    </row>
    <row r="79" spans="1:8" ht="22.8">
      <c r="A79" s="129">
        <v>52</v>
      </c>
      <c r="B79" s="64" t="s">
        <v>132</v>
      </c>
      <c r="C79" s="129" t="s">
        <v>15</v>
      </c>
      <c r="D79" s="74">
        <v>1</v>
      </c>
      <c r="E79" s="61"/>
      <c r="F79" s="62"/>
      <c r="G79" s="27"/>
      <c r="H79" s="27"/>
    </row>
    <row r="80" spans="1:8">
      <c r="A80" s="129">
        <v>53</v>
      </c>
      <c r="B80" s="64" t="s">
        <v>156</v>
      </c>
      <c r="C80" s="129" t="s">
        <v>10</v>
      </c>
      <c r="D80" s="74">
        <v>1</v>
      </c>
      <c r="E80" s="61"/>
      <c r="F80" s="62"/>
      <c r="G80" s="27"/>
      <c r="H80" s="27"/>
    </row>
    <row r="81" spans="1:8" ht="34.200000000000003">
      <c r="A81" s="129">
        <v>54</v>
      </c>
      <c r="B81" s="64" t="s">
        <v>157</v>
      </c>
      <c r="C81" s="129" t="s">
        <v>10</v>
      </c>
      <c r="D81" s="74">
        <v>1</v>
      </c>
      <c r="E81" s="61"/>
      <c r="F81" s="62"/>
      <c r="G81" s="27"/>
      <c r="H81" s="27"/>
    </row>
    <row r="82" spans="1:8" ht="45.6">
      <c r="A82" s="129">
        <v>55</v>
      </c>
      <c r="B82" s="64" t="s">
        <v>131</v>
      </c>
      <c r="C82" s="129" t="s">
        <v>74</v>
      </c>
      <c r="D82" s="74">
        <v>4.42</v>
      </c>
      <c r="E82" s="61"/>
      <c r="F82" s="62"/>
      <c r="G82" s="27"/>
      <c r="H82" s="27"/>
    </row>
    <row r="83" spans="1:8" ht="22.8">
      <c r="A83" s="129">
        <v>56</v>
      </c>
      <c r="B83" s="64" t="s">
        <v>158</v>
      </c>
      <c r="C83" s="129" t="s">
        <v>15</v>
      </c>
      <c r="D83" s="74">
        <v>2</v>
      </c>
      <c r="E83" s="61"/>
      <c r="F83" s="62"/>
      <c r="G83" s="27"/>
      <c r="H83" s="27"/>
    </row>
    <row r="84" spans="1:8" ht="22.8">
      <c r="A84" s="129">
        <v>57</v>
      </c>
      <c r="B84" s="64" t="s">
        <v>132</v>
      </c>
      <c r="C84" s="129" t="s">
        <v>15</v>
      </c>
      <c r="D84" s="74">
        <v>1</v>
      </c>
      <c r="E84" s="61"/>
      <c r="F84" s="62"/>
      <c r="G84" s="27"/>
      <c r="H84" s="27"/>
    </row>
    <row r="85" spans="1:8">
      <c r="A85" s="129">
        <v>58</v>
      </c>
      <c r="B85" s="64" t="s">
        <v>159</v>
      </c>
      <c r="C85" s="129" t="s">
        <v>10</v>
      </c>
      <c r="D85" s="74">
        <v>1</v>
      </c>
      <c r="E85" s="61"/>
      <c r="F85" s="62"/>
      <c r="G85" s="27"/>
      <c r="H85" s="27"/>
    </row>
    <row r="86" spans="1:8">
      <c r="A86" s="129">
        <v>59</v>
      </c>
      <c r="B86" s="64" t="s">
        <v>160</v>
      </c>
      <c r="C86" s="129" t="s">
        <v>10</v>
      </c>
      <c r="D86" s="74">
        <v>1</v>
      </c>
      <c r="E86" s="61"/>
      <c r="F86" s="62"/>
      <c r="G86" s="27"/>
      <c r="H86" s="27"/>
    </row>
    <row r="87" spans="1:8">
      <c r="A87" s="129">
        <v>60</v>
      </c>
      <c r="B87" s="64" t="s">
        <v>161</v>
      </c>
      <c r="C87" s="129" t="s">
        <v>10</v>
      </c>
      <c r="D87" s="74">
        <v>1</v>
      </c>
      <c r="E87" s="61"/>
      <c r="F87" s="62"/>
      <c r="G87" s="27"/>
      <c r="H87" s="27"/>
    </row>
    <row r="88" spans="1:8" ht="45.6">
      <c r="A88" s="129">
        <v>61</v>
      </c>
      <c r="B88" s="64" t="s">
        <v>134</v>
      </c>
      <c r="C88" s="129" t="s">
        <v>74</v>
      </c>
      <c r="D88" s="74">
        <v>3.1</v>
      </c>
      <c r="E88" s="61"/>
      <c r="F88" s="62"/>
      <c r="G88" s="27"/>
      <c r="H88" s="27"/>
    </row>
    <row r="89" spans="1:8" ht="22.8">
      <c r="A89" s="129">
        <v>62</v>
      </c>
      <c r="B89" s="64" t="s">
        <v>158</v>
      </c>
      <c r="C89" s="129" t="s">
        <v>15</v>
      </c>
      <c r="D89" s="74">
        <v>1</v>
      </c>
      <c r="E89" s="61"/>
      <c r="F89" s="62"/>
      <c r="G89" s="27"/>
      <c r="H89" s="27"/>
    </row>
    <row r="90" spans="1:8">
      <c r="A90" s="129">
        <v>63</v>
      </c>
      <c r="B90" s="64" t="s">
        <v>162</v>
      </c>
      <c r="C90" s="129" t="s">
        <v>10</v>
      </c>
      <c r="D90" s="74">
        <v>1</v>
      </c>
      <c r="E90" s="61"/>
      <c r="F90" s="62"/>
      <c r="G90" s="27"/>
      <c r="H90" s="27"/>
    </row>
    <row r="91" spans="1:8" ht="45.6">
      <c r="A91" s="129">
        <v>64</v>
      </c>
      <c r="B91" s="64" t="s">
        <v>134</v>
      </c>
      <c r="C91" s="129" t="s">
        <v>74</v>
      </c>
      <c r="D91" s="74">
        <v>1.95</v>
      </c>
      <c r="E91" s="61"/>
      <c r="F91" s="62"/>
      <c r="G91" s="27"/>
      <c r="H91" s="27"/>
    </row>
    <row r="92" spans="1:8" ht="22.8">
      <c r="A92" s="129">
        <v>65</v>
      </c>
      <c r="B92" s="64" t="s">
        <v>132</v>
      </c>
      <c r="C92" s="129" t="s">
        <v>15</v>
      </c>
      <c r="D92" s="74">
        <v>2</v>
      </c>
      <c r="E92" s="61"/>
      <c r="F92" s="62"/>
      <c r="G92" s="27"/>
      <c r="H92" s="27"/>
    </row>
    <row r="93" spans="1:8" ht="22.8">
      <c r="A93" s="129">
        <v>66</v>
      </c>
      <c r="B93" s="64" t="s">
        <v>158</v>
      </c>
      <c r="C93" s="129" t="s">
        <v>15</v>
      </c>
      <c r="D93" s="74">
        <v>1</v>
      </c>
      <c r="E93" s="61"/>
      <c r="F93" s="62"/>
      <c r="G93" s="27"/>
      <c r="H93" s="27"/>
    </row>
    <row r="94" spans="1:8">
      <c r="A94" s="129">
        <v>67</v>
      </c>
      <c r="B94" s="64" t="s">
        <v>161</v>
      </c>
      <c r="C94" s="129" t="s">
        <v>10</v>
      </c>
      <c r="D94" s="74">
        <v>1</v>
      </c>
      <c r="E94" s="61"/>
      <c r="F94" s="62"/>
      <c r="G94" s="27"/>
      <c r="H94" s="27"/>
    </row>
    <row r="95" spans="1:8">
      <c r="A95" s="129">
        <v>68</v>
      </c>
      <c r="B95" s="64" t="s">
        <v>163</v>
      </c>
      <c r="C95" s="129" t="s">
        <v>10</v>
      </c>
      <c r="D95" s="74">
        <v>1</v>
      </c>
      <c r="E95" s="61"/>
      <c r="F95" s="62"/>
      <c r="G95" s="27"/>
      <c r="H95" s="27"/>
    </row>
    <row r="96" spans="1:8">
      <c r="A96" s="129">
        <v>69</v>
      </c>
      <c r="B96" s="64" t="s">
        <v>164</v>
      </c>
      <c r="C96" s="129" t="s">
        <v>10</v>
      </c>
      <c r="D96" s="74">
        <v>1</v>
      </c>
      <c r="E96" s="61"/>
      <c r="F96" s="62"/>
      <c r="G96" s="27"/>
      <c r="H96" s="27"/>
    </row>
    <row r="97" spans="1:8" ht="45.6">
      <c r="A97" s="129">
        <v>70</v>
      </c>
      <c r="B97" s="64" t="s">
        <v>165</v>
      </c>
      <c r="C97" s="129" t="s">
        <v>74</v>
      </c>
      <c r="D97" s="74">
        <v>4.2300000000000004</v>
      </c>
      <c r="E97" s="61"/>
      <c r="F97" s="62"/>
      <c r="G97" s="27"/>
      <c r="H97" s="27"/>
    </row>
    <row r="98" spans="1:8" ht="22.8">
      <c r="A98" s="129">
        <v>71</v>
      </c>
      <c r="B98" s="64" t="s">
        <v>132</v>
      </c>
      <c r="C98" s="129" t="s">
        <v>15</v>
      </c>
      <c r="D98" s="74">
        <v>1</v>
      </c>
      <c r="E98" s="61"/>
      <c r="F98" s="62"/>
      <c r="G98" s="27"/>
      <c r="H98" s="27"/>
    </row>
    <row r="99" spans="1:8">
      <c r="A99" s="129">
        <v>72</v>
      </c>
      <c r="B99" s="64" t="s">
        <v>166</v>
      </c>
      <c r="C99" s="129" t="s">
        <v>10</v>
      </c>
      <c r="D99" s="74">
        <v>1</v>
      </c>
      <c r="E99" s="61"/>
      <c r="F99" s="62"/>
      <c r="G99" s="27"/>
      <c r="H99" s="27"/>
    </row>
    <row r="100" spans="1:8" ht="45.6">
      <c r="A100" s="129">
        <v>73</v>
      </c>
      <c r="B100" s="64" t="s">
        <v>134</v>
      </c>
      <c r="C100" s="129" t="s">
        <v>74</v>
      </c>
      <c r="D100" s="74">
        <v>2.39</v>
      </c>
      <c r="E100" s="61"/>
      <c r="F100" s="62"/>
      <c r="G100" s="27"/>
      <c r="H100" s="27"/>
    </row>
    <row r="101" spans="1:8" ht="22.8">
      <c r="A101" s="129">
        <v>74</v>
      </c>
      <c r="B101" s="64" t="s">
        <v>158</v>
      </c>
      <c r="C101" s="129" t="s">
        <v>15</v>
      </c>
      <c r="D101" s="74">
        <v>1</v>
      </c>
      <c r="E101" s="61"/>
      <c r="F101" s="62"/>
      <c r="G101" s="27"/>
      <c r="H101" s="27"/>
    </row>
    <row r="102" spans="1:8">
      <c r="A102" s="129">
        <v>75</v>
      </c>
      <c r="B102" s="64" t="s">
        <v>167</v>
      </c>
      <c r="C102" s="129" t="s">
        <v>10</v>
      </c>
      <c r="D102" s="74">
        <v>1</v>
      </c>
      <c r="E102" s="61"/>
      <c r="F102" s="62"/>
      <c r="G102" s="27"/>
      <c r="H102" s="27"/>
    </row>
    <row r="103" spans="1:8" ht="45.6">
      <c r="A103" s="129">
        <v>76</v>
      </c>
      <c r="B103" s="64" t="s">
        <v>134</v>
      </c>
      <c r="C103" s="129" t="s">
        <v>74</v>
      </c>
      <c r="D103" s="74">
        <v>1.84</v>
      </c>
      <c r="E103" s="61"/>
      <c r="F103" s="62"/>
      <c r="G103" s="27"/>
      <c r="H103" s="27"/>
    </row>
    <row r="104" spans="1:8" ht="22.8">
      <c r="A104" s="129">
        <v>77</v>
      </c>
      <c r="B104" s="64" t="s">
        <v>158</v>
      </c>
      <c r="C104" s="129" t="s">
        <v>15</v>
      </c>
      <c r="D104" s="74">
        <v>1</v>
      </c>
      <c r="E104" s="61"/>
      <c r="F104" s="62"/>
      <c r="G104" s="27"/>
      <c r="H104" s="27"/>
    </row>
    <row r="105" spans="1:8">
      <c r="A105" s="129">
        <v>78</v>
      </c>
      <c r="B105" s="64" t="s">
        <v>168</v>
      </c>
      <c r="C105" s="129" t="s">
        <v>10</v>
      </c>
      <c r="D105" s="74">
        <v>1</v>
      </c>
      <c r="E105" s="61"/>
      <c r="F105" s="62"/>
      <c r="G105" s="27"/>
      <c r="H105" s="27"/>
    </row>
    <row r="106" spans="1:8" ht="45.6">
      <c r="A106" s="129">
        <v>79</v>
      </c>
      <c r="B106" s="64" t="s">
        <v>134</v>
      </c>
      <c r="C106" s="129" t="s">
        <v>74</v>
      </c>
      <c r="D106" s="74">
        <v>2.39</v>
      </c>
      <c r="E106" s="61"/>
      <c r="F106" s="62"/>
      <c r="G106" s="27"/>
      <c r="H106" s="27"/>
    </row>
    <row r="107" spans="1:8" ht="22.8">
      <c r="A107" s="129">
        <v>80</v>
      </c>
      <c r="B107" s="64" t="s">
        <v>158</v>
      </c>
      <c r="C107" s="129" t="s">
        <v>15</v>
      </c>
      <c r="D107" s="74">
        <v>2</v>
      </c>
      <c r="E107" s="61"/>
      <c r="F107" s="62"/>
      <c r="G107" s="27"/>
      <c r="H107" s="27"/>
    </row>
    <row r="108" spans="1:8" ht="22.8">
      <c r="A108" s="129">
        <v>81</v>
      </c>
      <c r="B108" s="64" t="s">
        <v>132</v>
      </c>
      <c r="C108" s="129" t="s">
        <v>15</v>
      </c>
      <c r="D108" s="74">
        <v>1</v>
      </c>
      <c r="E108" s="61"/>
      <c r="F108" s="62"/>
      <c r="G108" s="27"/>
      <c r="H108" s="27"/>
    </row>
    <row r="109" spans="1:8">
      <c r="A109" s="129">
        <v>82</v>
      </c>
      <c r="B109" s="64" t="s">
        <v>167</v>
      </c>
      <c r="C109" s="129" t="s">
        <v>10</v>
      </c>
      <c r="D109" s="74">
        <v>1</v>
      </c>
      <c r="E109" s="61"/>
      <c r="F109" s="62"/>
      <c r="G109" s="27"/>
      <c r="H109" s="27"/>
    </row>
    <row r="110" spans="1:8">
      <c r="A110" s="129">
        <v>83</v>
      </c>
      <c r="B110" s="64" t="s">
        <v>169</v>
      </c>
      <c r="C110" s="129" t="s">
        <v>10</v>
      </c>
      <c r="D110" s="74">
        <v>1</v>
      </c>
      <c r="E110" s="61"/>
      <c r="F110" s="62"/>
      <c r="G110" s="27"/>
      <c r="H110" s="27"/>
    </row>
    <row r="111" spans="1:8">
      <c r="A111" s="129">
        <v>84</v>
      </c>
      <c r="B111" s="64" t="s">
        <v>170</v>
      </c>
      <c r="C111" s="129" t="s">
        <v>10</v>
      </c>
      <c r="D111" s="74">
        <v>1</v>
      </c>
      <c r="E111" s="61"/>
      <c r="F111" s="62"/>
      <c r="G111" s="27"/>
      <c r="H111" s="27"/>
    </row>
    <row r="112" spans="1:8" ht="45.6">
      <c r="A112" s="129">
        <v>85</v>
      </c>
      <c r="B112" s="64" t="s">
        <v>134</v>
      </c>
      <c r="C112" s="129" t="s">
        <v>74</v>
      </c>
      <c r="D112" s="74">
        <v>1.75</v>
      </c>
      <c r="E112" s="61"/>
      <c r="F112" s="62"/>
      <c r="G112" s="27"/>
      <c r="H112" s="27"/>
    </row>
    <row r="113" spans="1:8" ht="22.8">
      <c r="A113" s="129">
        <v>86</v>
      </c>
      <c r="B113" s="64" t="s">
        <v>158</v>
      </c>
      <c r="C113" s="129" t="s">
        <v>15</v>
      </c>
      <c r="D113" s="74">
        <v>1</v>
      </c>
      <c r="E113" s="61"/>
      <c r="F113" s="62"/>
      <c r="G113" s="27"/>
      <c r="H113" s="27"/>
    </row>
    <row r="114" spans="1:8">
      <c r="A114" s="129">
        <v>87</v>
      </c>
      <c r="B114" s="64" t="s">
        <v>171</v>
      </c>
      <c r="C114" s="129" t="s">
        <v>10</v>
      </c>
      <c r="D114" s="74">
        <v>1</v>
      </c>
      <c r="E114" s="61"/>
      <c r="F114" s="62"/>
      <c r="G114" s="27"/>
      <c r="H114" s="27"/>
    </row>
    <row r="115" spans="1:8" ht="45.6">
      <c r="A115" s="129">
        <v>88</v>
      </c>
      <c r="B115" s="64" t="s">
        <v>134</v>
      </c>
      <c r="C115" s="129" t="s">
        <v>74</v>
      </c>
      <c r="D115" s="74">
        <v>1.57</v>
      </c>
      <c r="E115" s="61"/>
      <c r="F115" s="62"/>
      <c r="G115" s="27"/>
      <c r="H115" s="27"/>
    </row>
    <row r="116" spans="1:8" ht="22.8">
      <c r="A116" s="129">
        <v>89</v>
      </c>
      <c r="B116" s="64" t="s">
        <v>132</v>
      </c>
      <c r="C116" s="129" t="s">
        <v>15</v>
      </c>
      <c r="D116" s="74">
        <v>1</v>
      </c>
      <c r="E116" s="61"/>
      <c r="F116" s="62"/>
      <c r="G116" s="27"/>
      <c r="H116" s="27"/>
    </row>
    <row r="117" spans="1:8" ht="22.8">
      <c r="A117" s="129">
        <v>90</v>
      </c>
      <c r="B117" s="64" t="s">
        <v>158</v>
      </c>
      <c r="C117" s="129" t="s">
        <v>15</v>
      </c>
      <c r="D117" s="74">
        <v>1</v>
      </c>
      <c r="E117" s="61"/>
      <c r="F117" s="62"/>
      <c r="G117" s="27"/>
      <c r="H117" s="27"/>
    </row>
    <row r="118" spans="1:8">
      <c r="A118" s="129">
        <v>91</v>
      </c>
      <c r="B118" s="64" t="s">
        <v>172</v>
      </c>
      <c r="C118" s="129" t="s">
        <v>10</v>
      </c>
      <c r="D118" s="74">
        <v>1</v>
      </c>
      <c r="E118" s="61"/>
      <c r="F118" s="62"/>
      <c r="G118" s="27"/>
      <c r="H118" s="27"/>
    </row>
    <row r="119" spans="1:8">
      <c r="A119" s="129">
        <v>92</v>
      </c>
      <c r="B119" s="64" t="s">
        <v>173</v>
      </c>
      <c r="C119" s="129" t="s">
        <v>10</v>
      </c>
      <c r="D119" s="74">
        <v>1</v>
      </c>
      <c r="E119" s="61"/>
      <c r="F119" s="62"/>
      <c r="G119" s="27"/>
      <c r="H119" s="27"/>
    </row>
    <row r="120" spans="1:8" ht="45.6">
      <c r="A120" s="129">
        <v>93</v>
      </c>
      <c r="B120" s="64" t="s">
        <v>134</v>
      </c>
      <c r="C120" s="129" t="s">
        <v>74</v>
      </c>
      <c r="D120" s="74">
        <v>1.57</v>
      </c>
      <c r="E120" s="61"/>
      <c r="F120" s="62"/>
      <c r="G120" s="27"/>
      <c r="H120" s="27"/>
    </row>
    <row r="121" spans="1:8" ht="22.8">
      <c r="A121" s="129">
        <v>94</v>
      </c>
      <c r="B121" s="64" t="s">
        <v>132</v>
      </c>
      <c r="C121" s="129" t="s">
        <v>15</v>
      </c>
      <c r="D121" s="74">
        <v>1</v>
      </c>
      <c r="E121" s="61"/>
      <c r="F121" s="62"/>
      <c r="G121" s="27"/>
      <c r="H121" s="27"/>
    </row>
    <row r="122" spans="1:8" ht="22.8">
      <c r="A122" s="129">
        <v>95</v>
      </c>
      <c r="B122" s="64" t="s">
        <v>158</v>
      </c>
      <c r="C122" s="129" t="s">
        <v>15</v>
      </c>
      <c r="D122" s="74">
        <v>1</v>
      </c>
      <c r="E122" s="61"/>
      <c r="F122" s="62"/>
      <c r="G122" s="27"/>
      <c r="H122" s="27"/>
    </row>
    <row r="123" spans="1:8">
      <c r="A123" s="129">
        <v>96</v>
      </c>
      <c r="B123" s="64" t="s">
        <v>174</v>
      </c>
      <c r="C123" s="129" t="s">
        <v>10</v>
      </c>
      <c r="D123" s="74">
        <v>1</v>
      </c>
      <c r="E123" s="61"/>
      <c r="F123" s="62"/>
      <c r="G123" s="27"/>
      <c r="H123" s="27"/>
    </row>
    <row r="124" spans="1:8">
      <c r="A124" s="129">
        <v>97</v>
      </c>
      <c r="B124" s="64" t="s">
        <v>175</v>
      </c>
      <c r="C124" s="129" t="s">
        <v>10</v>
      </c>
      <c r="D124" s="74">
        <v>1</v>
      </c>
      <c r="E124" s="61"/>
      <c r="F124" s="62"/>
      <c r="G124" s="27"/>
      <c r="H124" s="27"/>
    </row>
    <row r="125" spans="1:8" ht="22.8">
      <c r="A125" s="129">
        <v>98</v>
      </c>
      <c r="B125" s="64" t="s">
        <v>176</v>
      </c>
      <c r="C125" s="129" t="s">
        <v>13</v>
      </c>
      <c r="D125" s="74">
        <v>4</v>
      </c>
      <c r="E125" s="61"/>
      <c r="F125" s="62"/>
      <c r="G125" s="27"/>
      <c r="H125" s="27"/>
    </row>
    <row r="126" spans="1:8" ht="22.8">
      <c r="A126" s="129">
        <v>99</v>
      </c>
      <c r="B126" s="64" t="s">
        <v>177</v>
      </c>
      <c r="C126" s="404" t="s">
        <v>10</v>
      </c>
      <c r="D126" s="74">
        <v>14</v>
      </c>
      <c r="E126" s="61"/>
      <c r="F126" s="62"/>
      <c r="G126" s="27"/>
      <c r="H126" s="27"/>
    </row>
    <row r="127" spans="1:8" ht="22.8">
      <c r="A127" s="129">
        <v>100</v>
      </c>
      <c r="B127" s="64" t="s">
        <v>178</v>
      </c>
      <c r="C127" s="129" t="s">
        <v>10</v>
      </c>
      <c r="D127" s="74">
        <v>23</v>
      </c>
      <c r="E127" s="61"/>
      <c r="F127" s="62"/>
      <c r="G127" s="27"/>
      <c r="H127" s="27"/>
    </row>
    <row r="128" spans="1:8">
      <c r="A128" s="129">
        <v>101</v>
      </c>
      <c r="B128" s="64" t="s">
        <v>179</v>
      </c>
      <c r="C128" s="129" t="s">
        <v>15</v>
      </c>
      <c r="D128" s="74">
        <v>5</v>
      </c>
      <c r="E128" s="61"/>
      <c r="F128" s="62"/>
      <c r="G128" s="27"/>
      <c r="H128" s="27"/>
    </row>
    <row r="129" spans="1:8">
      <c r="A129" s="128"/>
      <c r="B129" s="470" t="s">
        <v>180</v>
      </c>
      <c r="C129" s="471"/>
      <c r="D129" s="471"/>
      <c r="E129" s="471"/>
      <c r="F129" s="471"/>
    </row>
    <row r="130" spans="1:8" ht="34.200000000000003">
      <c r="A130" s="129">
        <v>1</v>
      </c>
      <c r="B130" s="64" t="s">
        <v>181</v>
      </c>
      <c r="C130" s="129" t="s">
        <v>74</v>
      </c>
      <c r="D130" s="74">
        <v>4</v>
      </c>
      <c r="E130" s="61"/>
      <c r="F130" s="62"/>
      <c r="G130" s="27"/>
      <c r="H130" s="27"/>
    </row>
    <row r="131" spans="1:8" ht="22.8">
      <c r="A131" s="129">
        <v>2</v>
      </c>
      <c r="B131" s="64" t="s">
        <v>182</v>
      </c>
      <c r="C131" s="129" t="s">
        <v>13</v>
      </c>
      <c r="D131" s="74">
        <v>8</v>
      </c>
      <c r="E131" s="61"/>
      <c r="F131" s="62"/>
      <c r="G131" s="27"/>
      <c r="H131" s="27"/>
    </row>
    <row r="132" spans="1:8" ht="34.200000000000003">
      <c r="A132" s="129">
        <v>3</v>
      </c>
      <c r="B132" s="64" t="s">
        <v>183</v>
      </c>
      <c r="C132" s="129" t="s">
        <v>184</v>
      </c>
      <c r="D132" s="74">
        <v>73.41</v>
      </c>
      <c r="E132" s="61"/>
      <c r="F132" s="62"/>
      <c r="G132" s="27"/>
      <c r="H132" s="27"/>
    </row>
    <row r="133" spans="1:8" ht="45.6">
      <c r="A133" s="129">
        <v>4</v>
      </c>
      <c r="B133" s="64" t="s">
        <v>2357</v>
      </c>
      <c r="C133" s="129" t="s">
        <v>103</v>
      </c>
      <c r="D133" s="75">
        <v>2.7E-2</v>
      </c>
      <c r="E133" s="61"/>
      <c r="F133" s="62"/>
      <c r="G133" s="27"/>
      <c r="H133" s="27"/>
    </row>
    <row r="134" spans="1:8" ht="34.200000000000003">
      <c r="A134" s="129">
        <v>5</v>
      </c>
      <c r="B134" s="64" t="s">
        <v>2360</v>
      </c>
      <c r="C134" s="129" t="s">
        <v>13</v>
      </c>
      <c r="D134" s="74">
        <v>2</v>
      </c>
      <c r="E134" s="61"/>
      <c r="F134" s="62"/>
      <c r="G134" s="27"/>
      <c r="H134" s="27"/>
    </row>
    <row r="135" spans="1:8">
      <c r="A135" s="129"/>
      <c r="B135" s="64"/>
      <c r="C135" s="129"/>
      <c r="D135" s="74"/>
      <c r="E135" s="61"/>
      <c r="F135" s="62"/>
      <c r="G135" s="27"/>
      <c r="H135" s="27"/>
    </row>
    <row r="136" spans="1:8" ht="34.200000000000003">
      <c r="A136" s="129">
        <v>7</v>
      </c>
      <c r="B136" s="64" t="s">
        <v>185</v>
      </c>
      <c r="C136" s="129" t="s">
        <v>103</v>
      </c>
      <c r="D136" s="75">
        <v>1.7999999999999999E-2</v>
      </c>
      <c r="E136" s="61"/>
      <c r="F136" s="62"/>
      <c r="G136" s="27"/>
      <c r="H136" s="27"/>
    </row>
    <row r="137" spans="1:8" ht="34.200000000000003">
      <c r="A137" s="129">
        <v>8</v>
      </c>
      <c r="B137" s="64" t="s">
        <v>2361</v>
      </c>
      <c r="C137" s="129" t="s">
        <v>13</v>
      </c>
      <c r="D137" s="74">
        <v>5</v>
      </c>
      <c r="E137" s="61"/>
      <c r="F137" s="62"/>
      <c r="G137" s="27"/>
      <c r="H137" s="27"/>
    </row>
    <row r="138" spans="1:8">
      <c r="A138" s="129"/>
      <c r="B138" s="64"/>
      <c r="C138" s="129"/>
      <c r="D138" s="74"/>
      <c r="E138" s="61"/>
      <c r="F138" s="62"/>
      <c r="G138" s="27"/>
      <c r="H138" s="27"/>
    </row>
    <row r="139" spans="1:8" ht="34.200000000000003">
      <c r="A139" s="129">
        <v>10</v>
      </c>
      <c r="B139" s="64" t="s">
        <v>2358</v>
      </c>
      <c r="C139" s="129" t="s">
        <v>10</v>
      </c>
      <c r="D139" s="74">
        <v>4</v>
      </c>
      <c r="E139" s="61"/>
      <c r="F139" s="62"/>
      <c r="G139" s="27"/>
      <c r="H139" s="27"/>
    </row>
    <row r="140" spans="1:8" ht="34.200000000000003">
      <c r="A140" s="129">
        <v>11</v>
      </c>
      <c r="B140" s="64" t="s">
        <v>2359</v>
      </c>
      <c r="C140" s="129" t="s">
        <v>10</v>
      </c>
      <c r="D140" s="74">
        <v>7</v>
      </c>
      <c r="E140" s="61"/>
      <c r="F140" s="62"/>
      <c r="G140" s="27"/>
      <c r="H140" s="27"/>
    </row>
    <row r="141" spans="1:8">
      <c r="A141" s="129">
        <v>12</v>
      </c>
      <c r="B141" s="64" t="s">
        <v>187</v>
      </c>
      <c r="C141" s="129" t="s">
        <v>15</v>
      </c>
      <c r="D141" s="74">
        <v>7</v>
      </c>
      <c r="E141" s="61"/>
      <c r="F141" s="62"/>
      <c r="G141" s="27"/>
      <c r="H141" s="27"/>
    </row>
    <row r="142" spans="1:8" ht="22.8">
      <c r="A142" s="129">
        <v>13</v>
      </c>
      <c r="B142" s="64" t="s">
        <v>188</v>
      </c>
      <c r="C142" s="129" t="s">
        <v>74</v>
      </c>
      <c r="D142" s="74">
        <v>4</v>
      </c>
      <c r="E142" s="61"/>
      <c r="F142" s="62"/>
      <c r="G142" s="27"/>
      <c r="H142" s="27"/>
    </row>
    <row r="143" spans="1:8">
      <c r="A143" s="128"/>
      <c r="B143" s="470" t="s">
        <v>189</v>
      </c>
      <c r="C143" s="471"/>
      <c r="D143" s="471"/>
      <c r="E143" s="471"/>
      <c r="F143" s="471"/>
    </row>
    <row r="144" spans="1:8" ht="34.200000000000003">
      <c r="A144" s="129">
        <v>1</v>
      </c>
      <c r="B144" s="64" t="s">
        <v>190</v>
      </c>
      <c r="C144" s="129" t="s">
        <v>10</v>
      </c>
      <c r="D144" s="74">
        <v>2</v>
      </c>
      <c r="E144" s="61"/>
      <c r="F144" s="62"/>
      <c r="G144" s="27"/>
      <c r="H144" s="27"/>
    </row>
    <row r="145" spans="1:8" ht="34.200000000000003">
      <c r="A145" s="129">
        <v>2</v>
      </c>
      <c r="B145" s="64" t="s">
        <v>191</v>
      </c>
      <c r="C145" s="129" t="s">
        <v>10</v>
      </c>
      <c r="D145" s="74">
        <v>2</v>
      </c>
      <c r="E145" s="61"/>
      <c r="F145" s="62"/>
      <c r="G145" s="27"/>
      <c r="H145" s="27"/>
    </row>
    <row r="146" spans="1:8" ht="34.200000000000003">
      <c r="A146" s="129">
        <v>3</v>
      </c>
      <c r="B146" s="64" t="s">
        <v>192</v>
      </c>
      <c r="C146" s="129" t="s">
        <v>10</v>
      </c>
      <c r="D146" s="74">
        <v>1</v>
      </c>
      <c r="E146" s="61"/>
      <c r="F146" s="62"/>
      <c r="G146" s="27"/>
      <c r="H146" s="27"/>
    </row>
    <row r="147" spans="1:8">
      <c r="A147" s="129">
        <v>4</v>
      </c>
      <c r="B147" s="64" t="s">
        <v>193</v>
      </c>
      <c r="C147" s="129" t="s">
        <v>10</v>
      </c>
      <c r="D147" s="74">
        <v>1</v>
      </c>
      <c r="E147" s="61"/>
      <c r="F147" s="62"/>
      <c r="G147" s="27"/>
      <c r="H147" s="27"/>
    </row>
    <row r="148" spans="1:8" ht="34.200000000000003">
      <c r="A148" s="129">
        <v>5</v>
      </c>
      <c r="B148" s="64" t="s">
        <v>194</v>
      </c>
      <c r="C148" s="129" t="s">
        <v>10</v>
      </c>
      <c r="D148" s="74">
        <v>2</v>
      </c>
      <c r="E148" s="61"/>
      <c r="F148" s="62"/>
      <c r="G148" s="27"/>
      <c r="H148" s="27"/>
    </row>
    <row r="149" spans="1:8">
      <c r="A149" s="129">
        <v>6</v>
      </c>
      <c r="B149" s="64" t="s">
        <v>195</v>
      </c>
      <c r="C149" s="129" t="s">
        <v>10</v>
      </c>
      <c r="D149" s="74">
        <v>1</v>
      </c>
      <c r="E149" s="61"/>
      <c r="F149" s="62"/>
      <c r="G149" s="27"/>
      <c r="H149" s="27"/>
    </row>
    <row r="150" spans="1:8">
      <c r="A150" s="129">
        <v>7</v>
      </c>
      <c r="B150" s="64" t="s">
        <v>196</v>
      </c>
      <c r="C150" s="129" t="s">
        <v>10</v>
      </c>
      <c r="D150" s="74">
        <v>1</v>
      </c>
      <c r="E150" s="61"/>
      <c r="F150" s="62"/>
      <c r="G150" s="27"/>
      <c r="H150" s="27"/>
    </row>
    <row r="151" spans="1:8" ht="34.200000000000003">
      <c r="A151" s="129">
        <v>8</v>
      </c>
      <c r="B151" s="64" t="s">
        <v>197</v>
      </c>
      <c r="C151" s="129" t="s">
        <v>10</v>
      </c>
      <c r="D151" s="74">
        <v>2</v>
      </c>
      <c r="E151" s="61"/>
      <c r="F151" s="62"/>
      <c r="G151" s="27"/>
      <c r="H151" s="27"/>
    </row>
    <row r="152" spans="1:8">
      <c r="A152" s="129">
        <v>9</v>
      </c>
      <c r="B152" s="64" t="s">
        <v>198</v>
      </c>
      <c r="C152" s="129" t="s">
        <v>10</v>
      </c>
      <c r="D152" s="74">
        <v>1</v>
      </c>
      <c r="E152" s="61"/>
      <c r="F152" s="62"/>
      <c r="G152" s="27"/>
      <c r="H152" s="27"/>
    </row>
    <row r="153" spans="1:8">
      <c r="A153" s="129">
        <v>10</v>
      </c>
      <c r="B153" s="64" t="s">
        <v>199</v>
      </c>
      <c r="C153" s="129" t="s">
        <v>10</v>
      </c>
      <c r="D153" s="74">
        <v>1</v>
      </c>
      <c r="E153" s="61"/>
      <c r="F153" s="62"/>
      <c r="G153" s="27"/>
      <c r="H153" s="27"/>
    </row>
    <row r="154" spans="1:8" ht="34.200000000000003">
      <c r="A154" s="129">
        <v>11</v>
      </c>
      <c r="B154" s="64" t="s">
        <v>200</v>
      </c>
      <c r="C154" s="129" t="s">
        <v>10</v>
      </c>
      <c r="D154" s="74">
        <v>1</v>
      </c>
      <c r="E154" s="61"/>
      <c r="F154" s="62"/>
      <c r="G154" s="27"/>
      <c r="H154" s="27"/>
    </row>
    <row r="155" spans="1:8">
      <c r="A155" s="128"/>
      <c r="B155" s="470" t="s">
        <v>201</v>
      </c>
      <c r="C155" s="471"/>
      <c r="D155" s="471"/>
      <c r="E155" s="471"/>
      <c r="F155" s="471"/>
    </row>
    <row r="156" spans="1:8" ht="22.8">
      <c r="A156" s="129">
        <v>1</v>
      </c>
      <c r="B156" s="64" t="s">
        <v>202</v>
      </c>
      <c r="C156" s="129" t="s">
        <v>74</v>
      </c>
      <c r="D156" s="74">
        <v>4.8</v>
      </c>
      <c r="E156" s="61"/>
      <c r="F156" s="62"/>
      <c r="G156" s="27"/>
      <c r="H156" s="27"/>
    </row>
    <row r="157" spans="1:8" ht="22.8">
      <c r="A157" s="129">
        <v>2</v>
      </c>
      <c r="B157" s="64" t="s">
        <v>202</v>
      </c>
      <c r="C157" s="129" t="s">
        <v>74</v>
      </c>
      <c r="D157" s="75">
        <v>0.53</v>
      </c>
      <c r="E157" s="61"/>
      <c r="F157" s="62"/>
      <c r="G157" s="27"/>
      <c r="H157" s="27"/>
    </row>
    <row r="158" spans="1:8" ht="22.8">
      <c r="A158" s="129">
        <v>3</v>
      </c>
      <c r="B158" s="64" t="s">
        <v>203</v>
      </c>
      <c r="C158" s="129" t="s">
        <v>74</v>
      </c>
      <c r="D158" s="74">
        <v>2.56</v>
      </c>
      <c r="E158" s="61"/>
      <c r="F158" s="62"/>
      <c r="G158" s="27"/>
      <c r="H158" s="27"/>
    </row>
    <row r="159" spans="1:8" ht="34.200000000000003">
      <c r="A159" s="129">
        <v>4</v>
      </c>
      <c r="B159" s="64" t="s">
        <v>204</v>
      </c>
      <c r="C159" s="129" t="s">
        <v>64</v>
      </c>
      <c r="D159" s="74">
        <v>45</v>
      </c>
      <c r="E159" s="61"/>
      <c r="F159" s="62"/>
      <c r="G159" s="27"/>
      <c r="H159" s="27"/>
    </row>
    <row r="160" spans="1:8">
      <c r="A160" s="129">
        <v>5</v>
      </c>
      <c r="B160" s="64" t="s">
        <v>205</v>
      </c>
      <c r="C160" s="129" t="s">
        <v>64</v>
      </c>
      <c r="D160" s="74">
        <v>5</v>
      </c>
      <c r="E160" s="61"/>
      <c r="F160" s="62"/>
      <c r="G160" s="27"/>
      <c r="H160" s="27"/>
    </row>
    <row r="161" spans="1:8" ht="22.8">
      <c r="A161" s="404">
        <v>6</v>
      </c>
      <c r="B161" s="361" t="s">
        <v>458</v>
      </c>
      <c r="C161" s="352" t="s">
        <v>46</v>
      </c>
      <c r="D161" s="353">
        <v>20.2</v>
      </c>
      <c r="E161" s="61"/>
      <c r="F161" s="62"/>
      <c r="G161" s="27"/>
      <c r="H161" s="27"/>
    </row>
    <row r="162" spans="1:8">
      <c r="A162" s="128"/>
      <c r="B162" s="470" t="s">
        <v>206</v>
      </c>
      <c r="C162" s="471"/>
      <c r="D162" s="471"/>
      <c r="E162" s="471"/>
      <c r="F162" s="471"/>
    </row>
    <row r="163" spans="1:8" ht="34.200000000000003">
      <c r="A163" s="129">
        <v>1</v>
      </c>
      <c r="B163" s="64" t="s">
        <v>207</v>
      </c>
      <c r="C163" s="129" t="s">
        <v>103</v>
      </c>
      <c r="D163" s="74">
        <v>1.29</v>
      </c>
      <c r="E163" s="61"/>
      <c r="F163" s="62"/>
      <c r="G163" s="27"/>
      <c r="H163" s="27"/>
    </row>
    <row r="164" spans="1:8" ht="22.8">
      <c r="A164" s="129">
        <v>2</v>
      </c>
      <c r="B164" s="64" t="s">
        <v>208</v>
      </c>
      <c r="C164" s="129" t="s">
        <v>103</v>
      </c>
      <c r="D164" s="74">
        <v>1.29</v>
      </c>
      <c r="E164" s="61"/>
      <c r="F164" s="62"/>
      <c r="G164" s="27"/>
      <c r="H164" s="27"/>
    </row>
    <row r="165" spans="1:8" ht="34.200000000000003">
      <c r="A165" s="129">
        <v>3</v>
      </c>
      <c r="B165" s="64" t="s">
        <v>209</v>
      </c>
      <c r="C165" s="129" t="s">
        <v>103</v>
      </c>
      <c r="D165" s="74">
        <v>1.01</v>
      </c>
      <c r="E165" s="61"/>
      <c r="F165" s="62"/>
      <c r="G165" s="27"/>
      <c r="H165" s="27"/>
    </row>
    <row r="166" spans="1:8" ht="22.8">
      <c r="A166" s="129">
        <v>4</v>
      </c>
      <c r="B166" s="64" t="s">
        <v>208</v>
      </c>
      <c r="C166" s="129" t="s">
        <v>103</v>
      </c>
      <c r="D166" s="74">
        <v>1.01</v>
      </c>
      <c r="E166" s="61"/>
      <c r="F166" s="62"/>
      <c r="G166" s="27"/>
      <c r="H166" s="27"/>
    </row>
    <row r="167" spans="1:8" ht="34.200000000000003">
      <c r="A167" s="129">
        <v>5</v>
      </c>
      <c r="B167" s="64" t="s">
        <v>210</v>
      </c>
      <c r="C167" s="129" t="s">
        <v>103</v>
      </c>
      <c r="D167" s="74">
        <v>1.19</v>
      </c>
      <c r="E167" s="61"/>
      <c r="F167" s="62"/>
      <c r="G167" s="27"/>
      <c r="H167" s="27"/>
    </row>
    <row r="168" spans="1:8" ht="22.8">
      <c r="A168" s="129">
        <v>6</v>
      </c>
      <c r="B168" s="64" t="s">
        <v>208</v>
      </c>
      <c r="C168" s="129" t="s">
        <v>103</v>
      </c>
      <c r="D168" s="74">
        <v>1.19</v>
      </c>
      <c r="E168" s="61"/>
      <c r="F168" s="62"/>
      <c r="G168" s="27"/>
      <c r="H168" s="27"/>
    </row>
    <row r="169" spans="1:8" ht="34.200000000000003">
      <c r="A169" s="129">
        <v>7</v>
      </c>
      <c r="B169" s="64" t="s">
        <v>211</v>
      </c>
      <c r="C169" s="129" t="s">
        <v>103</v>
      </c>
      <c r="D169" s="75">
        <v>0.52</v>
      </c>
      <c r="E169" s="61"/>
      <c r="F169" s="62"/>
      <c r="G169" s="27"/>
      <c r="H169" s="27"/>
    </row>
    <row r="170" spans="1:8" ht="22.8">
      <c r="A170" s="129">
        <v>8</v>
      </c>
      <c r="B170" s="64" t="s">
        <v>208</v>
      </c>
      <c r="C170" s="129" t="s">
        <v>103</v>
      </c>
      <c r="D170" s="75">
        <v>0.52</v>
      </c>
      <c r="E170" s="61"/>
      <c r="F170" s="62"/>
      <c r="G170" s="27"/>
      <c r="H170" s="27"/>
    </row>
    <row r="171" spans="1:8" ht="34.200000000000003">
      <c r="A171" s="129">
        <v>9</v>
      </c>
      <c r="B171" s="64" t="s">
        <v>212</v>
      </c>
      <c r="C171" s="129" t="s">
        <v>103</v>
      </c>
      <c r="D171" s="75">
        <v>0.12</v>
      </c>
      <c r="E171" s="61"/>
      <c r="F171" s="62"/>
      <c r="G171" s="27"/>
      <c r="H171" s="27"/>
    </row>
    <row r="172" spans="1:8" ht="22.8">
      <c r="A172" s="129">
        <v>10</v>
      </c>
      <c r="B172" s="64" t="s">
        <v>208</v>
      </c>
      <c r="C172" s="129" t="s">
        <v>103</v>
      </c>
      <c r="D172" s="75">
        <v>0.12</v>
      </c>
      <c r="E172" s="61"/>
      <c r="F172" s="62"/>
      <c r="G172" s="27"/>
      <c r="H172" s="27"/>
    </row>
    <row r="173" spans="1:8">
      <c r="A173" s="128"/>
      <c r="B173" s="470" t="s">
        <v>213</v>
      </c>
      <c r="C173" s="471"/>
      <c r="D173" s="471"/>
      <c r="E173" s="471"/>
      <c r="F173" s="471"/>
    </row>
    <row r="174" spans="1:8" ht="34.200000000000003">
      <c r="A174" s="129">
        <v>1</v>
      </c>
      <c r="B174" s="64" t="s">
        <v>214</v>
      </c>
      <c r="C174" s="129" t="s">
        <v>42</v>
      </c>
      <c r="D174" s="74">
        <v>21.25</v>
      </c>
      <c r="E174" s="61"/>
      <c r="F174" s="62"/>
      <c r="G174" s="27"/>
      <c r="H174" s="27"/>
    </row>
    <row r="175" spans="1:8">
      <c r="A175" s="129">
        <v>2</v>
      </c>
      <c r="B175" s="64" t="s">
        <v>215</v>
      </c>
      <c r="C175" s="129" t="s">
        <v>74</v>
      </c>
      <c r="D175" s="74">
        <v>64</v>
      </c>
      <c r="E175" s="61"/>
      <c r="F175" s="62"/>
      <c r="G175" s="27"/>
      <c r="H175" s="27"/>
    </row>
    <row r="176" spans="1:8" ht="22.8">
      <c r="A176" s="129">
        <v>3</v>
      </c>
      <c r="B176" s="64" t="s">
        <v>216</v>
      </c>
      <c r="C176" s="129" t="s">
        <v>74</v>
      </c>
      <c r="D176" s="74">
        <v>134</v>
      </c>
      <c r="E176" s="61"/>
      <c r="F176" s="62"/>
      <c r="G176" s="27"/>
      <c r="H176" s="27"/>
    </row>
    <row r="177" spans="1:8" ht="22.8">
      <c r="A177" s="129">
        <v>4</v>
      </c>
      <c r="B177" s="64" t="s">
        <v>217</v>
      </c>
      <c r="C177" s="129" t="s">
        <v>42</v>
      </c>
      <c r="D177" s="74">
        <v>14.24</v>
      </c>
      <c r="E177" s="61"/>
      <c r="F177" s="62"/>
      <c r="G177" s="27"/>
      <c r="H177" s="27"/>
    </row>
    <row r="178" spans="1:8" ht="22.8">
      <c r="A178" s="129">
        <v>5</v>
      </c>
      <c r="B178" s="64" t="s">
        <v>218</v>
      </c>
      <c r="C178" s="129" t="s">
        <v>42</v>
      </c>
      <c r="D178" s="74">
        <v>14.24</v>
      </c>
      <c r="E178" s="61"/>
      <c r="F178" s="62"/>
      <c r="G178" s="27"/>
      <c r="H178" s="27"/>
    </row>
    <row r="179" spans="1:8" ht="34.200000000000003">
      <c r="A179" s="129">
        <v>6</v>
      </c>
      <c r="B179" s="64" t="s">
        <v>219</v>
      </c>
      <c r="C179" s="129" t="s">
        <v>80</v>
      </c>
      <c r="D179" s="75">
        <v>2.5000000000000001E-2</v>
      </c>
      <c r="E179" s="61"/>
      <c r="F179" s="62"/>
      <c r="G179" s="27"/>
      <c r="H179" s="27"/>
    </row>
    <row r="180" spans="1:8" ht="34.200000000000003">
      <c r="A180" s="129">
        <v>7</v>
      </c>
      <c r="B180" s="64" t="s">
        <v>220</v>
      </c>
      <c r="C180" s="129" t="s">
        <v>80</v>
      </c>
      <c r="D180" s="75">
        <v>2.5000000000000001E-2</v>
      </c>
      <c r="E180" s="61"/>
      <c r="F180" s="62"/>
      <c r="G180" s="27"/>
      <c r="H180" s="27"/>
    </row>
    <row r="181" spans="1:8" ht="22.8">
      <c r="A181" s="129">
        <v>8</v>
      </c>
      <c r="B181" s="64" t="s">
        <v>221</v>
      </c>
      <c r="C181" s="129" t="s">
        <v>42</v>
      </c>
      <c r="D181" s="75">
        <v>0.312</v>
      </c>
      <c r="E181" s="61"/>
      <c r="F181" s="62"/>
      <c r="G181" s="27"/>
      <c r="H181" s="27"/>
    </row>
    <row r="182" spans="1:8" ht="22.8">
      <c r="A182" s="129">
        <v>9</v>
      </c>
      <c r="B182" s="64" t="s">
        <v>222</v>
      </c>
      <c r="C182" s="129" t="s">
        <v>42</v>
      </c>
      <c r="D182" s="75">
        <v>0.96599999999999997</v>
      </c>
      <c r="E182" s="61"/>
      <c r="F182" s="62"/>
      <c r="G182" s="27"/>
      <c r="H182" s="27"/>
    </row>
    <row r="183" spans="1:8" ht="45.6">
      <c r="A183" s="129">
        <v>10</v>
      </c>
      <c r="B183" s="64" t="s">
        <v>223</v>
      </c>
      <c r="C183" s="129" t="s">
        <v>68</v>
      </c>
      <c r="D183" s="74">
        <v>1.42</v>
      </c>
      <c r="E183" s="61"/>
      <c r="F183" s="62"/>
      <c r="G183" s="27"/>
      <c r="H183" s="27"/>
    </row>
    <row r="184" spans="1:8" ht="45.6">
      <c r="A184" s="129">
        <v>11</v>
      </c>
      <c r="B184" s="64" t="s">
        <v>224</v>
      </c>
      <c r="C184" s="129" t="s">
        <v>68</v>
      </c>
      <c r="D184" s="74">
        <v>1.42</v>
      </c>
      <c r="E184" s="61"/>
      <c r="F184" s="62"/>
      <c r="G184" s="27"/>
      <c r="H184" s="27"/>
    </row>
    <row r="185" spans="1:8" ht="34.200000000000003">
      <c r="A185" s="129">
        <v>12</v>
      </c>
      <c r="B185" s="64" t="s">
        <v>225</v>
      </c>
      <c r="C185" s="129" t="s">
        <v>68</v>
      </c>
      <c r="D185" s="74">
        <v>1.42</v>
      </c>
      <c r="E185" s="61"/>
      <c r="F185" s="62"/>
      <c r="G185" s="27"/>
      <c r="H185" s="27"/>
    </row>
    <row r="186" spans="1:8" ht="22.8">
      <c r="A186" s="129">
        <v>13</v>
      </c>
      <c r="B186" s="64" t="s">
        <v>226</v>
      </c>
      <c r="C186" s="129" t="s">
        <v>42</v>
      </c>
      <c r="D186" s="75">
        <v>0.28399999999999997</v>
      </c>
      <c r="E186" s="61"/>
      <c r="F186" s="62"/>
      <c r="G186" s="27"/>
      <c r="H186" s="27"/>
    </row>
    <row r="187" spans="1:8" ht="45.6">
      <c r="A187" s="129">
        <v>14</v>
      </c>
      <c r="B187" s="64" t="s">
        <v>227</v>
      </c>
      <c r="C187" s="129" t="s">
        <v>42</v>
      </c>
      <c r="D187" s="75">
        <v>0.68200000000000005</v>
      </c>
      <c r="E187" s="61"/>
      <c r="F187" s="62"/>
      <c r="G187" s="27"/>
      <c r="H187" s="27"/>
    </row>
    <row r="188" spans="1:8" ht="22.8">
      <c r="A188" s="129">
        <v>15</v>
      </c>
      <c r="B188" s="64" t="s">
        <v>221</v>
      </c>
      <c r="C188" s="129" t="s">
        <v>42</v>
      </c>
      <c r="D188" s="75">
        <v>0.19</v>
      </c>
      <c r="E188" s="61"/>
      <c r="F188" s="62"/>
      <c r="G188" s="27"/>
      <c r="H188" s="27"/>
    </row>
    <row r="189" spans="1:8" ht="22.8">
      <c r="A189" s="129">
        <v>16</v>
      </c>
      <c r="B189" s="64" t="s">
        <v>222</v>
      </c>
      <c r="C189" s="129" t="s">
        <v>42</v>
      </c>
      <c r="D189" s="75">
        <v>0.82399999999999995</v>
      </c>
      <c r="E189" s="61"/>
      <c r="F189" s="62"/>
      <c r="G189" s="27"/>
      <c r="H189" s="27"/>
    </row>
    <row r="190" spans="1:8" ht="45.6">
      <c r="A190" s="129">
        <v>17</v>
      </c>
      <c r="B190" s="64" t="s">
        <v>223</v>
      </c>
      <c r="C190" s="129" t="s">
        <v>68</v>
      </c>
      <c r="D190" s="74">
        <v>1.35</v>
      </c>
      <c r="E190" s="61"/>
      <c r="F190" s="62"/>
      <c r="G190" s="27"/>
      <c r="H190" s="27"/>
    </row>
    <row r="191" spans="1:8" ht="34.200000000000003">
      <c r="A191" s="129">
        <v>18</v>
      </c>
      <c r="B191" s="64" t="s">
        <v>225</v>
      </c>
      <c r="C191" s="129" t="s">
        <v>68</v>
      </c>
      <c r="D191" s="74">
        <v>1.35</v>
      </c>
      <c r="E191" s="61"/>
      <c r="F191" s="62"/>
      <c r="G191" s="27"/>
      <c r="H191" s="27"/>
    </row>
    <row r="192" spans="1:8" ht="22.8">
      <c r="A192" s="129">
        <v>19</v>
      </c>
      <c r="B192" s="64" t="s">
        <v>226</v>
      </c>
      <c r="C192" s="129" t="s">
        <v>42</v>
      </c>
      <c r="D192" s="75">
        <v>0.27</v>
      </c>
      <c r="E192" s="61"/>
      <c r="F192" s="62"/>
      <c r="G192" s="27"/>
      <c r="H192" s="27"/>
    </row>
    <row r="193" spans="1:8" ht="49.2" customHeight="1">
      <c r="A193" s="129">
        <v>20</v>
      </c>
      <c r="B193" s="64" t="s">
        <v>227</v>
      </c>
      <c r="C193" s="129" t="s">
        <v>42</v>
      </c>
      <c r="D193" s="75">
        <v>0.55400000000000005</v>
      </c>
      <c r="E193" s="61"/>
      <c r="F193" s="62"/>
      <c r="G193" s="27"/>
      <c r="H193" s="27"/>
    </row>
    <row r="194" spans="1:8" ht="49.2" customHeight="1">
      <c r="A194" s="404">
        <v>21</v>
      </c>
      <c r="B194" s="405" t="s">
        <v>2391</v>
      </c>
      <c r="C194" s="404" t="s">
        <v>42</v>
      </c>
      <c r="D194" s="419">
        <v>7.01</v>
      </c>
      <c r="E194" s="61"/>
      <c r="F194" s="62"/>
      <c r="G194" s="27"/>
      <c r="H194" s="27"/>
    </row>
    <row r="195" spans="1:8">
      <c r="A195" s="128"/>
      <c r="B195" s="470" t="s">
        <v>228</v>
      </c>
      <c r="C195" s="471"/>
      <c r="D195" s="471"/>
      <c r="E195" s="471"/>
      <c r="F195" s="471"/>
    </row>
    <row r="196" spans="1:8" ht="22.8">
      <c r="A196" s="129">
        <v>1</v>
      </c>
      <c r="B196" s="64" t="s">
        <v>229</v>
      </c>
      <c r="C196" s="129" t="s">
        <v>10</v>
      </c>
      <c r="D196" s="74">
        <v>1</v>
      </c>
      <c r="E196" s="61"/>
      <c r="F196" s="62"/>
      <c r="G196" s="27"/>
      <c r="H196" s="27"/>
    </row>
    <row r="197" spans="1:8">
      <c r="A197" s="500" t="s">
        <v>1392</v>
      </c>
      <c r="B197" s="501"/>
      <c r="C197" s="501"/>
      <c r="D197" s="501"/>
      <c r="E197" s="502"/>
      <c r="F197" s="73"/>
    </row>
    <row r="205" spans="1:8">
      <c r="C205" s="148"/>
    </row>
  </sheetData>
  <mergeCells count="16">
    <mergeCell ref="B129:F129"/>
    <mergeCell ref="B2:E2"/>
    <mergeCell ref="A4:F5"/>
    <mergeCell ref="A6:F7"/>
    <mergeCell ref="A8:F9"/>
    <mergeCell ref="D10:D11"/>
    <mergeCell ref="B12:F12"/>
    <mergeCell ref="B27:F27"/>
    <mergeCell ref="E10:F10"/>
    <mergeCell ref="A10:A11"/>
    <mergeCell ref="A197:E197"/>
    <mergeCell ref="B173:F173"/>
    <mergeCell ref="B195:F195"/>
    <mergeCell ref="B143:F143"/>
    <mergeCell ref="B155:F155"/>
    <mergeCell ref="B162:F162"/>
  </mergeCells>
  <pageMargins left="0.23622047244094491" right="0" top="0.47244094488188981" bottom="0.19685039370078741" header="0" footer="0.27559055118110237"/>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C79E-189C-4771-9007-81CE4CE03AE9}">
  <dimension ref="A2:H129"/>
  <sheetViews>
    <sheetView topLeftCell="A105" zoomScale="115" zoomScaleNormal="115" workbookViewId="0">
      <selection activeCell="I124" sqref="I124"/>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847</v>
      </c>
      <c r="B6" s="540"/>
      <c r="C6" s="540"/>
      <c r="D6" s="540"/>
      <c r="E6" s="540"/>
      <c r="F6" s="540"/>
    </row>
    <row r="7" spans="1:8">
      <c r="A7" s="540"/>
      <c r="B7" s="540"/>
      <c r="C7" s="540"/>
      <c r="D7" s="540"/>
      <c r="E7" s="540"/>
      <c r="F7" s="540"/>
    </row>
    <row r="8" spans="1:8">
      <c r="A8" s="539" t="s">
        <v>848</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849</v>
      </c>
      <c r="C12" s="536"/>
      <c r="D12" s="536"/>
      <c r="E12" s="536"/>
      <c r="F12" s="536"/>
    </row>
    <row r="13" spans="1:8" ht="34.200000000000003">
      <c r="A13" s="86">
        <v>1</v>
      </c>
      <c r="B13" s="82" t="s">
        <v>2349</v>
      </c>
      <c r="C13" s="352" t="s">
        <v>15</v>
      </c>
      <c r="D13" s="353">
        <v>2</v>
      </c>
      <c r="E13" s="83"/>
      <c r="F13" s="84"/>
      <c r="G13" s="38"/>
      <c r="H13" s="38"/>
    </row>
    <row r="14" spans="1:8">
      <c r="A14" s="86">
        <v>2</v>
      </c>
      <c r="B14" s="82" t="s">
        <v>850</v>
      </c>
      <c r="C14" s="86" t="s">
        <v>15</v>
      </c>
      <c r="D14" s="154">
        <v>6</v>
      </c>
      <c r="E14" s="83"/>
      <c r="F14" s="84"/>
      <c r="G14" s="38"/>
      <c r="H14" s="38"/>
    </row>
    <row r="15" spans="1:8" ht="22.8">
      <c r="A15" s="86">
        <v>3</v>
      </c>
      <c r="B15" s="82" t="s">
        <v>851</v>
      </c>
      <c r="C15" s="86" t="s">
        <v>46</v>
      </c>
      <c r="D15" s="154">
        <v>1.2</v>
      </c>
      <c r="E15" s="83"/>
      <c r="F15" s="84"/>
      <c r="G15" s="38"/>
      <c r="H15" s="38"/>
    </row>
    <row r="16" spans="1:8" ht="22.8">
      <c r="A16" s="86">
        <v>4</v>
      </c>
      <c r="B16" s="82" t="s">
        <v>852</v>
      </c>
      <c r="C16" s="86" t="s">
        <v>46</v>
      </c>
      <c r="D16" s="154">
        <v>1.2</v>
      </c>
      <c r="E16" s="83"/>
      <c r="F16" s="84"/>
      <c r="G16" s="38"/>
      <c r="H16" s="38"/>
    </row>
    <row r="17" spans="1:8">
      <c r="A17" s="86">
        <v>5</v>
      </c>
      <c r="B17" s="82" t="s">
        <v>853</v>
      </c>
      <c r="C17" s="86" t="s">
        <v>55</v>
      </c>
      <c r="D17" s="154">
        <v>26.2</v>
      </c>
      <c r="E17" s="83"/>
      <c r="F17" s="84"/>
      <c r="G17" s="38"/>
      <c r="H17" s="38"/>
    </row>
    <row r="18" spans="1:8" ht="22.8">
      <c r="A18" s="86">
        <v>6</v>
      </c>
      <c r="B18" s="82" t="s">
        <v>854</v>
      </c>
      <c r="C18" s="86" t="s">
        <v>46</v>
      </c>
      <c r="D18" s="154">
        <v>10.48</v>
      </c>
      <c r="E18" s="83"/>
      <c r="F18" s="84"/>
      <c r="G18" s="38"/>
      <c r="H18" s="38"/>
    </row>
    <row r="19" spans="1:8" ht="22.8">
      <c r="A19" s="86">
        <v>7</v>
      </c>
      <c r="B19" s="82" t="s">
        <v>852</v>
      </c>
      <c r="C19" s="86" t="s">
        <v>46</v>
      </c>
      <c r="D19" s="154">
        <v>10.48</v>
      </c>
      <c r="E19" s="83"/>
      <c r="F19" s="84"/>
      <c r="G19" s="38"/>
      <c r="H19" s="38"/>
    </row>
    <row r="20" spans="1:8" ht="22.8">
      <c r="A20" s="86">
        <v>8</v>
      </c>
      <c r="B20" s="82" t="s">
        <v>2350</v>
      </c>
      <c r="C20" s="352" t="s">
        <v>103</v>
      </c>
      <c r="D20" s="353">
        <v>2.88</v>
      </c>
      <c r="E20" s="83"/>
      <c r="F20" s="84"/>
      <c r="G20" s="38"/>
      <c r="H20" s="38"/>
    </row>
    <row r="21" spans="1:8" ht="22.8">
      <c r="A21" s="86">
        <v>9</v>
      </c>
      <c r="B21" s="82" t="s">
        <v>855</v>
      </c>
      <c r="C21" s="86" t="s">
        <v>74</v>
      </c>
      <c r="D21" s="154">
        <v>27</v>
      </c>
      <c r="E21" s="83"/>
      <c r="F21" s="84"/>
      <c r="G21" s="38"/>
      <c r="H21" s="38"/>
    </row>
    <row r="22" spans="1:8" ht="34.200000000000003">
      <c r="A22" s="86">
        <v>10</v>
      </c>
      <c r="B22" s="82" t="s">
        <v>537</v>
      </c>
      <c r="C22" s="86" t="s">
        <v>46</v>
      </c>
      <c r="D22" s="154">
        <v>67.5</v>
      </c>
      <c r="E22" s="83"/>
      <c r="F22" s="84"/>
      <c r="G22" s="38"/>
      <c r="H22" s="38"/>
    </row>
    <row r="23" spans="1:8" ht="22.8">
      <c r="A23" s="86">
        <v>11</v>
      </c>
      <c r="B23" s="82" t="s">
        <v>852</v>
      </c>
      <c r="C23" s="86" t="s">
        <v>46</v>
      </c>
      <c r="D23" s="154">
        <v>67.5</v>
      </c>
      <c r="E23" s="83"/>
      <c r="F23" s="84"/>
      <c r="G23" s="38"/>
      <c r="H23" s="38"/>
    </row>
    <row r="24" spans="1:8" ht="22.8">
      <c r="A24" s="86">
        <v>12</v>
      </c>
      <c r="B24" s="82" t="s">
        <v>856</v>
      </c>
      <c r="C24" s="86" t="s">
        <v>74</v>
      </c>
      <c r="D24" s="154">
        <v>50</v>
      </c>
      <c r="E24" s="83"/>
      <c r="F24" s="84"/>
      <c r="G24" s="38"/>
      <c r="H24" s="38"/>
    </row>
    <row r="25" spans="1:8" ht="34.200000000000003">
      <c r="A25" s="86">
        <v>13</v>
      </c>
      <c r="B25" s="82" t="s">
        <v>537</v>
      </c>
      <c r="C25" s="86" t="s">
        <v>46</v>
      </c>
      <c r="D25" s="154">
        <v>125</v>
      </c>
      <c r="E25" s="83"/>
      <c r="F25" s="84"/>
      <c r="G25" s="38"/>
      <c r="H25" s="38"/>
    </row>
    <row r="26" spans="1:8" ht="22.8">
      <c r="A26" s="86">
        <v>14</v>
      </c>
      <c r="B26" s="82" t="s">
        <v>852</v>
      </c>
      <c r="C26" s="86" t="s">
        <v>46</v>
      </c>
      <c r="D26" s="154">
        <v>125</v>
      </c>
      <c r="E26" s="83"/>
      <c r="F26" s="84"/>
      <c r="G26" s="38"/>
      <c r="H26" s="38"/>
    </row>
    <row r="27" spans="1:8" ht="22.8">
      <c r="A27" s="86">
        <v>15</v>
      </c>
      <c r="B27" s="82" t="s">
        <v>857</v>
      </c>
      <c r="C27" s="86" t="s">
        <v>42</v>
      </c>
      <c r="D27" s="153">
        <v>0.125</v>
      </c>
      <c r="E27" s="83"/>
      <c r="F27" s="84"/>
      <c r="G27" s="38"/>
      <c r="H27" s="38"/>
    </row>
    <row r="28" spans="1:8" ht="34.200000000000003">
      <c r="A28" s="86">
        <v>16</v>
      </c>
      <c r="B28" s="82" t="s">
        <v>537</v>
      </c>
      <c r="C28" s="86" t="s">
        <v>46</v>
      </c>
      <c r="D28" s="154">
        <v>27.5</v>
      </c>
      <c r="E28" s="83"/>
      <c r="F28" s="84"/>
      <c r="G28" s="38"/>
      <c r="H28" s="38"/>
    </row>
    <row r="29" spans="1:8" ht="22.8">
      <c r="A29" s="86">
        <v>17</v>
      </c>
      <c r="B29" s="82" t="s">
        <v>852</v>
      </c>
      <c r="C29" s="86" t="s">
        <v>46</v>
      </c>
      <c r="D29" s="154">
        <v>27.5</v>
      </c>
      <c r="E29" s="83"/>
      <c r="F29" s="84"/>
      <c r="G29" s="38"/>
      <c r="H29" s="38"/>
    </row>
    <row r="30" spans="1:8">
      <c r="A30" s="86">
        <v>18</v>
      </c>
      <c r="B30" s="82" t="s">
        <v>858</v>
      </c>
      <c r="C30" s="86" t="s">
        <v>859</v>
      </c>
      <c r="D30" s="154">
        <v>1.39</v>
      </c>
      <c r="E30" s="83"/>
      <c r="F30" s="84"/>
      <c r="G30" s="38"/>
      <c r="H30" s="38"/>
    </row>
    <row r="31" spans="1:8" ht="34.200000000000003">
      <c r="A31" s="86">
        <v>19</v>
      </c>
      <c r="B31" s="82" t="s">
        <v>537</v>
      </c>
      <c r="C31" s="86" t="s">
        <v>46</v>
      </c>
      <c r="D31" s="154">
        <v>306</v>
      </c>
      <c r="E31" s="83"/>
      <c r="F31" s="84"/>
      <c r="G31" s="38"/>
      <c r="H31" s="38"/>
    </row>
    <row r="32" spans="1:8" ht="22.8">
      <c r="A32" s="86">
        <v>20</v>
      </c>
      <c r="B32" s="82" t="s">
        <v>852</v>
      </c>
      <c r="C32" s="86" t="s">
        <v>46</v>
      </c>
      <c r="D32" s="154">
        <v>306</v>
      </c>
      <c r="E32" s="83"/>
      <c r="F32" s="84"/>
      <c r="G32" s="38"/>
      <c r="H32" s="38"/>
    </row>
    <row r="33" spans="1:8" ht="22.8">
      <c r="A33" s="86">
        <v>21</v>
      </c>
      <c r="B33" s="82" t="s">
        <v>857</v>
      </c>
      <c r="C33" s="86" t="s">
        <v>42</v>
      </c>
      <c r="D33" s="153">
        <v>0.9</v>
      </c>
      <c r="E33" s="83"/>
      <c r="F33" s="84"/>
      <c r="G33" s="38"/>
      <c r="H33" s="38"/>
    </row>
    <row r="34" spans="1:8" ht="34.200000000000003">
      <c r="A34" s="86">
        <v>22</v>
      </c>
      <c r="B34" s="82" t="s">
        <v>537</v>
      </c>
      <c r="C34" s="86" t="s">
        <v>46</v>
      </c>
      <c r="D34" s="154">
        <v>216</v>
      </c>
      <c r="E34" s="83"/>
      <c r="F34" s="84"/>
      <c r="G34" s="38"/>
      <c r="H34" s="38"/>
    </row>
    <row r="35" spans="1:8" ht="22.8">
      <c r="A35" s="86">
        <v>23</v>
      </c>
      <c r="B35" s="82" t="s">
        <v>852</v>
      </c>
      <c r="C35" s="86" t="s">
        <v>46</v>
      </c>
      <c r="D35" s="154">
        <v>216</v>
      </c>
      <c r="E35" s="83"/>
      <c r="F35" s="84"/>
      <c r="G35" s="38"/>
      <c r="H35" s="38"/>
    </row>
    <row r="36" spans="1:8">
      <c r="A36" s="86">
        <v>24</v>
      </c>
      <c r="B36" s="82" t="s">
        <v>860</v>
      </c>
      <c r="C36" s="86" t="s">
        <v>184</v>
      </c>
      <c r="D36" s="154">
        <v>40</v>
      </c>
      <c r="E36" s="83"/>
      <c r="F36" s="84"/>
      <c r="G36" s="38"/>
      <c r="H36" s="38"/>
    </row>
    <row r="37" spans="1:8" ht="22.8">
      <c r="A37" s="86">
        <v>25</v>
      </c>
      <c r="B37" s="82" t="s">
        <v>861</v>
      </c>
      <c r="C37" s="86" t="s">
        <v>46</v>
      </c>
      <c r="D37" s="377">
        <v>6</v>
      </c>
      <c r="E37" s="83"/>
      <c r="F37" s="84"/>
      <c r="G37" s="38"/>
      <c r="H37" s="38"/>
    </row>
    <row r="38" spans="1:8" ht="22.8">
      <c r="A38" s="86">
        <v>26</v>
      </c>
      <c r="B38" s="82" t="s">
        <v>852</v>
      </c>
      <c r="C38" s="86" t="s">
        <v>46</v>
      </c>
      <c r="D38" s="377">
        <v>6</v>
      </c>
      <c r="E38" s="83"/>
      <c r="F38" s="84"/>
      <c r="G38" s="38"/>
      <c r="H38" s="38"/>
    </row>
    <row r="39" spans="1:8">
      <c r="A39" s="155"/>
      <c r="B39" s="535" t="s">
        <v>862</v>
      </c>
      <c r="C39" s="536"/>
      <c r="D39" s="536"/>
      <c r="E39" s="536"/>
      <c r="F39" s="536"/>
    </row>
    <row r="40" spans="1:8">
      <c r="A40" s="86">
        <v>1</v>
      </c>
      <c r="B40" s="82" t="s">
        <v>863</v>
      </c>
      <c r="C40" s="86" t="s">
        <v>42</v>
      </c>
      <c r="D40" s="153">
        <v>0.14499999999999999</v>
      </c>
      <c r="E40" s="83"/>
      <c r="F40" s="84"/>
      <c r="G40" s="38"/>
      <c r="H40" s="38"/>
    </row>
    <row r="41" spans="1:8" ht="34.200000000000003">
      <c r="A41" s="86">
        <v>2</v>
      </c>
      <c r="B41" s="82" t="s">
        <v>537</v>
      </c>
      <c r="C41" s="86" t="s">
        <v>46</v>
      </c>
      <c r="D41" s="154">
        <v>33.35</v>
      </c>
      <c r="E41" s="83"/>
      <c r="F41" s="84"/>
      <c r="G41" s="38"/>
      <c r="H41" s="38"/>
    </row>
    <row r="42" spans="1:8" ht="22.8">
      <c r="A42" s="86">
        <v>3</v>
      </c>
      <c r="B42" s="82" t="s">
        <v>852</v>
      </c>
      <c r="C42" s="86" t="s">
        <v>46</v>
      </c>
      <c r="D42" s="154">
        <v>33.35</v>
      </c>
      <c r="E42" s="83"/>
      <c r="F42" s="84"/>
      <c r="G42" s="38"/>
      <c r="H42" s="38"/>
    </row>
    <row r="43" spans="1:8">
      <c r="A43" s="86">
        <v>4</v>
      </c>
      <c r="B43" s="82" t="s">
        <v>858</v>
      </c>
      <c r="C43" s="86" t="s">
        <v>859</v>
      </c>
      <c r="D43" s="154">
        <v>1.06</v>
      </c>
      <c r="E43" s="83"/>
      <c r="F43" s="84"/>
      <c r="G43" s="38"/>
      <c r="H43" s="38"/>
    </row>
    <row r="44" spans="1:8" ht="34.200000000000003">
      <c r="A44" s="86">
        <v>5</v>
      </c>
      <c r="B44" s="82" t="s">
        <v>537</v>
      </c>
      <c r="C44" s="86" t="s">
        <v>46</v>
      </c>
      <c r="D44" s="154">
        <v>234</v>
      </c>
      <c r="E44" s="83"/>
      <c r="F44" s="84"/>
      <c r="G44" s="38"/>
      <c r="H44" s="38"/>
    </row>
    <row r="45" spans="1:8" ht="22.8">
      <c r="A45" s="86">
        <v>6</v>
      </c>
      <c r="B45" s="82" t="s">
        <v>852</v>
      </c>
      <c r="C45" s="86" t="s">
        <v>46</v>
      </c>
      <c r="D45" s="154">
        <v>234</v>
      </c>
      <c r="E45" s="83"/>
      <c r="F45" s="84"/>
      <c r="G45" s="38"/>
      <c r="H45" s="38"/>
    </row>
    <row r="46" spans="1:8" ht="22.8">
      <c r="A46" s="86">
        <v>7</v>
      </c>
      <c r="B46" s="82" t="s">
        <v>756</v>
      </c>
      <c r="C46" s="86" t="s">
        <v>42</v>
      </c>
      <c r="D46" s="154">
        <v>1.42</v>
      </c>
      <c r="E46" s="83"/>
      <c r="F46" s="84"/>
      <c r="G46" s="38"/>
      <c r="H46" s="38"/>
    </row>
    <row r="47" spans="1:8" ht="34.200000000000003">
      <c r="A47" s="86">
        <v>8</v>
      </c>
      <c r="B47" s="82" t="s">
        <v>864</v>
      </c>
      <c r="C47" s="86" t="s">
        <v>80</v>
      </c>
      <c r="D47" s="153">
        <v>0.14199999999999999</v>
      </c>
      <c r="E47" s="83"/>
      <c r="F47" s="84"/>
      <c r="G47" s="38"/>
      <c r="H47" s="38"/>
    </row>
    <row r="48" spans="1:8" ht="34.200000000000003">
      <c r="A48" s="86">
        <v>9</v>
      </c>
      <c r="B48" s="82" t="s">
        <v>865</v>
      </c>
      <c r="C48" s="86" t="s">
        <v>80</v>
      </c>
      <c r="D48" s="153">
        <v>0.14199999999999999</v>
      </c>
      <c r="E48" s="83"/>
      <c r="F48" s="84"/>
      <c r="G48" s="38"/>
      <c r="H48" s="38"/>
    </row>
    <row r="49" spans="1:8" ht="22.8">
      <c r="A49" s="86">
        <v>10</v>
      </c>
      <c r="B49" s="82" t="s">
        <v>642</v>
      </c>
      <c r="C49" s="86" t="s">
        <v>80</v>
      </c>
      <c r="D49" s="153">
        <v>0.14199999999999999</v>
      </c>
      <c r="E49" s="83"/>
      <c r="F49" s="84"/>
      <c r="G49" s="38"/>
      <c r="H49" s="38"/>
    </row>
    <row r="50" spans="1:8" ht="22.8">
      <c r="A50" s="86">
        <v>11</v>
      </c>
      <c r="B50" s="82" t="s">
        <v>756</v>
      </c>
      <c r="C50" s="86" t="s">
        <v>42</v>
      </c>
      <c r="D50" s="153">
        <v>0.92</v>
      </c>
      <c r="E50" s="83"/>
      <c r="F50" s="84"/>
      <c r="G50" s="38"/>
      <c r="H50" s="38"/>
    </row>
    <row r="51" spans="1:8" ht="34.200000000000003">
      <c r="A51" s="86">
        <v>12</v>
      </c>
      <c r="B51" s="82" t="s">
        <v>864</v>
      </c>
      <c r="C51" s="86" t="s">
        <v>80</v>
      </c>
      <c r="D51" s="153">
        <v>9.1999999999999998E-2</v>
      </c>
      <c r="E51" s="83"/>
      <c r="F51" s="84"/>
      <c r="G51" s="38"/>
      <c r="H51" s="38"/>
    </row>
    <row r="52" spans="1:8" ht="34.200000000000003">
      <c r="A52" s="86">
        <v>13</v>
      </c>
      <c r="B52" s="82" t="s">
        <v>865</v>
      </c>
      <c r="C52" s="86" t="s">
        <v>80</v>
      </c>
      <c r="D52" s="153">
        <v>9.1999999999999998E-2</v>
      </c>
      <c r="E52" s="83"/>
      <c r="F52" s="84"/>
      <c r="G52" s="38"/>
      <c r="H52" s="38"/>
    </row>
    <row r="53" spans="1:8" ht="22.8">
      <c r="A53" s="86">
        <v>14</v>
      </c>
      <c r="B53" s="82" t="s">
        <v>642</v>
      </c>
      <c r="C53" s="86" t="s">
        <v>80</v>
      </c>
      <c r="D53" s="153">
        <v>9.1999999999999998E-2</v>
      </c>
      <c r="E53" s="83"/>
      <c r="F53" s="84"/>
      <c r="G53" s="38"/>
      <c r="H53" s="38"/>
    </row>
    <row r="54" spans="1:8">
      <c r="A54" s="155"/>
      <c r="B54" s="535" t="s">
        <v>866</v>
      </c>
      <c r="C54" s="536"/>
      <c r="D54" s="536"/>
      <c r="E54" s="536"/>
      <c r="F54" s="536"/>
    </row>
    <row r="55" spans="1:8" ht="22.8">
      <c r="A55" s="86">
        <v>1</v>
      </c>
      <c r="B55" s="82" t="s">
        <v>557</v>
      </c>
      <c r="C55" s="86" t="s">
        <v>15</v>
      </c>
      <c r="D55" s="362">
        <v>18</v>
      </c>
      <c r="E55" s="83"/>
      <c r="F55" s="84"/>
      <c r="G55" s="38"/>
      <c r="H55" s="38"/>
    </row>
    <row r="56" spans="1:8" ht="22.8">
      <c r="A56" s="86">
        <v>2</v>
      </c>
      <c r="B56" s="82" t="s">
        <v>867</v>
      </c>
      <c r="C56" s="86" t="s">
        <v>103</v>
      </c>
      <c r="D56" s="362">
        <v>2.25</v>
      </c>
      <c r="E56" s="83"/>
      <c r="F56" s="84"/>
      <c r="G56" s="38"/>
      <c r="H56" s="38"/>
    </row>
    <row r="57" spans="1:8">
      <c r="A57" s="352" t="s">
        <v>1545</v>
      </c>
      <c r="B57" s="378" t="s">
        <v>2271</v>
      </c>
      <c r="C57" s="352" t="s">
        <v>15</v>
      </c>
      <c r="D57" s="362">
        <v>18</v>
      </c>
      <c r="E57" s="83"/>
      <c r="F57" s="84"/>
      <c r="G57" s="38"/>
      <c r="H57" s="38"/>
    </row>
    <row r="58" spans="1:8" ht="22.8">
      <c r="A58" s="86">
        <v>3</v>
      </c>
      <c r="B58" s="82" t="s">
        <v>868</v>
      </c>
      <c r="C58" s="86" t="s">
        <v>184</v>
      </c>
      <c r="D58" s="154">
        <v>2000</v>
      </c>
      <c r="E58" s="83"/>
      <c r="F58" s="84"/>
      <c r="G58" s="38"/>
      <c r="H58" s="38"/>
    </row>
    <row r="59" spans="1:8" ht="22.8">
      <c r="A59" s="86">
        <v>4</v>
      </c>
      <c r="B59" s="82" t="s">
        <v>869</v>
      </c>
      <c r="C59" s="86" t="s">
        <v>184</v>
      </c>
      <c r="D59" s="154">
        <v>2000</v>
      </c>
      <c r="E59" s="83"/>
      <c r="F59" s="84"/>
      <c r="G59" s="38"/>
      <c r="H59" s="38"/>
    </row>
    <row r="60" spans="1:8" ht="22.8">
      <c r="A60" s="86">
        <v>5</v>
      </c>
      <c r="B60" s="82" t="s">
        <v>330</v>
      </c>
      <c r="C60" s="86" t="s">
        <v>184</v>
      </c>
      <c r="D60" s="154">
        <v>2000</v>
      </c>
      <c r="E60" s="83"/>
      <c r="F60" s="84"/>
      <c r="G60" s="38"/>
      <c r="H60" s="38"/>
    </row>
    <row r="61" spans="1:8" ht="22.8">
      <c r="A61" s="86">
        <v>6</v>
      </c>
      <c r="B61" s="82" t="s">
        <v>682</v>
      </c>
      <c r="C61" s="86" t="s">
        <v>184</v>
      </c>
      <c r="D61" s="154">
        <v>2000</v>
      </c>
      <c r="E61" s="83"/>
      <c r="F61" s="84"/>
      <c r="G61" s="38"/>
      <c r="H61" s="38"/>
    </row>
    <row r="62" spans="1:8">
      <c r="A62" s="86">
        <v>7</v>
      </c>
      <c r="B62" s="82" t="s">
        <v>870</v>
      </c>
      <c r="C62" s="86" t="s">
        <v>103</v>
      </c>
      <c r="D62" s="154">
        <v>5.82</v>
      </c>
      <c r="E62" s="83"/>
      <c r="F62" s="84"/>
      <c r="G62" s="38"/>
      <c r="H62" s="38"/>
    </row>
    <row r="63" spans="1:8" ht="22.8">
      <c r="A63" s="86">
        <v>8</v>
      </c>
      <c r="B63" s="82" t="s">
        <v>1414</v>
      </c>
      <c r="C63" s="86" t="s">
        <v>10</v>
      </c>
      <c r="D63" s="154">
        <v>140</v>
      </c>
      <c r="E63" s="83"/>
      <c r="F63" s="84"/>
      <c r="G63" s="38"/>
      <c r="H63" s="38"/>
    </row>
    <row r="64" spans="1:8">
      <c r="A64" s="86">
        <v>9</v>
      </c>
      <c r="B64" s="82" t="s">
        <v>871</v>
      </c>
      <c r="C64" s="86" t="s">
        <v>184</v>
      </c>
      <c r="D64" s="154">
        <v>622</v>
      </c>
      <c r="E64" s="83"/>
      <c r="F64" s="84"/>
      <c r="G64" s="38"/>
      <c r="H64" s="38"/>
    </row>
    <row r="65" spans="1:8" ht="57">
      <c r="A65" s="86">
        <v>10</v>
      </c>
      <c r="B65" s="82" t="s">
        <v>872</v>
      </c>
      <c r="C65" s="86" t="s">
        <v>68</v>
      </c>
      <c r="D65" s="154">
        <v>6.22</v>
      </c>
      <c r="E65" s="83"/>
      <c r="F65" s="84"/>
      <c r="G65" s="38"/>
      <c r="H65" s="38"/>
    </row>
    <row r="66" spans="1:8" ht="22.8">
      <c r="A66" s="352" t="s">
        <v>2117</v>
      </c>
      <c r="B66" s="361" t="s">
        <v>686</v>
      </c>
      <c r="C66" s="352" t="s">
        <v>184</v>
      </c>
      <c r="D66" s="353">
        <v>622</v>
      </c>
      <c r="E66" s="83"/>
      <c r="F66" s="84"/>
      <c r="G66" s="38"/>
      <c r="H66" s="38"/>
    </row>
    <row r="67" spans="1:8" ht="22.8">
      <c r="A67" s="352" t="s">
        <v>2124</v>
      </c>
      <c r="B67" s="361" t="s">
        <v>2356</v>
      </c>
      <c r="C67" s="352" t="s">
        <v>15</v>
      </c>
      <c r="D67" s="353">
        <v>615</v>
      </c>
      <c r="E67" s="83"/>
      <c r="F67" s="84"/>
      <c r="G67" s="38"/>
      <c r="H67" s="38"/>
    </row>
    <row r="68" spans="1:8" ht="22.8">
      <c r="A68" s="86">
        <v>11</v>
      </c>
      <c r="B68" s="82" t="s">
        <v>873</v>
      </c>
      <c r="C68" s="86" t="s">
        <v>15</v>
      </c>
      <c r="D68" s="154">
        <v>115</v>
      </c>
      <c r="E68" s="83"/>
      <c r="F68" s="84"/>
      <c r="G68" s="38"/>
      <c r="H68" s="38"/>
    </row>
    <row r="69" spans="1:8" ht="45.6">
      <c r="A69" s="86">
        <v>12</v>
      </c>
      <c r="B69" s="82" t="s">
        <v>874</v>
      </c>
      <c r="C69" s="86" t="s">
        <v>68</v>
      </c>
      <c r="D69" s="153">
        <v>0.10100000000000001</v>
      </c>
      <c r="E69" s="83"/>
      <c r="F69" s="84"/>
      <c r="G69" s="38"/>
      <c r="H69" s="38"/>
    </row>
    <row r="70" spans="1:8" ht="22.8">
      <c r="A70" s="86">
        <v>13</v>
      </c>
      <c r="B70" s="82" t="s">
        <v>875</v>
      </c>
      <c r="C70" s="86" t="s">
        <v>103</v>
      </c>
      <c r="D70" s="154">
        <v>1.524</v>
      </c>
      <c r="E70" s="83"/>
      <c r="F70" s="84"/>
      <c r="G70" s="38"/>
      <c r="H70" s="38"/>
    </row>
    <row r="71" spans="1:8" ht="22.8">
      <c r="A71" s="86">
        <v>14</v>
      </c>
      <c r="B71" s="82" t="s">
        <v>876</v>
      </c>
      <c r="C71" s="86" t="s">
        <v>15</v>
      </c>
      <c r="D71" s="362">
        <v>60</v>
      </c>
      <c r="E71" s="83"/>
      <c r="F71" s="84"/>
      <c r="G71" s="38"/>
      <c r="H71" s="38"/>
    </row>
    <row r="72" spans="1:8" ht="22.8">
      <c r="A72" s="86">
        <v>15</v>
      </c>
      <c r="B72" s="82" t="s">
        <v>877</v>
      </c>
      <c r="C72" s="86" t="s">
        <v>46</v>
      </c>
      <c r="D72" s="154">
        <v>11.52</v>
      </c>
      <c r="E72" s="83"/>
      <c r="F72" s="84"/>
      <c r="G72" s="38"/>
      <c r="H72" s="38"/>
    </row>
    <row r="73" spans="1:8" ht="34.200000000000003">
      <c r="A73" s="86">
        <v>16</v>
      </c>
      <c r="B73" s="82" t="s">
        <v>878</v>
      </c>
      <c r="C73" s="86" t="s">
        <v>68</v>
      </c>
      <c r="D73" s="154">
        <v>13.79</v>
      </c>
      <c r="E73" s="83"/>
      <c r="F73" s="84"/>
      <c r="G73" s="38"/>
      <c r="H73" s="38"/>
    </row>
    <row r="74" spans="1:8" ht="34.200000000000003">
      <c r="A74" s="86">
        <v>17</v>
      </c>
      <c r="B74" s="82" t="s">
        <v>879</v>
      </c>
      <c r="C74" s="86" t="s">
        <v>68</v>
      </c>
      <c r="D74" s="154">
        <v>13.79</v>
      </c>
      <c r="E74" s="83"/>
      <c r="F74" s="84"/>
      <c r="G74" s="38"/>
      <c r="H74" s="38"/>
    </row>
    <row r="75" spans="1:8" ht="34.200000000000003">
      <c r="A75" s="86">
        <v>18</v>
      </c>
      <c r="B75" s="82" t="s">
        <v>880</v>
      </c>
      <c r="C75" s="86" t="s">
        <v>68</v>
      </c>
      <c r="D75" s="154">
        <v>13.79</v>
      </c>
      <c r="E75" s="83"/>
      <c r="F75" s="84"/>
      <c r="G75" s="38"/>
      <c r="H75" s="38"/>
    </row>
    <row r="76" spans="1:8" ht="34.200000000000003">
      <c r="A76" s="86">
        <v>19</v>
      </c>
      <c r="B76" s="82" t="s">
        <v>881</v>
      </c>
      <c r="C76" s="86" t="s">
        <v>68</v>
      </c>
      <c r="D76" s="153">
        <v>0.4</v>
      </c>
      <c r="E76" s="83"/>
      <c r="F76" s="84"/>
      <c r="G76" s="38"/>
      <c r="H76" s="38"/>
    </row>
    <row r="77" spans="1:8" ht="34.200000000000003">
      <c r="A77" s="86">
        <v>20</v>
      </c>
      <c r="B77" s="82" t="s">
        <v>878</v>
      </c>
      <c r="C77" s="86" t="s">
        <v>68</v>
      </c>
      <c r="D77" s="154">
        <v>3.2</v>
      </c>
      <c r="E77" s="83"/>
      <c r="F77" s="84"/>
      <c r="G77" s="38"/>
      <c r="H77" s="38"/>
    </row>
    <row r="78" spans="1:8" ht="34.200000000000003">
      <c r="A78" s="86">
        <v>21</v>
      </c>
      <c r="B78" s="82" t="s">
        <v>882</v>
      </c>
      <c r="C78" s="86" t="s">
        <v>68</v>
      </c>
      <c r="D78" s="154">
        <v>3.2</v>
      </c>
      <c r="E78" s="83"/>
      <c r="F78" s="84"/>
      <c r="G78" s="38"/>
      <c r="H78" s="38"/>
    </row>
    <row r="79" spans="1:8" ht="34.200000000000003">
      <c r="A79" s="86">
        <v>22</v>
      </c>
      <c r="B79" s="82" t="s">
        <v>883</v>
      </c>
      <c r="C79" s="86" t="s">
        <v>68</v>
      </c>
      <c r="D79" s="154">
        <v>3.2</v>
      </c>
      <c r="E79" s="83"/>
      <c r="F79" s="84"/>
      <c r="G79" s="38"/>
      <c r="H79" s="38"/>
    </row>
    <row r="80" spans="1:8" ht="34.200000000000003">
      <c r="A80" s="86">
        <v>23</v>
      </c>
      <c r="B80" s="82" t="s">
        <v>884</v>
      </c>
      <c r="C80" s="86" t="s">
        <v>68</v>
      </c>
      <c r="D80" s="154">
        <v>3.2</v>
      </c>
      <c r="E80" s="83"/>
      <c r="F80" s="84"/>
      <c r="G80" s="38"/>
      <c r="H80" s="38"/>
    </row>
    <row r="81" spans="1:8" ht="22.8">
      <c r="A81" s="86">
        <v>24</v>
      </c>
      <c r="B81" s="82" t="s">
        <v>330</v>
      </c>
      <c r="C81" s="86" t="s">
        <v>184</v>
      </c>
      <c r="D81" s="154">
        <v>330</v>
      </c>
      <c r="E81" s="83"/>
      <c r="F81" s="84"/>
      <c r="G81" s="38"/>
      <c r="H81" s="38"/>
    </row>
    <row r="82" spans="1:8" ht="22.8">
      <c r="A82" s="86">
        <v>25</v>
      </c>
      <c r="B82" s="82" t="s">
        <v>682</v>
      </c>
      <c r="C82" s="86" t="s">
        <v>184</v>
      </c>
      <c r="D82" s="154">
        <v>330</v>
      </c>
      <c r="E82" s="83"/>
      <c r="F82" s="84"/>
      <c r="G82" s="38"/>
      <c r="H82" s="38"/>
    </row>
    <row r="83" spans="1:8" ht="22.8">
      <c r="A83" s="86">
        <v>26</v>
      </c>
      <c r="B83" s="82" t="s">
        <v>868</v>
      </c>
      <c r="C83" s="86" t="s">
        <v>184</v>
      </c>
      <c r="D83" s="154">
        <v>320</v>
      </c>
      <c r="E83" s="83"/>
      <c r="F83" s="84"/>
      <c r="G83" s="38"/>
      <c r="H83" s="38"/>
    </row>
    <row r="84" spans="1:8" ht="34.200000000000003">
      <c r="A84" s="86">
        <v>27</v>
      </c>
      <c r="B84" s="82" t="s">
        <v>885</v>
      </c>
      <c r="C84" s="86" t="s">
        <v>68</v>
      </c>
      <c r="D84" s="154">
        <v>1.86</v>
      </c>
      <c r="E84" s="83"/>
      <c r="F84" s="84"/>
      <c r="G84" s="38"/>
      <c r="H84" s="38"/>
    </row>
    <row r="85" spans="1:8" ht="45.6">
      <c r="A85" s="86">
        <v>28</v>
      </c>
      <c r="B85" s="82" t="s">
        <v>367</v>
      </c>
      <c r="C85" s="86" t="s">
        <v>68</v>
      </c>
      <c r="D85" s="154">
        <v>1.86</v>
      </c>
      <c r="E85" s="83"/>
      <c r="F85" s="84"/>
      <c r="G85" s="38"/>
      <c r="H85" s="38"/>
    </row>
    <row r="86" spans="1:8" ht="34.200000000000003">
      <c r="A86" s="86">
        <v>29</v>
      </c>
      <c r="B86" s="82" t="s">
        <v>225</v>
      </c>
      <c r="C86" s="86" t="s">
        <v>68</v>
      </c>
      <c r="D86" s="154">
        <v>1.86</v>
      </c>
      <c r="E86" s="83"/>
      <c r="F86" s="84"/>
      <c r="G86" s="38"/>
      <c r="H86" s="38"/>
    </row>
    <row r="87" spans="1:8" ht="22.8">
      <c r="A87" s="86">
        <v>30</v>
      </c>
      <c r="B87" s="82" t="s">
        <v>363</v>
      </c>
      <c r="C87" s="86" t="s">
        <v>42</v>
      </c>
      <c r="D87" s="153">
        <v>0.372</v>
      </c>
      <c r="E87" s="83"/>
      <c r="F87" s="84"/>
      <c r="G87" s="38"/>
      <c r="H87" s="38"/>
    </row>
    <row r="88" spans="1:8" ht="45.6">
      <c r="A88" s="86">
        <v>31</v>
      </c>
      <c r="B88" s="82" t="s">
        <v>227</v>
      </c>
      <c r="C88" s="86" t="s">
        <v>42</v>
      </c>
      <c r="D88" s="154">
        <v>1.1719999999999999</v>
      </c>
      <c r="E88" s="83"/>
      <c r="F88" s="84"/>
      <c r="G88" s="38"/>
      <c r="H88" s="38"/>
    </row>
    <row r="89" spans="1:8" ht="34.200000000000003">
      <c r="A89" s="86">
        <v>32</v>
      </c>
      <c r="B89" s="82" t="s">
        <v>886</v>
      </c>
      <c r="C89" s="86" t="s">
        <v>68</v>
      </c>
      <c r="D89" s="154">
        <v>1.2</v>
      </c>
      <c r="E89" s="83"/>
      <c r="F89" s="84"/>
      <c r="G89" s="38"/>
      <c r="H89" s="38"/>
    </row>
    <row r="90" spans="1:8" ht="22.8">
      <c r="A90" s="86">
        <v>33</v>
      </c>
      <c r="B90" s="82" t="s">
        <v>887</v>
      </c>
      <c r="C90" s="86" t="s">
        <v>888</v>
      </c>
      <c r="D90" s="154">
        <v>1.2</v>
      </c>
      <c r="E90" s="83"/>
      <c r="F90" s="84"/>
      <c r="G90" s="38"/>
      <c r="H90" s="38"/>
    </row>
    <row r="91" spans="1:8" ht="45.6">
      <c r="A91" s="86">
        <v>34</v>
      </c>
      <c r="B91" s="82" t="s">
        <v>227</v>
      </c>
      <c r="C91" s="86" t="s">
        <v>42</v>
      </c>
      <c r="D91" s="153">
        <v>0.20399999999999999</v>
      </c>
      <c r="E91" s="83"/>
      <c r="F91" s="84"/>
      <c r="G91" s="38"/>
      <c r="H91" s="38"/>
    </row>
    <row r="92" spans="1:8" ht="41.25" customHeight="1">
      <c r="A92" s="86">
        <v>35</v>
      </c>
      <c r="B92" s="361" t="s">
        <v>2381</v>
      </c>
      <c r="C92" s="86" t="s">
        <v>55</v>
      </c>
      <c r="D92" s="154">
        <v>26.2</v>
      </c>
      <c r="E92" s="83"/>
      <c r="F92" s="84"/>
      <c r="G92" s="38"/>
      <c r="H92" s="38"/>
    </row>
    <row r="93" spans="1:8">
      <c r="A93" s="86">
        <v>36</v>
      </c>
      <c r="B93" s="82" t="s">
        <v>889</v>
      </c>
      <c r="C93" s="86" t="s">
        <v>15</v>
      </c>
      <c r="D93" s="154">
        <v>6</v>
      </c>
      <c r="E93" s="83"/>
      <c r="F93" s="84"/>
      <c r="G93" s="38"/>
      <c r="H93" s="38"/>
    </row>
    <row r="94" spans="1:8">
      <c r="A94" s="86">
        <v>37</v>
      </c>
      <c r="B94" s="82" t="s">
        <v>890</v>
      </c>
      <c r="C94" s="86" t="s">
        <v>15</v>
      </c>
      <c r="D94" s="154">
        <v>6</v>
      </c>
      <c r="E94" s="83"/>
      <c r="F94" s="84"/>
      <c r="G94" s="38"/>
      <c r="H94" s="38"/>
    </row>
    <row r="95" spans="1:8" ht="22.8">
      <c r="A95" s="86">
        <v>38</v>
      </c>
      <c r="B95" s="82" t="s">
        <v>891</v>
      </c>
      <c r="C95" s="86" t="s">
        <v>10</v>
      </c>
      <c r="D95" s="154">
        <v>6</v>
      </c>
      <c r="E95" s="83"/>
      <c r="F95" s="84"/>
      <c r="G95" s="38"/>
      <c r="H95" s="38"/>
    </row>
    <row r="96" spans="1:8" ht="22.8">
      <c r="A96" s="86">
        <v>39</v>
      </c>
      <c r="B96" s="82" t="s">
        <v>892</v>
      </c>
      <c r="C96" s="86" t="s">
        <v>10</v>
      </c>
      <c r="D96" s="154">
        <v>2</v>
      </c>
      <c r="E96" s="83"/>
      <c r="F96" s="84"/>
      <c r="G96" s="38"/>
      <c r="H96" s="38"/>
    </row>
    <row r="97" spans="1:8">
      <c r="A97" s="155"/>
      <c r="B97" s="535" t="s">
        <v>893</v>
      </c>
      <c r="C97" s="536"/>
      <c r="D97" s="536"/>
      <c r="E97" s="536"/>
      <c r="F97" s="536"/>
    </row>
    <row r="98" spans="1:8">
      <c r="A98" s="86">
        <v>1</v>
      </c>
      <c r="B98" s="82" t="s">
        <v>871</v>
      </c>
      <c r="C98" s="86" t="s">
        <v>184</v>
      </c>
      <c r="D98" s="154">
        <v>4480</v>
      </c>
      <c r="E98" s="83"/>
      <c r="F98" s="84"/>
      <c r="G98" s="38"/>
      <c r="H98" s="38"/>
    </row>
    <row r="99" spans="1:8">
      <c r="A99" s="86">
        <v>2</v>
      </c>
      <c r="B99" s="82" t="s">
        <v>894</v>
      </c>
      <c r="C99" s="86" t="s">
        <v>184</v>
      </c>
      <c r="D99" s="154">
        <v>4480</v>
      </c>
      <c r="E99" s="83"/>
      <c r="F99" s="84"/>
      <c r="G99" s="38"/>
      <c r="H99" s="38"/>
    </row>
    <row r="100" spans="1:8">
      <c r="A100" s="86">
        <v>3</v>
      </c>
      <c r="B100" s="82" t="s">
        <v>895</v>
      </c>
      <c r="C100" s="86" t="s">
        <v>184</v>
      </c>
      <c r="D100" s="154">
        <v>4480</v>
      </c>
      <c r="E100" s="83"/>
      <c r="F100" s="84"/>
      <c r="G100" s="38"/>
      <c r="H100" s="38"/>
    </row>
    <row r="101" spans="1:8" ht="22.8">
      <c r="A101" s="86">
        <v>4</v>
      </c>
      <c r="B101" s="82" t="s">
        <v>332</v>
      </c>
      <c r="C101" s="86" t="s">
        <v>184</v>
      </c>
      <c r="D101" s="154">
        <v>4480</v>
      </c>
      <c r="E101" s="83"/>
      <c r="F101" s="84"/>
      <c r="G101" s="38"/>
      <c r="H101" s="38"/>
    </row>
    <row r="102" spans="1:8">
      <c r="A102" s="86">
        <v>5</v>
      </c>
      <c r="B102" s="82" t="s">
        <v>871</v>
      </c>
      <c r="C102" s="86" t="s">
        <v>184</v>
      </c>
      <c r="D102" s="154">
        <v>856</v>
      </c>
      <c r="E102" s="83"/>
      <c r="F102" s="84"/>
      <c r="G102" s="38"/>
      <c r="H102" s="38"/>
    </row>
    <row r="103" spans="1:8">
      <c r="A103" s="86">
        <v>6</v>
      </c>
      <c r="B103" s="82" t="s">
        <v>894</v>
      </c>
      <c r="C103" s="86" t="s">
        <v>184</v>
      </c>
      <c r="D103" s="154">
        <v>856</v>
      </c>
      <c r="E103" s="83"/>
      <c r="F103" s="84"/>
      <c r="G103" s="38"/>
      <c r="H103" s="38"/>
    </row>
    <row r="104" spans="1:8">
      <c r="A104" s="86">
        <v>7</v>
      </c>
      <c r="B104" s="82" t="s">
        <v>895</v>
      </c>
      <c r="C104" s="86" t="s">
        <v>184</v>
      </c>
      <c r="D104" s="154">
        <v>856</v>
      </c>
      <c r="E104" s="83"/>
      <c r="F104" s="84"/>
      <c r="G104" s="38"/>
      <c r="H104" s="38"/>
    </row>
    <row r="105" spans="1:8" ht="22.8">
      <c r="A105" s="86">
        <v>8</v>
      </c>
      <c r="B105" s="82" t="s">
        <v>332</v>
      </c>
      <c r="C105" s="86" t="s">
        <v>184</v>
      </c>
      <c r="D105" s="154">
        <v>856</v>
      </c>
      <c r="E105" s="83"/>
      <c r="F105" s="84"/>
      <c r="G105" s="38"/>
      <c r="H105" s="38"/>
    </row>
    <row r="106" spans="1:8">
      <c r="A106" s="86">
        <v>9</v>
      </c>
      <c r="B106" s="82" t="s">
        <v>871</v>
      </c>
      <c r="C106" s="86" t="s">
        <v>184</v>
      </c>
      <c r="D106" s="154">
        <v>88</v>
      </c>
      <c r="E106" s="83"/>
      <c r="F106" s="84"/>
      <c r="G106" s="38"/>
      <c r="H106" s="38"/>
    </row>
    <row r="107" spans="1:8">
      <c r="A107" s="86">
        <v>10</v>
      </c>
      <c r="B107" s="82" t="s">
        <v>894</v>
      </c>
      <c r="C107" s="86" t="s">
        <v>184</v>
      </c>
      <c r="D107" s="154">
        <v>88</v>
      </c>
      <c r="E107" s="83"/>
      <c r="F107" s="84"/>
      <c r="G107" s="38"/>
      <c r="H107" s="38"/>
    </row>
    <row r="108" spans="1:8">
      <c r="A108" s="86">
        <v>11</v>
      </c>
      <c r="B108" s="82" t="s">
        <v>895</v>
      </c>
      <c r="C108" s="86" t="s">
        <v>184</v>
      </c>
      <c r="D108" s="154">
        <v>88</v>
      </c>
      <c r="E108" s="83"/>
      <c r="F108" s="84"/>
      <c r="G108" s="38"/>
      <c r="H108" s="38"/>
    </row>
    <row r="109" spans="1:8" ht="22.8">
      <c r="A109" s="86">
        <v>12</v>
      </c>
      <c r="B109" s="82" t="s">
        <v>332</v>
      </c>
      <c r="C109" s="86" t="s">
        <v>184</v>
      </c>
      <c r="D109" s="154">
        <v>88</v>
      </c>
      <c r="E109" s="83"/>
      <c r="F109" s="84"/>
      <c r="G109" s="38"/>
      <c r="H109" s="38"/>
    </row>
    <row r="110" spans="1:8">
      <c r="A110" s="86">
        <v>13</v>
      </c>
      <c r="B110" s="82" t="s">
        <v>871</v>
      </c>
      <c r="C110" s="86" t="s">
        <v>184</v>
      </c>
      <c r="D110" s="154">
        <v>200</v>
      </c>
      <c r="E110" s="83"/>
      <c r="F110" s="84"/>
      <c r="G110" s="38"/>
      <c r="H110" s="38"/>
    </row>
    <row r="111" spans="1:8">
      <c r="A111" s="86">
        <v>14</v>
      </c>
      <c r="B111" s="82" t="s">
        <v>894</v>
      </c>
      <c r="C111" s="86" t="s">
        <v>184</v>
      </c>
      <c r="D111" s="154">
        <v>200</v>
      </c>
      <c r="E111" s="83"/>
      <c r="F111" s="84"/>
      <c r="G111" s="38"/>
      <c r="H111" s="38"/>
    </row>
    <row r="112" spans="1:8">
      <c r="A112" s="86">
        <v>15</v>
      </c>
      <c r="B112" s="82" t="s">
        <v>895</v>
      </c>
      <c r="C112" s="86" t="s">
        <v>184</v>
      </c>
      <c r="D112" s="154">
        <v>200</v>
      </c>
      <c r="E112" s="83"/>
      <c r="F112" s="84"/>
      <c r="G112" s="38"/>
      <c r="H112" s="38"/>
    </row>
    <row r="113" spans="1:8" ht="22.8">
      <c r="A113" s="86">
        <v>16</v>
      </c>
      <c r="B113" s="82" t="s">
        <v>332</v>
      </c>
      <c r="C113" s="86" t="s">
        <v>184</v>
      </c>
      <c r="D113" s="154">
        <v>200</v>
      </c>
      <c r="E113" s="83"/>
      <c r="F113" s="84"/>
      <c r="G113" s="38"/>
      <c r="H113" s="38"/>
    </row>
    <row r="114" spans="1:8">
      <c r="A114" s="86">
        <v>17</v>
      </c>
      <c r="B114" s="82" t="s">
        <v>871</v>
      </c>
      <c r="C114" s="86" t="s">
        <v>184</v>
      </c>
      <c r="D114" s="154">
        <v>350</v>
      </c>
      <c r="E114" s="83"/>
      <c r="F114" s="84"/>
      <c r="G114" s="38"/>
      <c r="H114" s="38"/>
    </row>
    <row r="115" spans="1:8">
      <c r="A115" s="86">
        <v>18</v>
      </c>
      <c r="B115" s="82" t="s">
        <v>894</v>
      </c>
      <c r="C115" s="86" t="s">
        <v>184</v>
      </c>
      <c r="D115" s="154">
        <v>350</v>
      </c>
      <c r="E115" s="83"/>
      <c r="F115" s="84"/>
      <c r="G115" s="38"/>
      <c r="H115" s="38"/>
    </row>
    <row r="116" spans="1:8">
      <c r="A116" s="86">
        <v>19</v>
      </c>
      <c r="B116" s="82" t="s">
        <v>895</v>
      </c>
      <c r="C116" s="86" t="s">
        <v>184</v>
      </c>
      <c r="D116" s="154">
        <v>350</v>
      </c>
      <c r="E116" s="83"/>
      <c r="F116" s="84"/>
      <c r="G116" s="38"/>
      <c r="H116" s="38"/>
    </row>
    <row r="117" spans="1:8" ht="22.8">
      <c r="A117" s="86">
        <v>20</v>
      </c>
      <c r="B117" s="82" t="s">
        <v>332</v>
      </c>
      <c r="C117" s="86" t="s">
        <v>184</v>
      </c>
      <c r="D117" s="154">
        <v>350</v>
      </c>
      <c r="E117" s="83"/>
      <c r="F117" s="84"/>
      <c r="G117" s="38"/>
      <c r="H117" s="38"/>
    </row>
    <row r="118" spans="1:8" ht="22.8">
      <c r="A118" s="86">
        <v>21</v>
      </c>
      <c r="B118" s="82" t="s">
        <v>896</v>
      </c>
      <c r="C118" s="86" t="s">
        <v>184</v>
      </c>
      <c r="D118" s="154">
        <v>150</v>
      </c>
      <c r="E118" s="83"/>
      <c r="F118" s="84"/>
      <c r="G118" s="38"/>
      <c r="H118" s="38"/>
    </row>
    <row r="119" spans="1:8" ht="22.8">
      <c r="A119" s="86">
        <v>22</v>
      </c>
      <c r="B119" s="82" t="s">
        <v>897</v>
      </c>
      <c r="C119" s="86" t="s">
        <v>68</v>
      </c>
      <c r="D119" s="154">
        <v>1.5</v>
      </c>
      <c r="E119" s="83"/>
      <c r="F119" s="84"/>
      <c r="G119" s="38"/>
      <c r="H119" s="38"/>
    </row>
    <row r="120" spans="1:8" ht="22.8">
      <c r="A120" s="416">
        <v>23</v>
      </c>
      <c r="B120" s="417" t="s">
        <v>897</v>
      </c>
      <c r="C120" s="416" t="s">
        <v>68</v>
      </c>
      <c r="D120" s="418">
        <v>1.5</v>
      </c>
      <c r="E120" s="83"/>
      <c r="F120" s="84"/>
      <c r="G120" s="38"/>
      <c r="H120" s="38"/>
    </row>
    <row r="121" spans="1:8" ht="22.8">
      <c r="A121" s="86">
        <v>24</v>
      </c>
      <c r="B121" s="82" t="s">
        <v>898</v>
      </c>
      <c r="C121" s="86" t="s">
        <v>68</v>
      </c>
      <c r="D121" s="154">
        <v>4.5</v>
      </c>
      <c r="E121" s="83"/>
      <c r="F121" s="84"/>
      <c r="G121" s="38"/>
      <c r="H121" s="38"/>
    </row>
    <row r="122" spans="1:8" ht="22.8">
      <c r="A122" s="86">
        <v>25</v>
      </c>
      <c r="B122" s="82" t="s">
        <v>899</v>
      </c>
      <c r="C122" s="86" t="s">
        <v>46</v>
      </c>
      <c r="D122" s="154">
        <v>112.5</v>
      </c>
      <c r="E122" s="83"/>
      <c r="F122" s="84"/>
      <c r="G122" s="38"/>
      <c r="H122" s="38"/>
    </row>
    <row r="123" spans="1:8" ht="22.8">
      <c r="A123" s="86">
        <v>26</v>
      </c>
      <c r="B123" s="82" t="s">
        <v>852</v>
      </c>
      <c r="C123" s="86" t="s">
        <v>46</v>
      </c>
      <c r="D123" s="154">
        <v>112.5</v>
      </c>
      <c r="E123" s="83"/>
      <c r="F123" s="84"/>
      <c r="G123" s="38"/>
      <c r="H123" s="38"/>
    </row>
    <row r="124" spans="1:8" ht="22.8">
      <c r="A124" s="86">
        <v>27</v>
      </c>
      <c r="B124" s="82" t="s">
        <v>686</v>
      </c>
      <c r="C124" s="86" t="s">
        <v>184</v>
      </c>
      <c r="D124" s="154">
        <v>450</v>
      </c>
      <c r="E124" s="83"/>
      <c r="F124" s="84"/>
      <c r="G124" s="38"/>
      <c r="H124" s="38"/>
    </row>
    <row r="125" spans="1:8" ht="34.200000000000003">
      <c r="A125" s="86">
        <v>28</v>
      </c>
      <c r="B125" s="82" t="s">
        <v>900</v>
      </c>
      <c r="C125" s="86" t="s">
        <v>888</v>
      </c>
      <c r="D125" s="154">
        <v>4.5</v>
      </c>
      <c r="E125" s="83"/>
      <c r="F125" s="84"/>
      <c r="G125" s="38"/>
      <c r="H125" s="38"/>
    </row>
    <row r="126" spans="1:8">
      <c r="A126" s="86" t="s">
        <v>2272</v>
      </c>
      <c r="B126" s="361" t="s">
        <v>2273</v>
      </c>
      <c r="C126" s="352" t="s">
        <v>42</v>
      </c>
      <c r="D126" s="353">
        <v>0.27</v>
      </c>
      <c r="E126" s="83"/>
      <c r="F126" s="84"/>
      <c r="G126" s="38"/>
      <c r="H126" s="38"/>
    </row>
    <row r="127" spans="1:8">
      <c r="A127" s="352" t="s">
        <v>2382</v>
      </c>
      <c r="B127" s="415" t="s">
        <v>2418</v>
      </c>
      <c r="C127" s="352" t="s">
        <v>15</v>
      </c>
      <c r="D127" s="362">
        <v>36</v>
      </c>
      <c r="E127" s="83"/>
      <c r="F127" s="84"/>
      <c r="G127" s="38"/>
      <c r="H127" s="38"/>
    </row>
    <row r="128" spans="1:8">
      <c r="A128" s="86">
        <v>29</v>
      </c>
      <c r="B128" s="82" t="s">
        <v>901</v>
      </c>
      <c r="C128" s="86" t="s">
        <v>68</v>
      </c>
      <c r="D128" s="154">
        <v>5</v>
      </c>
      <c r="E128" s="83"/>
      <c r="F128" s="84"/>
      <c r="G128" s="38"/>
      <c r="H128" s="38"/>
    </row>
    <row r="129" spans="1:6" ht="14.1" customHeight="1">
      <c r="A129" s="548" t="s">
        <v>1392</v>
      </c>
      <c r="B129" s="549"/>
      <c r="C129" s="549"/>
      <c r="D129" s="549"/>
      <c r="E129" s="550"/>
      <c r="F129" s="84"/>
    </row>
  </sheetData>
  <mergeCells count="12">
    <mergeCell ref="A129:E129"/>
    <mergeCell ref="B2:E2"/>
    <mergeCell ref="A4:F5"/>
    <mergeCell ref="A6:F7"/>
    <mergeCell ref="A8:F9"/>
    <mergeCell ref="D10:D11"/>
    <mergeCell ref="B12:F12"/>
    <mergeCell ref="B39:F39"/>
    <mergeCell ref="B54:F54"/>
    <mergeCell ref="B97:F97"/>
    <mergeCell ref="E10:F10"/>
    <mergeCell ref="A10:A11"/>
  </mergeCells>
  <pageMargins left="0.23622047244094491" right="0" top="0.47244094488188981" bottom="0.19685039370078741" header="0" footer="0.27559055118110237"/>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F08A-9E4B-4CA4-8201-AC699C8823C1}">
  <dimension ref="A2:H152"/>
  <sheetViews>
    <sheetView topLeftCell="A32" workbookViewId="0">
      <selection activeCell="B36" sqref="B36:E36"/>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902</v>
      </c>
      <c r="B6" s="540"/>
      <c r="C6" s="540"/>
      <c r="D6" s="540"/>
      <c r="E6" s="540"/>
      <c r="F6" s="540"/>
    </row>
    <row r="7" spans="1:8">
      <c r="A7" s="540"/>
      <c r="B7" s="540"/>
      <c r="C7" s="540"/>
      <c r="D7" s="540"/>
      <c r="E7" s="540"/>
      <c r="F7" s="540"/>
    </row>
    <row r="8" spans="1:8">
      <c r="A8" s="539" t="s">
        <v>903</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321</v>
      </c>
      <c r="C12" s="536"/>
      <c r="D12" s="536"/>
      <c r="E12" s="536"/>
      <c r="F12" s="536"/>
    </row>
    <row r="13" spans="1:8" ht="34.200000000000003">
      <c r="A13" s="86">
        <v>1</v>
      </c>
      <c r="B13" s="82" t="s">
        <v>214</v>
      </c>
      <c r="C13" s="86" t="s">
        <v>42</v>
      </c>
      <c r="D13" s="153">
        <v>0.55000000000000004</v>
      </c>
      <c r="E13" s="83"/>
      <c r="F13" s="84"/>
      <c r="G13" s="38"/>
      <c r="H13" s="38"/>
    </row>
    <row r="14" spans="1:8" ht="22.8">
      <c r="A14" s="86">
        <v>2</v>
      </c>
      <c r="B14" s="82" t="s">
        <v>904</v>
      </c>
      <c r="C14" s="86" t="s">
        <v>68</v>
      </c>
      <c r="D14" s="153">
        <v>0.5</v>
      </c>
      <c r="E14" s="83"/>
      <c r="F14" s="84"/>
      <c r="G14" s="38"/>
      <c r="H14" s="38"/>
    </row>
    <row r="15" spans="1:8" ht="22.8">
      <c r="A15" s="86">
        <v>3</v>
      </c>
      <c r="B15" s="82" t="s">
        <v>405</v>
      </c>
      <c r="C15" s="86" t="s">
        <v>42</v>
      </c>
      <c r="D15" s="153">
        <v>0.8</v>
      </c>
      <c r="E15" s="83"/>
      <c r="F15" s="84"/>
      <c r="G15" s="38"/>
      <c r="H15" s="38"/>
    </row>
    <row r="16" spans="1:8" ht="34.200000000000003">
      <c r="A16" s="86">
        <v>4</v>
      </c>
      <c r="B16" s="82" t="s">
        <v>905</v>
      </c>
      <c r="C16" s="86" t="s">
        <v>68</v>
      </c>
      <c r="D16" s="154">
        <v>6.8</v>
      </c>
      <c r="E16" s="83"/>
      <c r="F16" s="84"/>
      <c r="G16" s="38"/>
      <c r="H16" s="38"/>
    </row>
    <row r="17" spans="1:8" ht="22.8">
      <c r="A17" s="86">
        <v>5</v>
      </c>
      <c r="B17" s="82" t="s">
        <v>906</v>
      </c>
      <c r="C17" s="86" t="s">
        <v>68</v>
      </c>
      <c r="D17" s="154">
        <v>6.8</v>
      </c>
      <c r="E17" s="83"/>
      <c r="F17" s="84"/>
      <c r="G17" s="38"/>
      <c r="H17" s="38"/>
    </row>
    <row r="18" spans="1:8">
      <c r="A18" s="86">
        <v>6</v>
      </c>
      <c r="B18" s="82" t="s">
        <v>901</v>
      </c>
      <c r="C18" s="86" t="s">
        <v>68</v>
      </c>
      <c r="D18" s="154">
        <v>6.8</v>
      </c>
      <c r="E18" s="83"/>
      <c r="F18" s="84"/>
      <c r="G18" s="38"/>
      <c r="H18" s="38"/>
    </row>
    <row r="19" spans="1:8">
      <c r="A19" s="155"/>
      <c r="B19" s="535" t="s">
        <v>907</v>
      </c>
      <c r="C19" s="536"/>
      <c r="D19" s="536"/>
      <c r="E19" s="536"/>
      <c r="F19" s="536"/>
    </row>
    <row r="20" spans="1:8" ht="34.200000000000003">
      <c r="A20" s="86">
        <v>1</v>
      </c>
      <c r="B20" s="82" t="s">
        <v>671</v>
      </c>
      <c r="C20" s="86" t="s">
        <v>64</v>
      </c>
      <c r="D20" s="154">
        <v>157</v>
      </c>
      <c r="E20" s="83"/>
      <c r="F20" s="84"/>
      <c r="G20" s="38"/>
      <c r="H20" s="38"/>
    </row>
    <row r="21" spans="1:8" ht="22.8">
      <c r="A21" s="86">
        <v>2</v>
      </c>
      <c r="B21" s="82" t="s">
        <v>672</v>
      </c>
      <c r="C21" s="86" t="s">
        <v>74</v>
      </c>
      <c r="D21" s="154">
        <v>25</v>
      </c>
      <c r="E21" s="83"/>
      <c r="F21" s="84"/>
      <c r="G21" s="38"/>
      <c r="H21" s="38"/>
    </row>
    <row r="22" spans="1:8" ht="34.200000000000003">
      <c r="A22" s="86">
        <v>3</v>
      </c>
      <c r="B22" s="82" t="s">
        <v>671</v>
      </c>
      <c r="C22" s="86" t="s">
        <v>64</v>
      </c>
      <c r="D22" s="154">
        <v>604</v>
      </c>
      <c r="E22" s="83"/>
      <c r="F22" s="84"/>
      <c r="G22" s="38"/>
      <c r="H22" s="38"/>
    </row>
    <row r="23" spans="1:8" ht="22.8">
      <c r="A23" s="86">
        <v>4</v>
      </c>
      <c r="B23" s="82" t="s">
        <v>672</v>
      </c>
      <c r="C23" s="86" t="s">
        <v>74</v>
      </c>
      <c r="D23" s="154">
        <v>110</v>
      </c>
      <c r="E23" s="83"/>
      <c r="F23" s="84"/>
      <c r="G23" s="38"/>
      <c r="H23" s="38"/>
    </row>
    <row r="24" spans="1:8" ht="22.8">
      <c r="A24" s="86">
        <v>5</v>
      </c>
      <c r="B24" s="82" t="s">
        <v>908</v>
      </c>
      <c r="C24" s="86" t="s">
        <v>74</v>
      </c>
      <c r="D24" s="154">
        <v>5.2</v>
      </c>
      <c r="E24" s="83"/>
      <c r="F24" s="84"/>
      <c r="G24" s="38"/>
      <c r="H24" s="38"/>
    </row>
    <row r="25" spans="1:8" ht="22.8">
      <c r="A25" s="86">
        <v>6</v>
      </c>
      <c r="B25" s="82" t="s">
        <v>909</v>
      </c>
      <c r="C25" s="86" t="s">
        <v>46</v>
      </c>
      <c r="D25" s="153">
        <v>0.52</v>
      </c>
      <c r="E25" s="83"/>
      <c r="F25" s="84"/>
      <c r="G25" s="38"/>
      <c r="H25" s="38"/>
    </row>
    <row r="26" spans="1:8" ht="22.8">
      <c r="A26" s="86">
        <v>7</v>
      </c>
      <c r="B26" s="82" t="s">
        <v>331</v>
      </c>
      <c r="C26" s="86" t="s">
        <v>184</v>
      </c>
      <c r="D26" s="154">
        <v>348</v>
      </c>
      <c r="E26" s="83"/>
      <c r="F26" s="84"/>
      <c r="G26" s="38"/>
      <c r="H26" s="38"/>
    </row>
    <row r="27" spans="1:8">
      <c r="A27" s="86">
        <v>8</v>
      </c>
      <c r="B27" s="82" t="s">
        <v>910</v>
      </c>
      <c r="C27" s="86" t="s">
        <v>74</v>
      </c>
      <c r="D27" s="154">
        <v>13</v>
      </c>
      <c r="E27" s="83"/>
      <c r="F27" s="84"/>
      <c r="G27" s="38"/>
      <c r="H27" s="38"/>
    </row>
    <row r="28" spans="1:8">
      <c r="A28" s="155"/>
      <c r="B28" s="535" t="s">
        <v>911</v>
      </c>
      <c r="C28" s="536"/>
      <c r="D28" s="536"/>
      <c r="E28" s="536"/>
      <c r="F28" s="536"/>
    </row>
    <row r="29" spans="1:8" ht="22.8">
      <c r="A29" s="86">
        <v>1</v>
      </c>
      <c r="B29" s="82" t="s">
        <v>912</v>
      </c>
      <c r="C29" s="86" t="s">
        <v>46</v>
      </c>
      <c r="D29" s="154">
        <v>7.7</v>
      </c>
      <c r="E29" s="83"/>
      <c r="F29" s="84"/>
      <c r="G29" s="38"/>
      <c r="H29" s="38"/>
    </row>
    <row r="30" spans="1:8">
      <c r="A30" s="155"/>
      <c r="B30" s="535" t="s">
        <v>913</v>
      </c>
      <c r="C30" s="536"/>
      <c r="D30" s="536"/>
      <c r="E30" s="536"/>
      <c r="F30" s="536"/>
    </row>
    <row r="31" spans="1:8" ht="22.8">
      <c r="A31" s="86">
        <v>1</v>
      </c>
      <c r="B31" s="82" t="s">
        <v>1415</v>
      </c>
      <c r="C31" s="86" t="s">
        <v>68</v>
      </c>
      <c r="D31" s="154">
        <v>7.7</v>
      </c>
      <c r="E31" s="83"/>
      <c r="F31" s="84"/>
      <c r="G31" s="38"/>
      <c r="H31" s="38"/>
    </row>
    <row r="32" spans="1:8" ht="14.1" customHeight="1">
      <c r="A32" s="548" t="s">
        <v>1392</v>
      </c>
      <c r="B32" s="549"/>
      <c r="C32" s="549"/>
      <c r="D32" s="549"/>
      <c r="E32" s="550"/>
      <c r="F32" s="84"/>
    </row>
    <row r="33" spans="1:8">
      <c r="B33" s="547"/>
      <c r="C33" s="547"/>
      <c r="D33" s="547"/>
      <c r="E33" s="547"/>
      <c r="F33" s="547"/>
    </row>
    <row r="34" spans="1:8">
      <c r="B34" s="547"/>
      <c r="C34" s="547"/>
      <c r="D34" s="547"/>
      <c r="E34" s="547"/>
      <c r="F34" s="547"/>
    </row>
    <row r="35" spans="1:8">
      <c r="B35" s="547"/>
      <c r="C35" s="547"/>
      <c r="D35" s="547"/>
      <c r="E35" s="547"/>
      <c r="F35" s="547"/>
    </row>
    <row r="36" spans="1:8" ht="15">
      <c r="B36" s="537" t="s">
        <v>19</v>
      </c>
      <c r="C36" s="538"/>
      <c r="D36" s="538"/>
      <c r="E36" s="538"/>
    </row>
    <row r="38" spans="1:8">
      <c r="A38" s="539" t="s">
        <v>846</v>
      </c>
      <c r="B38" s="540"/>
      <c r="C38" s="540"/>
      <c r="D38" s="540"/>
      <c r="E38" s="540"/>
      <c r="F38" s="540"/>
    </row>
    <row r="39" spans="1:8">
      <c r="A39" s="540"/>
      <c r="B39" s="540"/>
      <c r="C39" s="540"/>
      <c r="D39" s="540"/>
      <c r="E39" s="540"/>
      <c r="F39" s="540"/>
    </row>
    <row r="40" spans="1:8">
      <c r="A40" s="539" t="s">
        <v>902</v>
      </c>
      <c r="B40" s="540"/>
      <c r="C40" s="540"/>
      <c r="D40" s="540"/>
      <c r="E40" s="540"/>
      <c r="F40" s="540"/>
    </row>
    <row r="41" spans="1:8">
      <c r="A41" s="540"/>
      <c r="B41" s="540"/>
      <c r="C41" s="540"/>
      <c r="D41" s="540"/>
      <c r="E41" s="540"/>
      <c r="F41" s="540"/>
    </row>
    <row r="42" spans="1:8">
      <c r="A42" s="539" t="s">
        <v>914</v>
      </c>
      <c r="B42" s="540"/>
      <c r="C42" s="540"/>
      <c r="D42" s="540"/>
      <c r="E42" s="540"/>
      <c r="F42" s="540"/>
    </row>
    <row r="43" spans="1:8">
      <c r="A43" s="540"/>
      <c r="B43" s="540"/>
      <c r="C43" s="540"/>
      <c r="D43" s="540"/>
      <c r="E43" s="540"/>
      <c r="F43" s="540"/>
    </row>
    <row r="44" spans="1:8">
      <c r="A44" s="545" t="s">
        <v>1438</v>
      </c>
      <c r="B44" s="31" t="s">
        <v>23</v>
      </c>
      <c r="C44" s="32" t="s">
        <v>6</v>
      </c>
      <c r="D44" s="541" t="s">
        <v>7</v>
      </c>
      <c r="E44" s="543" t="s">
        <v>1393</v>
      </c>
      <c r="F44" s="544"/>
    </row>
    <row r="45" spans="1:8">
      <c r="A45" s="546"/>
      <c r="B45" s="33" t="s">
        <v>24</v>
      </c>
      <c r="C45" s="34" t="s">
        <v>10</v>
      </c>
      <c r="D45" s="542"/>
      <c r="E45" s="81" t="s">
        <v>25</v>
      </c>
      <c r="F45" s="80" t="s">
        <v>26</v>
      </c>
    </row>
    <row r="46" spans="1:8">
      <c r="A46" s="155"/>
      <c r="B46" s="535" t="s">
        <v>321</v>
      </c>
      <c r="C46" s="536"/>
      <c r="D46" s="536"/>
      <c r="E46" s="536"/>
      <c r="F46" s="536"/>
    </row>
    <row r="47" spans="1:8" ht="34.200000000000003">
      <c r="A47" s="86">
        <v>1</v>
      </c>
      <c r="B47" s="82" t="s">
        <v>214</v>
      </c>
      <c r="C47" s="86" t="s">
        <v>42</v>
      </c>
      <c r="D47" s="154">
        <v>16.5</v>
      </c>
      <c r="E47" s="83"/>
      <c r="F47" s="84"/>
      <c r="G47" s="38"/>
      <c r="H47" s="38"/>
    </row>
    <row r="48" spans="1:8" ht="22.8">
      <c r="A48" s="86">
        <v>2</v>
      </c>
      <c r="B48" s="82" t="s">
        <v>915</v>
      </c>
      <c r="C48" s="86" t="s">
        <v>74</v>
      </c>
      <c r="D48" s="154">
        <v>360</v>
      </c>
      <c r="E48" s="83"/>
      <c r="F48" s="84"/>
      <c r="G48" s="38"/>
      <c r="H48" s="38"/>
    </row>
    <row r="49" spans="1:8">
      <c r="A49" s="86">
        <v>3</v>
      </c>
      <c r="B49" s="82" t="s">
        <v>361</v>
      </c>
      <c r="C49" s="86" t="s">
        <v>68</v>
      </c>
      <c r="D49" s="154">
        <v>11.8</v>
      </c>
      <c r="E49" s="83"/>
      <c r="F49" s="84"/>
      <c r="G49" s="38"/>
      <c r="H49" s="38"/>
    </row>
    <row r="50" spans="1:8" ht="34.200000000000003">
      <c r="A50" s="86">
        <v>4</v>
      </c>
      <c r="B50" s="82" t="s">
        <v>689</v>
      </c>
      <c r="C50" s="86" t="s">
        <v>42</v>
      </c>
      <c r="D50" s="154">
        <v>19.7</v>
      </c>
      <c r="E50" s="83"/>
      <c r="F50" s="84"/>
      <c r="G50" s="38"/>
      <c r="H50" s="38"/>
    </row>
    <row r="51" spans="1:8" ht="22.8">
      <c r="A51" s="86">
        <v>5</v>
      </c>
      <c r="B51" s="82" t="s">
        <v>335</v>
      </c>
      <c r="C51" s="86" t="s">
        <v>42</v>
      </c>
      <c r="D51" s="154">
        <v>19.7</v>
      </c>
      <c r="E51" s="83"/>
      <c r="F51" s="84"/>
      <c r="G51" s="38"/>
      <c r="H51" s="38"/>
    </row>
    <row r="52" spans="1:8">
      <c r="A52" s="155"/>
      <c r="B52" s="535" t="s">
        <v>916</v>
      </c>
      <c r="C52" s="536"/>
      <c r="D52" s="536"/>
      <c r="E52" s="536"/>
      <c r="F52" s="536"/>
    </row>
    <row r="53" spans="1:8" ht="25.8" customHeight="1">
      <c r="A53" s="86">
        <v>1</v>
      </c>
      <c r="B53" s="82" t="s">
        <v>1416</v>
      </c>
      <c r="C53" s="86" t="s">
        <v>42</v>
      </c>
      <c r="D53" s="154">
        <v>5.77</v>
      </c>
      <c r="E53" s="83"/>
      <c r="F53" s="84"/>
      <c r="G53" s="38"/>
      <c r="H53" s="38"/>
    </row>
    <row r="54" spans="1:8">
      <c r="A54" s="86">
        <v>2</v>
      </c>
      <c r="B54" s="82" t="s">
        <v>871</v>
      </c>
      <c r="C54" s="86" t="s">
        <v>184</v>
      </c>
      <c r="D54" s="154">
        <v>2000</v>
      </c>
      <c r="E54" s="83"/>
      <c r="F54" s="84"/>
      <c r="G54" s="38"/>
      <c r="H54" s="38"/>
    </row>
    <row r="55" spans="1:8" ht="22.8">
      <c r="A55" s="86">
        <v>3</v>
      </c>
      <c r="B55" s="82" t="s">
        <v>331</v>
      </c>
      <c r="C55" s="86" t="s">
        <v>184</v>
      </c>
      <c r="D55" s="154">
        <v>2000</v>
      </c>
      <c r="E55" s="83"/>
      <c r="F55" s="84"/>
      <c r="G55" s="38"/>
      <c r="H55" s="38"/>
    </row>
    <row r="56" spans="1:8">
      <c r="A56" s="352">
        <v>4</v>
      </c>
      <c r="B56" s="361" t="s">
        <v>2417</v>
      </c>
      <c r="C56" s="86" t="s">
        <v>184</v>
      </c>
      <c r="D56" s="353">
        <v>585</v>
      </c>
      <c r="E56" s="83"/>
      <c r="F56" s="84"/>
      <c r="G56" s="38"/>
      <c r="H56" s="38"/>
    </row>
    <row r="57" spans="1:8" ht="22.8">
      <c r="A57" s="86">
        <v>5</v>
      </c>
      <c r="B57" s="82" t="s">
        <v>917</v>
      </c>
      <c r="C57" s="86" t="s">
        <v>103</v>
      </c>
      <c r="D57" s="153">
        <v>0.24</v>
      </c>
      <c r="E57" s="83"/>
      <c r="F57" s="84"/>
      <c r="G57" s="38"/>
      <c r="H57" s="38"/>
    </row>
    <row r="58" spans="1:8">
      <c r="A58" s="86">
        <v>6</v>
      </c>
      <c r="B58" s="82" t="s">
        <v>918</v>
      </c>
      <c r="C58" s="86" t="s">
        <v>103</v>
      </c>
      <c r="D58" s="154">
        <v>2.34</v>
      </c>
      <c r="E58" s="83"/>
      <c r="F58" s="84"/>
      <c r="G58" s="38"/>
      <c r="H58" s="38"/>
    </row>
    <row r="59" spans="1:8" ht="34.200000000000003">
      <c r="A59" s="86">
        <v>7</v>
      </c>
      <c r="B59" s="82" t="s">
        <v>919</v>
      </c>
      <c r="C59" s="86" t="s">
        <v>920</v>
      </c>
      <c r="D59" s="154">
        <v>3.5</v>
      </c>
      <c r="E59" s="83"/>
      <c r="F59" s="84"/>
      <c r="G59" s="38"/>
      <c r="H59" s="38"/>
    </row>
    <row r="60" spans="1:8" ht="14.1" customHeight="1">
      <c r="A60" s="548" t="s">
        <v>1392</v>
      </c>
      <c r="B60" s="549"/>
      <c r="C60" s="549"/>
      <c r="D60" s="549"/>
      <c r="E60" s="550"/>
      <c r="F60" s="84"/>
    </row>
    <row r="61" spans="1:8">
      <c r="B61" s="547"/>
      <c r="C61" s="547"/>
      <c r="D61" s="547"/>
      <c r="E61" s="547"/>
      <c r="F61" s="547"/>
    </row>
    <row r="62" spans="1:8">
      <c r="B62" s="547"/>
      <c r="C62" s="547"/>
      <c r="D62" s="547"/>
      <c r="E62" s="547"/>
      <c r="F62" s="547"/>
    </row>
    <row r="63" spans="1:8">
      <c r="B63" s="547"/>
      <c r="C63" s="547"/>
      <c r="D63" s="547"/>
      <c r="E63" s="547"/>
      <c r="F63" s="547"/>
    </row>
    <row r="64" spans="1:8" ht="15">
      <c r="B64" s="537" t="s">
        <v>19</v>
      </c>
      <c r="C64" s="538"/>
      <c r="D64" s="538"/>
      <c r="E64" s="538"/>
    </row>
    <row r="66" spans="1:8">
      <c r="A66" s="539" t="s">
        <v>846</v>
      </c>
      <c r="B66" s="540"/>
      <c r="C66" s="540"/>
      <c r="D66" s="540"/>
      <c r="E66" s="540"/>
      <c r="F66" s="540"/>
    </row>
    <row r="67" spans="1:8">
      <c r="A67" s="540"/>
      <c r="B67" s="540"/>
      <c r="C67" s="540"/>
      <c r="D67" s="540"/>
      <c r="E67" s="540"/>
      <c r="F67" s="540"/>
    </row>
    <row r="68" spans="1:8">
      <c r="A68" s="539" t="s">
        <v>902</v>
      </c>
      <c r="B68" s="540"/>
      <c r="C68" s="540"/>
      <c r="D68" s="540"/>
      <c r="E68" s="540"/>
      <c r="F68" s="540"/>
    </row>
    <row r="69" spans="1:8">
      <c r="A69" s="540"/>
      <c r="B69" s="540"/>
      <c r="C69" s="540"/>
      <c r="D69" s="540"/>
      <c r="E69" s="540"/>
      <c r="F69" s="540"/>
    </row>
    <row r="70" spans="1:8">
      <c r="A70" s="539" t="s">
        <v>921</v>
      </c>
      <c r="B70" s="540"/>
      <c r="C70" s="540"/>
      <c r="D70" s="540"/>
      <c r="E70" s="540"/>
      <c r="F70" s="540"/>
    </row>
    <row r="71" spans="1:8">
      <c r="A71" s="540"/>
      <c r="B71" s="540"/>
      <c r="C71" s="540"/>
      <c r="D71" s="540"/>
      <c r="E71" s="540"/>
      <c r="F71" s="540"/>
    </row>
    <row r="72" spans="1:8">
      <c r="A72" s="545" t="s">
        <v>1438</v>
      </c>
      <c r="B72" s="31" t="s">
        <v>23</v>
      </c>
      <c r="C72" s="32" t="s">
        <v>6</v>
      </c>
      <c r="D72" s="541" t="s">
        <v>7</v>
      </c>
      <c r="E72" s="543" t="s">
        <v>1393</v>
      </c>
      <c r="F72" s="544"/>
    </row>
    <row r="73" spans="1:8">
      <c r="A73" s="546"/>
      <c r="B73" s="33" t="s">
        <v>24</v>
      </c>
      <c r="C73" s="34" t="s">
        <v>10</v>
      </c>
      <c r="D73" s="542"/>
      <c r="E73" s="81" t="s">
        <v>25</v>
      </c>
      <c r="F73" s="80" t="s">
        <v>26</v>
      </c>
    </row>
    <row r="74" spans="1:8">
      <c r="A74" s="155"/>
      <c r="B74" s="535" t="s">
        <v>321</v>
      </c>
      <c r="C74" s="536"/>
      <c r="D74" s="536"/>
      <c r="E74" s="536"/>
      <c r="F74" s="536"/>
    </row>
    <row r="75" spans="1:8" ht="34.200000000000003">
      <c r="A75" s="86">
        <v>1</v>
      </c>
      <c r="B75" s="82" t="s">
        <v>214</v>
      </c>
      <c r="C75" s="86" t="s">
        <v>42</v>
      </c>
      <c r="D75" s="154">
        <v>40</v>
      </c>
      <c r="E75" s="83"/>
      <c r="F75" s="84"/>
      <c r="G75" s="38"/>
      <c r="H75" s="38"/>
    </row>
    <row r="76" spans="1:8" ht="34.200000000000003">
      <c r="A76" s="86">
        <v>2</v>
      </c>
      <c r="B76" s="82" t="s">
        <v>689</v>
      </c>
      <c r="C76" s="86" t="s">
        <v>42</v>
      </c>
      <c r="D76" s="154">
        <v>40</v>
      </c>
      <c r="E76" s="83"/>
      <c r="F76" s="84"/>
      <c r="G76" s="38"/>
      <c r="H76" s="38"/>
    </row>
    <row r="77" spans="1:8" ht="22.8">
      <c r="A77" s="86">
        <v>3</v>
      </c>
      <c r="B77" s="82" t="s">
        <v>335</v>
      </c>
      <c r="C77" s="86" t="s">
        <v>42</v>
      </c>
      <c r="D77" s="154">
        <v>40</v>
      </c>
      <c r="E77" s="83"/>
      <c r="F77" s="84"/>
      <c r="G77" s="38"/>
      <c r="H77" s="38"/>
    </row>
    <row r="78" spans="1:8">
      <c r="A78" s="155"/>
      <c r="B78" s="535" t="s">
        <v>922</v>
      </c>
      <c r="C78" s="536"/>
      <c r="D78" s="536"/>
      <c r="E78" s="536"/>
      <c r="F78" s="536"/>
    </row>
    <row r="79" spans="1:8" ht="22.8">
      <c r="A79" s="86">
        <v>1</v>
      </c>
      <c r="B79" s="82" t="s">
        <v>923</v>
      </c>
      <c r="C79" s="86" t="s">
        <v>64</v>
      </c>
      <c r="D79" s="154">
        <v>232.5</v>
      </c>
      <c r="E79" s="83"/>
      <c r="F79" s="84"/>
      <c r="G79" s="38"/>
      <c r="H79" s="38"/>
    </row>
    <row r="80" spans="1:8" ht="22.8">
      <c r="A80" s="86">
        <v>2</v>
      </c>
      <c r="B80" s="82" t="s">
        <v>924</v>
      </c>
      <c r="C80" s="86" t="s">
        <v>68</v>
      </c>
      <c r="D80" s="154">
        <v>1.86</v>
      </c>
      <c r="E80" s="83"/>
      <c r="F80" s="84"/>
      <c r="G80" s="38"/>
      <c r="H80" s="38"/>
    </row>
    <row r="81" spans="1:8" ht="22.8">
      <c r="A81" s="86">
        <v>3</v>
      </c>
      <c r="B81" s="82" t="s">
        <v>1417</v>
      </c>
      <c r="C81" s="86" t="s">
        <v>74</v>
      </c>
      <c r="D81" s="154">
        <v>505.92</v>
      </c>
      <c r="E81" s="83"/>
      <c r="F81" s="84"/>
      <c r="G81" s="38"/>
      <c r="H81" s="38"/>
    </row>
    <row r="82" spans="1:8" ht="22.8">
      <c r="A82" s="86">
        <v>4</v>
      </c>
      <c r="B82" s="82" t="s">
        <v>925</v>
      </c>
      <c r="C82" s="86" t="s">
        <v>74</v>
      </c>
      <c r="D82" s="154">
        <v>5.44</v>
      </c>
      <c r="E82" s="83"/>
      <c r="F82" s="84"/>
      <c r="G82" s="38"/>
      <c r="H82" s="38"/>
    </row>
    <row r="83" spans="1:8" ht="22.8">
      <c r="A83" s="86">
        <v>5</v>
      </c>
      <c r="B83" s="82" t="s">
        <v>926</v>
      </c>
      <c r="C83" s="86" t="s">
        <v>74</v>
      </c>
      <c r="D83" s="154">
        <v>2.5</v>
      </c>
      <c r="E83" s="83"/>
      <c r="F83" s="84"/>
      <c r="G83" s="38"/>
      <c r="H83" s="38"/>
    </row>
    <row r="84" spans="1:8">
      <c r="A84" s="86">
        <v>6</v>
      </c>
      <c r="B84" s="82" t="s">
        <v>927</v>
      </c>
      <c r="C84" s="86" t="s">
        <v>103</v>
      </c>
      <c r="D84" s="154">
        <v>2.48</v>
      </c>
      <c r="E84" s="83"/>
      <c r="F84" s="84"/>
      <c r="G84" s="38"/>
      <c r="H84" s="38"/>
    </row>
    <row r="85" spans="1:8" ht="14.1" customHeight="1">
      <c r="A85" s="548" t="s">
        <v>1392</v>
      </c>
      <c r="B85" s="549"/>
      <c r="C85" s="549"/>
      <c r="D85" s="549"/>
      <c r="E85" s="550"/>
      <c r="F85" s="84"/>
    </row>
    <row r="86" spans="1:8">
      <c r="B86" s="547"/>
      <c r="C86" s="547"/>
      <c r="D86" s="547"/>
      <c r="E86" s="547"/>
      <c r="F86" s="547"/>
    </row>
    <row r="87" spans="1:8">
      <c r="B87" s="547"/>
      <c r="C87" s="547"/>
      <c r="D87" s="547"/>
      <c r="E87" s="547"/>
      <c r="F87" s="547"/>
    </row>
    <row r="88" spans="1:8">
      <c r="B88" s="547"/>
      <c r="C88" s="547"/>
      <c r="D88" s="547"/>
      <c r="E88" s="547"/>
      <c r="F88" s="547"/>
    </row>
    <row r="89" spans="1:8" ht="15">
      <c r="B89" s="537" t="s">
        <v>19</v>
      </c>
      <c r="C89" s="538"/>
      <c r="D89" s="538"/>
      <c r="E89" s="538"/>
    </row>
    <row r="91" spans="1:8">
      <c r="A91" s="539" t="s">
        <v>846</v>
      </c>
      <c r="B91" s="540"/>
      <c r="C91" s="540"/>
      <c r="D91" s="540"/>
      <c r="E91" s="540"/>
      <c r="F91" s="540"/>
    </row>
    <row r="92" spans="1:8">
      <c r="A92" s="540"/>
      <c r="B92" s="540"/>
      <c r="C92" s="540"/>
      <c r="D92" s="540"/>
      <c r="E92" s="540"/>
      <c r="F92" s="540"/>
    </row>
    <row r="93" spans="1:8">
      <c r="A93" s="539" t="s">
        <v>902</v>
      </c>
      <c r="B93" s="540"/>
      <c r="C93" s="540"/>
      <c r="D93" s="540"/>
      <c r="E93" s="540"/>
      <c r="F93" s="540"/>
    </row>
    <row r="94" spans="1:8">
      <c r="A94" s="540"/>
      <c r="B94" s="540"/>
      <c r="C94" s="540"/>
      <c r="D94" s="540"/>
      <c r="E94" s="540"/>
      <c r="F94" s="540"/>
    </row>
    <row r="95" spans="1:8">
      <c r="A95" s="539" t="s">
        <v>928</v>
      </c>
      <c r="B95" s="540"/>
      <c r="C95" s="540"/>
      <c r="D95" s="540"/>
      <c r="E95" s="540"/>
      <c r="F95" s="540"/>
    </row>
    <row r="96" spans="1:8">
      <c r="A96" s="540"/>
      <c r="B96" s="540"/>
      <c r="C96" s="540"/>
      <c r="D96" s="540"/>
      <c r="E96" s="540"/>
      <c r="F96" s="540"/>
    </row>
    <row r="97" spans="1:8">
      <c r="A97" s="545" t="s">
        <v>1438</v>
      </c>
      <c r="B97" s="31" t="s">
        <v>23</v>
      </c>
      <c r="C97" s="32" t="s">
        <v>6</v>
      </c>
      <c r="D97" s="541" t="s">
        <v>7</v>
      </c>
      <c r="E97" s="543" t="s">
        <v>1393</v>
      </c>
      <c r="F97" s="544"/>
    </row>
    <row r="98" spans="1:8">
      <c r="A98" s="546"/>
      <c r="B98" s="33" t="s">
        <v>24</v>
      </c>
      <c r="C98" s="34" t="s">
        <v>10</v>
      </c>
      <c r="D98" s="542"/>
      <c r="E98" s="81" t="s">
        <v>25</v>
      </c>
      <c r="F98" s="80" t="s">
        <v>26</v>
      </c>
    </row>
    <row r="99" spans="1:8">
      <c r="A99" s="155"/>
      <c r="B99" s="535" t="s">
        <v>321</v>
      </c>
      <c r="C99" s="536"/>
      <c r="D99" s="536"/>
      <c r="E99" s="536"/>
      <c r="F99" s="536"/>
    </row>
    <row r="100" spans="1:8" ht="34.200000000000003">
      <c r="A100" s="86">
        <v>1</v>
      </c>
      <c r="B100" s="82" t="s">
        <v>214</v>
      </c>
      <c r="C100" s="86" t="s">
        <v>42</v>
      </c>
      <c r="D100" s="154">
        <v>12.7</v>
      </c>
      <c r="E100" s="83"/>
      <c r="F100" s="84"/>
      <c r="G100" s="38"/>
      <c r="H100" s="38"/>
    </row>
    <row r="101" spans="1:8" ht="22.8">
      <c r="A101" s="86">
        <v>2</v>
      </c>
      <c r="B101" s="82" t="s">
        <v>405</v>
      </c>
      <c r="C101" s="86" t="s">
        <v>42</v>
      </c>
      <c r="D101" s="154">
        <v>11.1</v>
      </c>
      <c r="E101" s="83"/>
      <c r="F101" s="84"/>
      <c r="G101" s="38"/>
      <c r="H101" s="38"/>
    </row>
    <row r="102" spans="1:8" ht="22.8">
      <c r="A102" s="86">
        <v>3</v>
      </c>
      <c r="B102" s="82" t="s">
        <v>335</v>
      </c>
      <c r="C102" s="86" t="s">
        <v>42</v>
      </c>
      <c r="D102" s="154">
        <v>11.1</v>
      </c>
      <c r="E102" s="83"/>
      <c r="F102" s="84"/>
      <c r="G102" s="38"/>
      <c r="H102" s="38"/>
    </row>
    <row r="103" spans="1:8">
      <c r="A103" s="155"/>
      <c r="B103" s="535" t="s">
        <v>929</v>
      </c>
      <c r="C103" s="536"/>
      <c r="D103" s="536"/>
      <c r="E103" s="536"/>
      <c r="F103" s="536"/>
    </row>
    <row r="104" spans="1:8" ht="34.200000000000003">
      <c r="A104" s="86">
        <v>1</v>
      </c>
      <c r="B104" s="82" t="s">
        <v>671</v>
      </c>
      <c r="C104" s="86" t="s">
        <v>64</v>
      </c>
      <c r="D104" s="154">
        <v>1338</v>
      </c>
      <c r="E104" s="83"/>
      <c r="F104" s="84"/>
      <c r="G104" s="38"/>
      <c r="H104" s="38"/>
    </row>
    <row r="105" spans="1:8" ht="22.8">
      <c r="A105" s="86">
        <v>2</v>
      </c>
      <c r="B105" s="82" t="s">
        <v>672</v>
      </c>
      <c r="C105" s="86" t="s">
        <v>74</v>
      </c>
      <c r="D105" s="154">
        <v>167.96</v>
      </c>
      <c r="E105" s="83"/>
      <c r="F105" s="84"/>
      <c r="G105" s="38"/>
      <c r="H105" s="38"/>
    </row>
    <row r="106" spans="1:8" ht="34.200000000000003">
      <c r="A106" s="86">
        <v>3</v>
      </c>
      <c r="B106" s="82" t="s">
        <v>671</v>
      </c>
      <c r="C106" s="86" t="s">
        <v>64</v>
      </c>
      <c r="D106" s="154">
        <v>18.75</v>
      </c>
      <c r="E106" s="83"/>
      <c r="F106" s="84"/>
      <c r="G106" s="38"/>
      <c r="H106" s="38"/>
    </row>
    <row r="107" spans="1:8" ht="22.8">
      <c r="A107" s="86">
        <v>4</v>
      </c>
      <c r="B107" s="82" t="s">
        <v>672</v>
      </c>
      <c r="C107" s="86" t="s">
        <v>74</v>
      </c>
      <c r="D107" s="154">
        <v>2.37</v>
      </c>
      <c r="E107" s="83"/>
      <c r="F107" s="84"/>
      <c r="G107" s="38"/>
      <c r="H107" s="38"/>
    </row>
    <row r="108" spans="1:8" ht="34.200000000000003">
      <c r="A108" s="86">
        <v>5</v>
      </c>
      <c r="B108" s="82" t="s">
        <v>671</v>
      </c>
      <c r="C108" s="86" t="s">
        <v>64</v>
      </c>
      <c r="D108" s="154">
        <v>19.5</v>
      </c>
      <c r="E108" s="83"/>
      <c r="F108" s="84"/>
      <c r="G108" s="38"/>
      <c r="H108" s="38"/>
    </row>
    <row r="109" spans="1:8" ht="22.8">
      <c r="A109" s="86">
        <v>6</v>
      </c>
      <c r="B109" s="82" t="s">
        <v>672</v>
      </c>
      <c r="C109" s="86" t="s">
        <v>74</v>
      </c>
      <c r="D109" s="154">
        <v>2.46</v>
      </c>
      <c r="E109" s="83"/>
      <c r="F109" s="84"/>
      <c r="G109" s="38"/>
      <c r="H109" s="38"/>
    </row>
    <row r="110" spans="1:8" ht="34.200000000000003">
      <c r="A110" s="86">
        <v>7</v>
      </c>
      <c r="B110" s="82" t="s">
        <v>671</v>
      </c>
      <c r="C110" s="86" t="s">
        <v>64</v>
      </c>
      <c r="D110" s="154">
        <v>20.25</v>
      </c>
      <c r="E110" s="83"/>
      <c r="F110" s="84"/>
      <c r="G110" s="38"/>
      <c r="H110" s="38"/>
    </row>
    <row r="111" spans="1:8" ht="22.8">
      <c r="A111" s="86">
        <v>8</v>
      </c>
      <c r="B111" s="82" t="s">
        <v>672</v>
      </c>
      <c r="C111" s="86" t="s">
        <v>74</v>
      </c>
      <c r="D111" s="154">
        <v>2.5499999999999998</v>
      </c>
      <c r="E111" s="83"/>
      <c r="F111" s="84"/>
      <c r="G111" s="38"/>
      <c r="H111" s="38"/>
    </row>
    <row r="112" spans="1:8" ht="34.200000000000003">
      <c r="A112" s="86">
        <v>9</v>
      </c>
      <c r="B112" s="82" t="s">
        <v>671</v>
      </c>
      <c r="C112" s="86" t="s">
        <v>64</v>
      </c>
      <c r="D112" s="154">
        <v>21</v>
      </c>
      <c r="E112" s="83"/>
      <c r="F112" s="84"/>
      <c r="G112" s="38"/>
      <c r="H112" s="38"/>
    </row>
    <row r="113" spans="1:8" ht="22.8">
      <c r="A113" s="86">
        <v>10</v>
      </c>
      <c r="B113" s="82" t="s">
        <v>672</v>
      </c>
      <c r="C113" s="86" t="s">
        <v>74</v>
      </c>
      <c r="D113" s="154">
        <v>2.64</v>
      </c>
      <c r="E113" s="83"/>
      <c r="F113" s="84"/>
      <c r="G113" s="38"/>
      <c r="H113" s="38"/>
    </row>
    <row r="114" spans="1:8" ht="34.200000000000003">
      <c r="A114" s="86">
        <v>11</v>
      </c>
      <c r="B114" s="82" t="s">
        <v>671</v>
      </c>
      <c r="C114" s="86" t="s">
        <v>64</v>
      </c>
      <c r="D114" s="154">
        <v>21.75</v>
      </c>
      <c r="E114" s="83"/>
      <c r="F114" s="84"/>
      <c r="G114" s="38"/>
      <c r="H114" s="38"/>
    </row>
    <row r="115" spans="1:8" ht="22.8">
      <c r="A115" s="86">
        <v>12</v>
      </c>
      <c r="B115" s="82" t="s">
        <v>672</v>
      </c>
      <c r="C115" s="86" t="s">
        <v>74</v>
      </c>
      <c r="D115" s="154">
        <v>2.73</v>
      </c>
      <c r="E115" s="83"/>
      <c r="F115" s="84"/>
      <c r="G115" s="38"/>
      <c r="H115" s="38"/>
    </row>
    <row r="116" spans="1:8" ht="34.200000000000003">
      <c r="A116" s="86">
        <v>13</v>
      </c>
      <c r="B116" s="82" t="s">
        <v>930</v>
      </c>
      <c r="C116" s="86" t="s">
        <v>74</v>
      </c>
      <c r="D116" s="154">
        <v>4</v>
      </c>
      <c r="E116" s="83"/>
      <c r="F116" s="84"/>
      <c r="G116" s="38"/>
      <c r="H116" s="38"/>
    </row>
    <row r="117" spans="1:8" ht="22.8">
      <c r="A117" s="86">
        <v>14</v>
      </c>
      <c r="B117" s="82" t="s">
        <v>931</v>
      </c>
      <c r="C117" s="86" t="s">
        <v>74</v>
      </c>
      <c r="D117" s="154">
        <v>28</v>
      </c>
      <c r="E117" s="83"/>
      <c r="F117" s="84"/>
      <c r="G117" s="38"/>
      <c r="H117" s="38"/>
    </row>
    <row r="118" spans="1:8" ht="22.8">
      <c r="A118" s="86">
        <v>15</v>
      </c>
      <c r="B118" s="82" t="s">
        <v>932</v>
      </c>
      <c r="C118" s="86" t="s">
        <v>42</v>
      </c>
      <c r="D118" s="153">
        <v>0.25600000000000001</v>
      </c>
      <c r="E118" s="83"/>
      <c r="F118" s="84"/>
      <c r="G118" s="38"/>
      <c r="H118" s="38"/>
    </row>
    <row r="119" spans="1:8">
      <c r="A119" s="86">
        <v>16</v>
      </c>
      <c r="B119" s="82" t="s">
        <v>871</v>
      </c>
      <c r="C119" s="86" t="s">
        <v>184</v>
      </c>
      <c r="D119" s="154">
        <v>107</v>
      </c>
      <c r="E119" s="83"/>
      <c r="F119" s="84"/>
      <c r="G119" s="38"/>
      <c r="H119" s="38"/>
    </row>
    <row r="120" spans="1:8" ht="22.8">
      <c r="A120" s="86">
        <v>17</v>
      </c>
      <c r="B120" s="82" t="s">
        <v>331</v>
      </c>
      <c r="C120" s="86" t="s">
        <v>184</v>
      </c>
      <c r="D120" s="154">
        <v>107</v>
      </c>
      <c r="E120" s="83"/>
      <c r="F120" s="84"/>
      <c r="G120" s="38"/>
      <c r="H120" s="38"/>
    </row>
    <row r="121" spans="1:8" ht="22.8">
      <c r="A121" s="86">
        <v>18</v>
      </c>
      <c r="B121" s="82" t="s">
        <v>917</v>
      </c>
      <c r="C121" s="86" t="s">
        <v>103</v>
      </c>
      <c r="D121" s="153">
        <v>0.36</v>
      </c>
      <c r="E121" s="83"/>
      <c r="F121" s="84"/>
      <c r="G121" s="38"/>
      <c r="H121" s="38"/>
    </row>
    <row r="122" spans="1:8" ht="22.8">
      <c r="A122" s="86">
        <v>19</v>
      </c>
      <c r="B122" s="82" t="s">
        <v>933</v>
      </c>
      <c r="C122" s="86" t="s">
        <v>42</v>
      </c>
      <c r="D122" s="153">
        <v>0.52</v>
      </c>
      <c r="E122" s="83"/>
      <c r="F122" s="84"/>
      <c r="G122" s="38"/>
      <c r="H122" s="38"/>
    </row>
    <row r="123" spans="1:8">
      <c r="A123" s="86">
        <v>20</v>
      </c>
      <c r="B123" s="82" t="s">
        <v>871</v>
      </c>
      <c r="C123" s="86" t="s">
        <v>184</v>
      </c>
      <c r="D123" s="154">
        <v>30</v>
      </c>
      <c r="E123" s="83"/>
      <c r="F123" s="84"/>
      <c r="G123" s="38"/>
      <c r="H123" s="38"/>
    </row>
    <row r="124" spans="1:8" ht="22.8">
      <c r="A124" s="86">
        <v>21</v>
      </c>
      <c r="B124" s="82" t="s">
        <v>331</v>
      </c>
      <c r="C124" s="86" t="s">
        <v>184</v>
      </c>
      <c r="D124" s="154">
        <v>30</v>
      </c>
      <c r="E124" s="83"/>
      <c r="F124" s="84"/>
      <c r="G124" s="38"/>
      <c r="H124" s="38"/>
    </row>
    <row r="125" spans="1:8" ht="22.8">
      <c r="A125" s="86">
        <v>22</v>
      </c>
      <c r="B125" s="82" t="s">
        <v>934</v>
      </c>
      <c r="C125" s="86" t="s">
        <v>74</v>
      </c>
      <c r="D125" s="153">
        <v>0.91</v>
      </c>
      <c r="E125" s="83"/>
      <c r="F125" s="84"/>
      <c r="G125" s="38"/>
      <c r="H125" s="38"/>
    </row>
    <row r="126" spans="1:8" ht="22.8">
      <c r="A126" s="86">
        <v>23</v>
      </c>
      <c r="B126" s="82" t="s">
        <v>935</v>
      </c>
      <c r="C126" s="86" t="s">
        <v>74</v>
      </c>
      <c r="D126" s="154">
        <v>78.099999999999994</v>
      </c>
      <c r="E126" s="83"/>
      <c r="F126" s="84"/>
      <c r="G126" s="38"/>
      <c r="H126" s="38"/>
    </row>
    <row r="127" spans="1:8" ht="14.1" customHeight="1">
      <c r="A127" s="548" t="s">
        <v>1392</v>
      </c>
      <c r="B127" s="549"/>
      <c r="C127" s="549"/>
      <c r="D127" s="549"/>
      <c r="E127" s="550"/>
      <c r="F127" s="84"/>
    </row>
    <row r="128" spans="1:8">
      <c r="B128" s="547"/>
      <c r="C128" s="547"/>
      <c r="D128" s="547"/>
      <c r="E128" s="547"/>
      <c r="F128" s="547"/>
    </row>
    <row r="129" spans="1:8">
      <c r="B129" s="547"/>
      <c r="C129" s="547"/>
      <c r="D129" s="547"/>
      <c r="E129" s="547"/>
      <c r="F129" s="547"/>
    </row>
    <row r="130" spans="1:8">
      <c r="B130" s="547"/>
      <c r="C130" s="547"/>
      <c r="D130" s="547"/>
      <c r="E130" s="547"/>
      <c r="F130" s="547"/>
    </row>
    <row r="131" spans="1:8" ht="15">
      <c r="B131" s="537" t="s">
        <v>19</v>
      </c>
      <c r="C131" s="538"/>
      <c r="D131" s="538"/>
      <c r="E131" s="538"/>
    </row>
    <row r="133" spans="1:8">
      <c r="A133" s="539" t="s">
        <v>846</v>
      </c>
      <c r="B133" s="540"/>
      <c r="C133" s="540"/>
      <c r="D133" s="540"/>
      <c r="E133" s="540"/>
      <c r="F133" s="540"/>
    </row>
    <row r="134" spans="1:8">
      <c r="A134" s="540"/>
      <c r="B134" s="540"/>
      <c r="C134" s="540"/>
      <c r="D134" s="540"/>
      <c r="E134" s="540"/>
      <c r="F134" s="540"/>
    </row>
    <row r="135" spans="1:8">
      <c r="A135" s="539" t="s">
        <v>902</v>
      </c>
      <c r="B135" s="540"/>
      <c r="C135" s="540"/>
      <c r="D135" s="540"/>
      <c r="E135" s="540"/>
      <c r="F135" s="540"/>
    </row>
    <row r="136" spans="1:8">
      <c r="A136" s="540"/>
      <c r="B136" s="540"/>
      <c r="C136" s="540"/>
      <c r="D136" s="540"/>
      <c r="E136" s="540"/>
      <c r="F136" s="540"/>
    </row>
    <row r="137" spans="1:8">
      <c r="A137" s="539" t="s">
        <v>936</v>
      </c>
      <c r="B137" s="540"/>
      <c r="C137" s="540"/>
      <c r="D137" s="540"/>
      <c r="E137" s="540"/>
      <c r="F137" s="540"/>
    </row>
    <row r="138" spans="1:8">
      <c r="A138" s="540"/>
      <c r="B138" s="540"/>
      <c r="C138" s="540"/>
      <c r="D138" s="540"/>
      <c r="E138" s="540"/>
      <c r="F138" s="540"/>
    </row>
    <row r="139" spans="1:8">
      <c r="A139" s="545" t="s">
        <v>1438</v>
      </c>
      <c r="B139" s="31" t="s">
        <v>23</v>
      </c>
      <c r="C139" s="32" t="s">
        <v>6</v>
      </c>
      <c r="D139" s="541" t="s">
        <v>7</v>
      </c>
      <c r="E139" s="543" t="s">
        <v>1393</v>
      </c>
      <c r="F139" s="544"/>
    </row>
    <row r="140" spans="1:8">
      <c r="A140" s="546"/>
      <c r="B140" s="33" t="s">
        <v>24</v>
      </c>
      <c r="C140" s="34" t="s">
        <v>10</v>
      </c>
      <c r="D140" s="542"/>
      <c r="E140" s="81" t="s">
        <v>25</v>
      </c>
      <c r="F140" s="80" t="s">
        <v>26</v>
      </c>
    </row>
    <row r="141" spans="1:8">
      <c r="A141" s="155"/>
      <c r="B141" s="535" t="s">
        <v>937</v>
      </c>
      <c r="C141" s="536"/>
      <c r="D141" s="536"/>
      <c r="E141" s="536"/>
      <c r="F141" s="536"/>
    </row>
    <row r="142" spans="1:8" ht="34.200000000000003">
      <c r="A142" s="86">
        <v>1</v>
      </c>
      <c r="B142" s="82" t="s">
        <v>214</v>
      </c>
      <c r="C142" s="86" t="s">
        <v>42</v>
      </c>
      <c r="D142" s="153">
        <v>0.05</v>
      </c>
      <c r="E142" s="83"/>
      <c r="F142" s="84"/>
      <c r="G142" s="38"/>
      <c r="H142" s="38"/>
    </row>
    <row r="143" spans="1:8" ht="22.8">
      <c r="A143" s="86">
        <v>2</v>
      </c>
      <c r="B143" s="82" t="s">
        <v>938</v>
      </c>
      <c r="C143" s="86" t="s">
        <v>68</v>
      </c>
      <c r="D143" s="153">
        <v>0.1</v>
      </c>
      <c r="E143" s="83"/>
      <c r="F143" s="84"/>
      <c r="G143" s="38"/>
      <c r="H143" s="38"/>
    </row>
    <row r="144" spans="1:8">
      <c r="A144" s="155"/>
      <c r="B144" s="535" t="s">
        <v>939</v>
      </c>
      <c r="C144" s="536"/>
      <c r="D144" s="536"/>
      <c r="E144" s="536"/>
      <c r="F144" s="536"/>
    </row>
    <row r="145" spans="1:8" ht="22.8">
      <c r="A145" s="86">
        <v>1</v>
      </c>
      <c r="B145" s="82" t="s">
        <v>940</v>
      </c>
      <c r="C145" s="86" t="s">
        <v>74</v>
      </c>
      <c r="D145" s="153">
        <v>0.4</v>
      </c>
      <c r="E145" s="83"/>
      <c r="F145" s="84"/>
      <c r="G145" s="38"/>
      <c r="H145" s="38"/>
    </row>
    <row r="146" spans="1:8" ht="22.8">
      <c r="A146" s="86">
        <v>2</v>
      </c>
      <c r="B146" s="82" t="s">
        <v>909</v>
      </c>
      <c r="C146" s="86" t="s">
        <v>46</v>
      </c>
      <c r="D146" s="153">
        <v>0.04</v>
      </c>
      <c r="E146" s="83"/>
      <c r="F146" s="84"/>
      <c r="G146" s="38"/>
      <c r="H146" s="38"/>
    </row>
    <row r="147" spans="1:8" ht="22.8">
      <c r="A147" s="86">
        <v>3</v>
      </c>
      <c r="B147" s="82" t="s">
        <v>673</v>
      </c>
      <c r="C147" s="86" t="s">
        <v>74</v>
      </c>
      <c r="D147" s="154">
        <v>1.2</v>
      </c>
      <c r="E147" s="83"/>
      <c r="F147" s="84"/>
      <c r="G147" s="38"/>
      <c r="H147" s="38"/>
    </row>
    <row r="148" spans="1:8" ht="22.8">
      <c r="A148" s="86">
        <v>4</v>
      </c>
      <c r="B148" s="82" t="s">
        <v>909</v>
      </c>
      <c r="C148" s="86" t="s">
        <v>46</v>
      </c>
      <c r="D148" s="153">
        <v>0.12</v>
      </c>
      <c r="E148" s="83"/>
      <c r="F148" s="84"/>
      <c r="G148" s="38"/>
      <c r="H148" s="38"/>
    </row>
    <row r="149" spans="1:8">
      <c r="A149" s="86">
        <v>5</v>
      </c>
      <c r="B149" s="82" t="s">
        <v>918</v>
      </c>
      <c r="C149" s="86" t="s">
        <v>103</v>
      </c>
      <c r="D149" s="153">
        <v>5.1999999999999998E-2</v>
      </c>
      <c r="E149" s="83"/>
      <c r="F149" s="84"/>
      <c r="G149" s="38"/>
      <c r="H149" s="38"/>
    </row>
    <row r="150" spans="1:8" ht="34.200000000000003">
      <c r="A150" s="86">
        <v>6</v>
      </c>
      <c r="B150" s="82" t="s">
        <v>941</v>
      </c>
      <c r="C150" s="86" t="s">
        <v>920</v>
      </c>
      <c r="D150" s="154">
        <v>5.72</v>
      </c>
      <c r="E150" s="83"/>
      <c r="F150" s="84"/>
      <c r="G150" s="38"/>
      <c r="H150" s="38"/>
    </row>
    <row r="151" spans="1:8" ht="14.1" customHeight="1">
      <c r="A151" s="548" t="s">
        <v>1392</v>
      </c>
      <c r="B151" s="549"/>
      <c r="C151" s="549"/>
      <c r="D151" s="549"/>
      <c r="E151" s="550"/>
      <c r="F151" s="84"/>
    </row>
    <row r="152" spans="1:8" ht="14.1">
      <c r="A152" s="57"/>
      <c r="B152" s="551"/>
      <c r="C152" s="552"/>
      <c r="D152" s="552"/>
      <c r="E152" s="39"/>
      <c r="F152" s="37"/>
    </row>
  </sheetData>
  <mergeCells count="65">
    <mergeCell ref="D139:D140"/>
    <mergeCell ref="B141:F141"/>
    <mergeCell ref="B144:F144"/>
    <mergeCell ref="B152:D152"/>
    <mergeCell ref="B131:E131"/>
    <mergeCell ref="A133:F134"/>
    <mergeCell ref="A135:F136"/>
    <mergeCell ref="A137:F138"/>
    <mergeCell ref="E139:F139"/>
    <mergeCell ref="A151:E151"/>
    <mergeCell ref="A139:A140"/>
    <mergeCell ref="B128:F128"/>
    <mergeCell ref="B129:F129"/>
    <mergeCell ref="B130:F130"/>
    <mergeCell ref="D97:D98"/>
    <mergeCell ref="B99:F99"/>
    <mergeCell ref="B103:F103"/>
    <mergeCell ref="E97:F97"/>
    <mergeCell ref="A127:E127"/>
    <mergeCell ref="B86:F86"/>
    <mergeCell ref="B87:F87"/>
    <mergeCell ref="B88:F88"/>
    <mergeCell ref="B89:E89"/>
    <mergeCell ref="A91:F92"/>
    <mergeCell ref="A93:F94"/>
    <mergeCell ref="A95:F96"/>
    <mergeCell ref="A97:A98"/>
    <mergeCell ref="A85:E85"/>
    <mergeCell ref="B61:F61"/>
    <mergeCell ref="B62:F62"/>
    <mergeCell ref="B63:F63"/>
    <mergeCell ref="B64:E64"/>
    <mergeCell ref="D72:D73"/>
    <mergeCell ref="B74:F74"/>
    <mergeCell ref="B78:F78"/>
    <mergeCell ref="A66:F67"/>
    <mergeCell ref="A68:F69"/>
    <mergeCell ref="A70:F71"/>
    <mergeCell ref="E72:F72"/>
    <mergeCell ref="A72:A73"/>
    <mergeCell ref="A60:E60"/>
    <mergeCell ref="B33:F33"/>
    <mergeCell ref="B34:F34"/>
    <mergeCell ref="B35:F35"/>
    <mergeCell ref="B36:E36"/>
    <mergeCell ref="B46:F46"/>
    <mergeCell ref="B52:F52"/>
    <mergeCell ref="A38:F39"/>
    <mergeCell ref="A40:F41"/>
    <mergeCell ref="A42:F43"/>
    <mergeCell ref="D44:D45"/>
    <mergeCell ref="E44:F44"/>
    <mergeCell ref="A44:A45"/>
    <mergeCell ref="A32:E32"/>
    <mergeCell ref="B2:E2"/>
    <mergeCell ref="A4:F5"/>
    <mergeCell ref="A6:F7"/>
    <mergeCell ref="A8:F9"/>
    <mergeCell ref="B30:F30"/>
    <mergeCell ref="D10:D11"/>
    <mergeCell ref="B12:F12"/>
    <mergeCell ref="B19:F19"/>
    <mergeCell ref="B28:F28"/>
    <mergeCell ref="E10:F10"/>
    <mergeCell ref="A10:A11"/>
  </mergeCells>
  <pageMargins left="0.23622047244094491" right="0" top="0.47244094488188981" bottom="0.19685039370078741" header="0" footer="0.27559055118110237"/>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49A5-CE74-43C9-92EE-A5A3B0AAEE9B}">
  <dimension ref="A2:H30"/>
  <sheetViews>
    <sheetView workbookViewId="0">
      <selection activeCell="B28" sqref="B28:D28"/>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942</v>
      </c>
      <c r="B6" s="540"/>
      <c r="C6" s="540"/>
      <c r="D6" s="540"/>
      <c r="E6" s="540"/>
      <c r="F6" s="540"/>
    </row>
    <row r="7" spans="1:8">
      <c r="A7" s="540"/>
      <c r="B7" s="540"/>
      <c r="C7" s="540"/>
      <c r="D7" s="540"/>
      <c r="E7" s="540"/>
      <c r="F7" s="540"/>
    </row>
    <row r="8" spans="1:8">
      <c r="A8" s="539" t="s">
        <v>943</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321</v>
      </c>
      <c r="C12" s="536"/>
      <c r="D12" s="536"/>
      <c r="E12" s="536"/>
      <c r="F12" s="536"/>
    </row>
    <row r="13" spans="1:8" ht="34.200000000000003">
      <c r="A13" s="86">
        <v>1</v>
      </c>
      <c r="B13" s="82" t="s">
        <v>214</v>
      </c>
      <c r="C13" s="86" t="s">
        <v>42</v>
      </c>
      <c r="D13" s="153">
        <v>0.44</v>
      </c>
      <c r="E13" s="83"/>
      <c r="F13" s="84"/>
      <c r="G13" s="38"/>
      <c r="H13" s="38"/>
    </row>
    <row r="14" spans="1:8">
      <c r="A14" s="155"/>
      <c r="B14" s="535" t="s">
        <v>322</v>
      </c>
      <c r="C14" s="536"/>
      <c r="D14" s="536"/>
      <c r="E14" s="536"/>
      <c r="F14" s="536"/>
    </row>
    <row r="15" spans="1:8" ht="34.200000000000003">
      <c r="A15" s="86">
        <v>1</v>
      </c>
      <c r="B15" s="82" t="s">
        <v>671</v>
      </c>
      <c r="C15" s="86" t="s">
        <v>64</v>
      </c>
      <c r="D15" s="154">
        <v>24</v>
      </c>
      <c r="E15" s="83"/>
      <c r="F15" s="84"/>
      <c r="G15" s="38"/>
      <c r="H15" s="38"/>
    </row>
    <row r="16" spans="1:8" ht="22.8">
      <c r="A16" s="86">
        <v>2</v>
      </c>
      <c r="B16" s="82" t="s">
        <v>944</v>
      </c>
      <c r="C16" s="86" t="s">
        <v>74</v>
      </c>
      <c r="D16" s="154">
        <v>3.1</v>
      </c>
      <c r="E16" s="83"/>
      <c r="F16" s="84"/>
      <c r="G16" s="38"/>
      <c r="H16" s="38"/>
    </row>
    <row r="17" spans="1:8" ht="22.8">
      <c r="A17" s="86">
        <v>3</v>
      </c>
      <c r="B17" s="82" t="s">
        <v>325</v>
      </c>
      <c r="C17" s="86" t="s">
        <v>326</v>
      </c>
      <c r="D17" s="154">
        <v>1</v>
      </c>
      <c r="E17" s="83"/>
      <c r="F17" s="84"/>
      <c r="G17" s="38"/>
      <c r="H17" s="38"/>
    </row>
    <row r="18" spans="1:8">
      <c r="A18" s="86">
        <v>4</v>
      </c>
      <c r="B18" s="82" t="s">
        <v>323</v>
      </c>
      <c r="C18" s="86" t="s">
        <v>74</v>
      </c>
      <c r="D18" s="154">
        <v>6.8</v>
      </c>
      <c r="E18" s="83"/>
      <c r="F18" s="84"/>
      <c r="G18" s="38"/>
      <c r="H18" s="38"/>
    </row>
    <row r="19" spans="1:8">
      <c r="A19" s="86">
        <v>5</v>
      </c>
      <c r="B19" s="82" t="s">
        <v>324</v>
      </c>
      <c r="C19" s="86" t="s">
        <v>46</v>
      </c>
      <c r="D19" s="153">
        <v>0.96</v>
      </c>
      <c r="E19" s="83"/>
      <c r="F19" s="84"/>
      <c r="G19" s="38"/>
      <c r="H19" s="38"/>
    </row>
    <row r="20" spans="1:8" ht="22.8">
      <c r="A20" s="86">
        <v>6</v>
      </c>
      <c r="B20" s="82" t="s">
        <v>330</v>
      </c>
      <c r="C20" s="86" t="s">
        <v>184</v>
      </c>
      <c r="D20" s="154">
        <v>11</v>
      </c>
      <c r="E20" s="83"/>
      <c r="F20" s="84"/>
      <c r="G20" s="38"/>
      <c r="H20" s="38"/>
    </row>
    <row r="21" spans="1:8" ht="22.8">
      <c r="A21" s="86">
        <v>7</v>
      </c>
      <c r="B21" s="82" t="s">
        <v>331</v>
      </c>
      <c r="C21" s="86" t="s">
        <v>184</v>
      </c>
      <c r="D21" s="154">
        <v>11</v>
      </c>
      <c r="E21" s="83"/>
      <c r="F21" s="84"/>
      <c r="G21" s="38"/>
      <c r="H21" s="38"/>
    </row>
    <row r="22" spans="1:8" ht="22.8">
      <c r="A22" s="86">
        <v>8</v>
      </c>
      <c r="B22" s="82" t="s">
        <v>332</v>
      </c>
      <c r="C22" s="86" t="s">
        <v>184</v>
      </c>
      <c r="D22" s="154">
        <v>6.4</v>
      </c>
      <c r="E22" s="83"/>
      <c r="F22" s="84"/>
      <c r="G22" s="38"/>
      <c r="H22" s="38"/>
    </row>
    <row r="23" spans="1:8">
      <c r="A23" s="155"/>
      <c r="B23" s="535" t="s">
        <v>213</v>
      </c>
      <c r="C23" s="536"/>
      <c r="D23" s="536"/>
      <c r="E23" s="536"/>
      <c r="F23" s="536"/>
    </row>
    <row r="24" spans="1:8" ht="34.200000000000003">
      <c r="A24" s="86">
        <v>1</v>
      </c>
      <c r="B24" s="82" t="s">
        <v>333</v>
      </c>
      <c r="C24" s="86" t="s">
        <v>80</v>
      </c>
      <c r="D24" s="153">
        <v>4.1000000000000002E-2</v>
      </c>
      <c r="E24" s="83"/>
      <c r="F24" s="84"/>
      <c r="G24" s="38"/>
      <c r="H24" s="38"/>
    </row>
    <row r="25" spans="1:8">
      <c r="A25" s="86">
        <v>2</v>
      </c>
      <c r="B25" s="82" t="s">
        <v>334</v>
      </c>
      <c r="C25" s="86" t="s">
        <v>74</v>
      </c>
      <c r="D25" s="154">
        <v>41</v>
      </c>
      <c r="E25" s="83"/>
      <c r="F25" s="84"/>
      <c r="G25" s="38"/>
      <c r="H25" s="38"/>
    </row>
    <row r="26" spans="1:8" ht="22.8">
      <c r="A26" s="86">
        <v>3</v>
      </c>
      <c r="B26" s="82" t="s">
        <v>335</v>
      </c>
      <c r="C26" s="86" t="s">
        <v>42</v>
      </c>
      <c r="D26" s="153">
        <v>0.41</v>
      </c>
      <c r="E26" s="83"/>
      <c r="F26" s="84"/>
      <c r="G26" s="38"/>
      <c r="H26" s="38"/>
    </row>
    <row r="27" spans="1:8">
      <c r="A27" s="155"/>
      <c r="B27" s="535" t="s">
        <v>336</v>
      </c>
      <c r="C27" s="536"/>
      <c r="D27" s="536"/>
      <c r="E27" s="536"/>
      <c r="F27" s="536"/>
    </row>
    <row r="28" spans="1:8" ht="34.200000000000003">
      <c r="A28" s="86">
        <v>1</v>
      </c>
      <c r="B28" s="82" t="s">
        <v>1403</v>
      </c>
      <c r="C28" s="86" t="s">
        <v>46</v>
      </c>
      <c r="D28" s="154">
        <v>6.0949999999999998</v>
      </c>
      <c r="E28" s="83"/>
      <c r="F28" s="84"/>
      <c r="G28" s="38"/>
      <c r="H28" s="38"/>
    </row>
    <row r="29" spans="1:8" ht="14.1" customHeight="1">
      <c r="A29" s="548" t="s">
        <v>1392</v>
      </c>
      <c r="B29" s="549"/>
      <c r="C29" s="549"/>
      <c r="D29" s="549"/>
      <c r="E29" s="550"/>
      <c r="F29" s="84"/>
    </row>
    <row r="30" spans="1:8" ht="14.1">
      <c r="A30" s="57"/>
      <c r="B30" s="551"/>
      <c r="C30" s="552"/>
      <c r="D30" s="552"/>
      <c r="E30" s="39"/>
      <c r="F30" s="37"/>
    </row>
  </sheetData>
  <mergeCells count="13">
    <mergeCell ref="B2:E2"/>
    <mergeCell ref="A4:F5"/>
    <mergeCell ref="A6:F7"/>
    <mergeCell ref="A8:F9"/>
    <mergeCell ref="B30:D30"/>
    <mergeCell ref="E10:F10"/>
    <mergeCell ref="A29:E29"/>
    <mergeCell ref="D10:D11"/>
    <mergeCell ref="B12:F12"/>
    <mergeCell ref="B14:F14"/>
    <mergeCell ref="B23:F23"/>
    <mergeCell ref="B27:F27"/>
    <mergeCell ref="A10:A11"/>
  </mergeCells>
  <pageMargins left="0.23622047244094491" right="0" top="0.47244094488188981" bottom="0.19685039370078741" header="0" footer="0.27559055118110237"/>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06E-818C-49DF-B294-BE72EB26EAEB}">
  <dimension ref="A2:H66"/>
  <sheetViews>
    <sheetView topLeftCell="A63" workbookViewId="0">
      <selection activeCell="I99" sqref="I9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945</v>
      </c>
      <c r="B6" s="540"/>
      <c r="C6" s="540"/>
      <c r="D6" s="540"/>
      <c r="E6" s="540"/>
      <c r="F6" s="540"/>
    </row>
    <row r="7" spans="1:8">
      <c r="A7" s="540"/>
      <c r="B7" s="540"/>
      <c r="C7" s="540"/>
      <c r="D7" s="540"/>
      <c r="E7" s="540"/>
      <c r="F7" s="540"/>
    </row>
    <row r="8" spans="1:8">
      <c r="A8" s="539" t="s">
        <v>946</v>
      </c>
      <c r="B8" s="540"/>
      <c r="C8" s="540"/>
      <c r="D8" s="540"/>
      <c r="E8" s="540"/>
      <c r="F8" s="540"/>
    </row>
    <row r="9" spans="1:8">
      <c r="A9" s="540"/>
      <c r="B9" s="540"/>
      <c r="C9" s="540"/>
      <c r="D9" s="540"/>
      <c r="E9" s="540"/>
      <c r="F9" s="540"/>
    </row>
    <row r="10" spans="1:8">
      <c r="A10" s="159"/>
      <c r="B10" s="30"/>
      <c r="C10" s="604"/>
      <c r="D10" s="605"/>
      <c r="E10" s="605"/>
      <c r="F10" s="605"/>
    </row>
    <row r="11" spans="1:8">
      <c r="A11" s="545" t="s">
        <v>1438</v>
      </c>
      <c r="B11" s="31" t="s">
        <v>23</v>
      </c>
      <c r="C11" s="32" t="s">
        <v>6</v>
      </c>
      <c r="D11" s="606" t="s">
        <v>7</v>
      </c>
      <c r="E11" s="543" t="s">
        <v>1393</v>
      </c>
      <c r="F11" s="544"/>
    </row>
    <row r="12" spans="1:8">
      <c r="A12" s="546"/>
      <c r="B12" s="33" t="s">
        <v>24</v>
      </c>
      <c r="C12" s="34" t="s">
        <v>10</v>
      </c>
      <c r="D12" s="607"/>
      <c r="E12" s="81" t="s">
        <v>25</v>
      </c>
      <c r="F12" s="80" t="s">
        <v>26</v>
      </c>
    </row>
    <row r="13" spans="1:8">
      <c r="A13" s="155"/>
      <c r="B13" s="535" t="s">
        <v>947</v>
      </c>
      <c r="C13" s="536"/>
      <c r="D13" s="536"/>
      <c r="E13" s="536"/>
      <c r="F13" s="536"/>
    </row>
    <row r="14" spans="1:8" ht="34.200000000000003">
      <c r="A14" s="86">
        <v>1</v>
      </c>
      <c r="B14" s="82" t="s">
        <v>948</v>
      </c>
      <c r="C14" s="86" t="s">
        <v>64</v>
      </c>
      <c r="D14" s="154">
        <v>802.5</v>
      </c>
      <c r="E14" s="83"/>
      <c r="F14" s="84"/>
      <c r="G14" s="38"/>
      <c r="H14" s="38"/>
    </row>
    <row r="15" spans="1:8" ht="22.8">
      <c r="A15" s="86">
        <v>2</v>
      </c>
      <c r="B15" s="82" t="s">
        <v>949</v>
      </c>
      <c r="C15" s="86" t="s">
        <v>74</v>
      </c>
      <c r="D15" s="154">
        <v>248</v>
      </c>
      <c r="E15" s="83"/>
      <c r="F15" s="84"/>
      <c r="G15" s="38"/>
      <c r="H15" s="38"/>
    </row>
    <row r="16" spans="1:8" ht="22.8">
      <c r="A16" s="86">
        <v>3</v>
      </c>
      <c r="B16" s="82" t="s">
        <v>950</v>
      </c>
      <c r="C16" s="86" t="s">
        <v>74</v>
      </c>
      <c r="D16" s="154">
        <v>100</v>
      </c>
      <c r="E16" s="83"/>
      <c r="F16" s="84"/>
      <c r="G16" s="38"/>
      <c r="H16" s="38"/>
    </row>
    <row r="17" spans="1:8" ht="22.8">
      <c r="A17" s="86">
        <v>4</v>
      </c>
      <c r="B17" s="82" t="s">
        <v>327</v>
      </c>
      <c r="C17" s="86" t="s">
        <v>42</v>
      </c>
      <c r="D17" s="154">
        <v>1.68</v>
      </c>
      <c r="E17" s="83"/>
      <c r="F17" s="84"/>
      <c r="G17" s="38"/>
      <c r="H17" s="38"/>
    </row>
    <row r="18" spans="1:8" ht="22.8">
      <c r="A18" s="86">
        <v>5</v>
      </c>
      <c r="B18" s="82" t="s">
        <v>951</v>
      </c>
      <c r="C18" s="86" t="s">
        <v>329</v>
      </c>
      <c r="D18" s="153">
        <v>0.185</v>
      </c>
      <c r="E18" s="83"/>
      <c r="F18" s="84"/>
      <c r="G18" s="38"/>
      <c r="H18" s="38"/>
    </row>
    <row r="19" spans="1:8">
      <c r="A19" s="155"/>
      <c r="B19" s="535" t="s">
        <v>952</v>
      </c>
      <c r="C19" s="536"/>
      <c r="D19" s="536"/>
      <c r="E19" s="536"/>
      <c r="F19" s="536"/>
    </row>
    <row r="20" spans="1:8" ht="22.8">
      <c r="A20" s="86">
        <v>1</v>
      </c>
      <c r="B20" s="82" t="s">
        <v>686</v>
      </c>
      <c r="C20" s="86" t="s">
        <v>184</v>
      </c>
      <c r="D20" s="154">
        <v>315</v>
      </c>
      <c r="E20" s="83"/>
      <c r="F20" s="84"/>
      <c r="G20" s="38"/>
      <c r="H20" s="38"/>
    </row>
    <row r="21" spans="1:8" ht="22.8">
      <c r="A21" s="86">
        <v>2</v>
      </c>
      <c r="B21" s="82" t="s">
        <v>687</v>
      </c>
      <c r="C21" s="86" t="s">
        <v>184</v>
      </c>
      <c r="D21" s="154">
        <v>315</v>
      </c>
      <c r="E21" s="83"/>
      <c r="F21" s="84"/>
      <c r="G21" s="38"/>
      <c r="H21" s="38"/>
    </row>
    <row r="22" spans="1:8" ht="22.8">
      <c r="A22" s="86">
        <v>3</v>
      </c>
      <c r="B22" s="82" t="s">
        <v>682</v>
      </c>
      <c r="C22" s="86" t="s">
        <v>184</v>
      </c>
      <c r="D22" s="154">
        <v>315</v>
      </c>
      <c r="E22" s="83"/>
      <c r="F22" s="84"/>
      <c r="G22" s="38"/>
      <c r="H22" s="38"/>
    </row>
    <row r="23" spans="1:8" ht="34.200000000000003">
      <c r="A23" s="86">
        <v>4</v>
      </c>
      <c r="B23" s="82" t="s">
        <v>688</v>
      </c>
      <c r="C23" s="86" t="s">
        <v>184</v>
      </c>
      <c r="D23" s="154">
        <v>315</v>
      </c>
      <c r="E23" s="83"/>
      <c r="F23" s="84"/>
      <c r="G23" s="38"/>
      <c r="H23" s="38"/>
    </row>
    <row r="24" spans="1:8" ht="34.200000000000003">
      <c r="A24" s="86">
        <v>5</v>
      </c>
      <c r="B24" s="82" t="s">
        <v>689</v>
      </c>
      <c r="C24" s="86" t="s">
        <v>42</v>
      </c>
      <c r="D24" s="154">
        <v>12.914999999999999</v>
      </c>
      <c r="E24" s="83"/>
      <c r="F24" s="84"/>
      <c r="G24" s="38"/>
      <c r="H24" s="38"/>
    </row>
    <row r="25" spans="1:8" ht="22.8">
      <c r="A25" s="86">
        <v>6</v>
      </c>
      <c r="B25" s="82" t="s">
        <v>331</v>
      </c>
      <c r="C25" s="86" t="s">
        <v>184</v>
      </c>
      <c r="D25" s="154">
        <v>245</v>
      </c>
      <c r="E25" s="83"/>
      <c r="F25" s="84"/>
      <c r="G25" s="38"/>
      <c r="H25" s="38"/>
    </row>
    <row r="26" spans="1:8" ht="34.200000000000003">
      <c r="A26" s="86">
        <v>7</v>
      </c>
      <c r="B26" s="82" t="s">
        <v>688</v>
      </c>
      <c r="C26" s="86" t="s">
        <v>184</v>
      </c>
      <c r="D26" s="154">
        <v>245</v>
      </c>
      <c r="E26" s="83"/>
      <c r="F26" s="84"/>
      <c r="G26" s="38"/>
      <c r="H26" s="38"/>
    </row>
    <row r="27" spans="1:8">
      <c r="A27" s="86">
        <v>8</v>
      </c>
      <c r="B27" s="82" t="s">
        <v>953</v>
      </c>
      <c r="C27" s="86" t="s">
        <v>184</v>
      </c>
      <c r="D27" s="154">
        <v>90</v>
      </c>
      <c r="E27" s="83"/>
      <c r="F27" s="84"/>
      <c r="G27" s="38"/>
      <c r="H27" s="38"/>
    </row>
    <row r="28" spans="1:8">
      <c r="A28" s="86">
        <v>9</v>
      </c>
      <c r="B28" s="82" t="s">
        <v>871</v>
      </c>
      <c r="C28" s="86" t="s">
        <v>184</v>
      </c>
      <c r="D28" s="154">
        <v>90</v>
      </c>
      <c r="E28" s="83"/>
      <c r="F28" s="84"/>
      <c r="G28" s="38"/>
      <c r="H28" s="38"/>
    </row>
    <row r="29" spans="1:8" ht="34.200000000000003">
      <c r="A29" s="86">
        <v>10</v>
      </c>
      <c r="B29" s="82" t="s">
        <v>954</v>
      </c>
      <c r="C29" s="86" t="s">
        <v>184</v>
      </c>
      <c r="D29" s="154">
        <v>13.5</v>
      </c>
      <c r="E29" s="83"/>
      <c r="F29" s="84"/>
      <c r="G29" s="38"/>
      <c r="H29" s="38"/>
    </row>
    <row r="30" spans="1:8" ht="22.8">
      <c r="A30" s="86">
        <v>11</v>
      </c>
      <c r="B30" s="82" t="s">
        <v>955</v>
      </c>
      <c r="C30" s="86" t="s">
        <v>920</v>
      </c>
      <c r="D30" s="154">
        <v>1.35</v>
      </c>
      <c r="E30" s="83"/>
      <c r="F30" s="84"/>
      <c r="G30" s="38"/>
      <c r="H30" s="38"/>
    </row>
    <row r="31" spans="1:8" ht="45.6">
      <c r="A31" s="86">
        <v>12</v>
      </c>
      <c r="B31" s="82" t="s">
        <v>956</v>
      </c>
      <c r="C31" s="86" t="s">
        <v>68</v>
      </c>
      <c r="D31" s="153">
        <v>0.13500000000000001</v>
      </c>
      <c r="E31" s="83"/>
      <c r="F31" s="84"/>
      <c r="G31" s="38"/>
      <c r="H31" s="38"/>
    </row>
    <row r="32" spans="1:8" ht="14.1" customHeight="1">
      <c r="A32" s="548" t="s">
        <v>1392</v>
      </c>
      <c r="B32" s="549"/>
      <c r="C32" s="549"/>
      <c r="D32" s="549"/>
      <c r="E32" s="550"/>
      <c r="F32" s="84"/>
    </row>
    <row r="33" spans="1:8">
      <c r="B33" s="547"/>
      <c r="C33" s="547"/>
      <c r="D33" s="547"/>
      <c r="E33" s="547"/>
      <c r="F33" s="547"/>
    </row>
    <row r="34" spans="1:8">
      <c r="B34" s="547"/>
      <c r="C34" s="547"/>
      <c r="D34" s="547"/>
      <c r="E34" s="547"/>
      <c r="F34" s="547"/>
    </row>
    <row r="35" spans="1:8">
      <c r="B35" s="547"/>
      <c r="C35" s="547"/>
      <c r="D35" s="547"/>
      <c r="E35" s="547"/>
      <c r="F35" s="547"/>
    </row>
    <row r="36" spans="1:8" ht="15">
      <c r="B36" s="537" t="s">
        <v>19</v>
      </c>
      <c r="C36" s="538"/>
      <c r="D36" s="538"/>
      <c r="E36" s="538"/>
    </row>
    <row r="38" spans="1:8">
      <c r="A38" s="539" t="s">
        <v>846</v>
      </c>
      <c r="B38" s="540"/>
      <c r="C38" s="540"/>
      <c r="D38" s="540"/>
      <c r="E38" s="540"/>
      <c r="F38" s="540"/>
    </row>
    <row r="39" spans="1:8">
      <c r="A39" s="540"/>
      <c r="B39" s="540"/>
      <c r="C39" s="540"/>
      <c r="D39" s="540"/>
      <c r="E39" s="540"/>
      <c r="F39" s="540"/>
    </row>
    <row r="40" spans="1:8">
      <c r="A40" s="539" t="s">
        <v>945</v>
      </c>
      <c r="B40" s="540"/>
      <c r="C40" s="540"/>
      <c r="D40" s="540"/>
      <c r="E40" s="540"/>
      <c r="F40" s="540"/>
    </row>
    <row r="41" spans="1:8">
      <c r="A41" s="540"/>
      <c r="B41" s="540"/>
      <c r="C41" s="540"/>
      <c r="D41" s="540"/>
      <c r="E41" s="540"/>
      <c r="F41" s="540"/>
    </row>
    <row r="42" spans="1:8">
      <c r="A42" s="539" t="s">
        <v>957</v>
      </c>
      <c r="B42" s="540"/>
      <c r="C42" s="540"/>
      <c r="D42" s="540"/>
      <c r="E42" s="540"/>
      <c r="F42" s="540"/>
    </row>
    <row r="43" spans="1:8">
      <c r="A43" s="540"/>
      <c r="B43" s="540"/>
      <c r="C43" s="540"/>
      <c r="D43" s="540"/>
      <c r="E43" s="540"/>
      <c r="F43" s="540"/>
    </row>
    <row r="44" spans="1:8">
      <c r="A44" s="159"/>
      <c r="B44" s="30"/>
      <c r="C44" s="604"/>
      <c r="D44" s="605"/>
      <c r="E44" s="605"/>
      <c r="F44" s="605"/>
    </row>
    <row r="45" spans="1:8">
      <c r="A45" s="545" t="s">
        <v>1438</v>
      </c>
      <c r="B45" s="31" t="s">
        <v>23</v>
      </c>
      <c r="C45" s="32" t="s">
        <v>6</v>
      </c>
      <c r="D45" s="606" t="s">
        <v>7</v>
      </c>
      <c r="E45" s="543" t="s">
        <v>1393</v>
      </c>
      <c r="F45" s="544"/>
    </row>
    <row r="46" spans="1:8">
      <c r="A46" s="546"/>
      <c r="B46" s="33" t="s">
        <v>24</v>
      </c>
      <c r="C46" s="34" t="s">
        <v>10</v>
      </c>
      <c r="D46" s="607"/>
      <c r="E46" s="81" t="s">
        <v>25</v>
      </c>
      <c r="F46" s="80" t="s">
        <v>26</v>
      </c>
    </row>
    <row r="47" spans="1:8">
      <c r="A47" s="155"/>
      <c r="B47" s="535" t="s">
        <v>947</v>
      </c>
      <c r="C47" s="536"/>
      <c r="D47" s="536"/>
      <c r="E47" s="536"/>
      <c r="F47" s="536"/>
    </row>
    <row r="48" spans="1:8" ht="34.200000000000003">
      <c r="A48" s="86">
        <v>1</v>
      </c>
      <c r="B48" s="82" t="s">
        <v>948</v>
      </c>
      <c r="C48" s="86" t="s">
        <v>64</v>
      </c>
      <c r="D48" s="154">
        <v>210</v>
      </c>
      <c r="E48" s="83"/>
      <c r="F48" s="84"/>
      <c r="G48" s="38"/>
      <c r="H48" s="38"/>
    </row>
    <row r="49" spans="1:8" ht="22.8">
      <c r="A49" s="86">
        <v>2</v>
      </c>
      <c r="B49" s="82" t="s">
        <v>949</v>
      </c>
      <c r="C49" s="86" t="s">
        <v>74</v>
      </c>
      <c r="D49" s="154">
        <v>65</v>
      </c>
      <c r="E49" s="83"/>
      <c r="F49" s="84"/>
      <c r="G49" s="38"/>
      <c r="H49" s="38"/>
    </row>
    <row r="50" spans="1:8" ht="22.8">
      <c r="A50" s="86">
        <v>3</v>
      </c>
      <c r="B50" s="82" t="s">
        <v>950</v>
      </c>
      <c r="C50" s="86" t="s">
        <v>74</v>
      </c>
      <c r="D50" s="154">
        <v>30</v>
      </c>
      <c r="E50" s="83"/>
      <c r="F50" s="84"/>
      <c r="G50" s="38"/>
      <c r="H50" s="38"/>
    </row>
    <row r="51" spans="1:8" ht="22.8">
      <c r="A51" s="86">
        <v>4</v>
      </c>
      <c r="B51" s="82" t="s">
        <v>327</v>
      </c>
      <c r="C51" s="86" t="s">
        <v>42</v>
      </c>
      <c r="D51" s="153">
        <v>0.51</v>
      </c>
      <c r="E51" s="83"/>
      <c r="F51" s="84"/>
      <c r="G51" s="38"/>
      <c r="H51" s="38"/>
    </row>
    <row r="52" spans="1:8" ht="22.8">
      <c r="A52" s="86">
        <v>5</v>
      </c>
      <c r="B52" s="82" t="s">
        <v>951</v>
      </c>
      <c r="C52" s="86" t="s">
        <v>329</v>
      </c>
      <c r="D52" s="153">
        <v>5.7000000000000002E-2</v>
      </c>
      <c r="E52" s="83"/>
      <c r="F52" s="84"/>
      <c r="G52" s="38"/>
      <c r="H52" s="38"/>
    </row>
    <row r="53" spans="1:8">
      <c r="A53" s="155"/>
      <c r="B53" s="535" t="s">
        <v>952</v>
      </c>
      <c r="C53" s="536"/>
      <c r="D53" s="536"/>
      <c r="E53" s="536"/>
      <c r="F53" s="536"/>
    </row>
    <row r="54" spans="1:8" ht="22.8">
      <c r="A54" s="86">
        <v>1</v>
      </c>
      <c r="B54" s="82" t="s">
        <v>686</v>
      </c>
      <c r="C54" s="86" t="s">
        <v>184</v>
      </c>
      <c r="D54" s="154">
        <v>92</v>
      </c>
      <c r="E54" s="83"/>
      <c r="F54" s="84"/>
      <c r="G54" s="38"/>
      <c r="H54" s="38"/>
    </row>
    <row r="55" spans="1:8" ht="22.8">
      <c r="A55" s="86">
        <v>2</v>
      </c>
      <c r="B55" s="82" t="s">
        <v>687</v>
      </c>
      <c r="C55" s="86" t="s">
        <v>184</v>
      </c>
      <c r="D55" s="154">
        <v>92</v>
      </c>
      <c r="E55" s="83"/>
      <c r="F55" s="84"/>
      <c r="G55" s="38"/>
      <c r="H55" s="38"/>
    </row>
    <row r="56" spans="1:8" ht="22.8">
      <c r="A56" s="86">
        <v>3</v>
      </c>
      <c r="B56" s="82" t="s">
        <v>682</v>
      </c>
      <c r="C56" s="86" t="s">
        <v>184</v>
      </c>
      <c r="D56" s="154">
        <v>92</v>
      </c>
      <c r="E56" s="83"/>
      <c r="F56" s="84"/>
      <c r="G56" s="38"/>
      <c r="H56" s="38"/>
    </row>
    <row r="57" spans="1:8" ht="34.200000000000003">
      <c r="A57" s="86">
        <v>4</v>
      </c>
      <c r="B57" s="82" t="s">
        <v>688</v>
      </c>
      <c r="C57" s="86" t="s">
        <v>184</v>
      </c>
      <c r="D57" s="154">
        <v>92</v>
      </c>
      <c r="E57" s="83"/>
      <c r="F57" s="84"/>
      <c r="G57" s="38"/>
      <c r="H57" s="38"/>
    </row>
    <row r="58" spans="1:8" ht="34.200000000000003">
      <c r="A58" s="86">
        <v>5</v>
      </c>
      <c r="B58" s="82" t="s">
        <v>689</v>
      </c>
      <c r="C58" s="86" t="s">
        <v>42</v>
      </c>
      <c r="D58" s="153">
        <v>0.14000000000000001</v>
      </c>
      <c r="E58" s="83"/>
      <c r="F58" s="84"/>
      <c r="G58" s="38"/>
      <c r="H58" s="38"/>
    </row>
    <row r="59" spans="1:8" ht="22.8">
      <c r="A59" s="86">
        <v>6</v>
      </c>
      <c r="B59" s="82" t="s">
        <v>331</v>
      </c>
      <c r="C59" s="86" t="s">
        <v>184</v>
      </c>
      <c r="D59" s="154">
        <v>66</v>
      </c>
      <c r="E59" s="83"/>
      <c r="F59" s="84"/>
      <c r="G59" s="38"/>
      <c r="H59" s="38"/>
    </row>
    <row r="60" spans="1:8" ht="34.200000000000003">
      <c r="A60" s="86">
        <v>7</v>
      </c>
      <c r="B60" s="82" t="s">
        <v>688</v>
      </c>
      <c r="C60" s="86" t="s">
        <v>184</v>
      </c>
      <c r="D60" s="154">
        <v>66</v>
      </c>
      <c r="E60" s="83"/>
      <c r="F60" s="84"/>
      <c r="G60" s="38"/>
      <c r="H60" s="38"/>
    </row>
    <row r="61" spans="1:8">
      <c r="A61" s="86">
        <v>8</v>
      </c>
      <c r="B61" s="82" t="s">
        <v>953</v>
      </c>
      <c r="C61" s="86" t="s">
        <v>184</v>
      </c>
      <c r="D61" s="154">
        <v>35</v>
      </c>
      <c r="E61" s="83"/>
      <c r="F61" s="84"/>
      <c r="G61" s="38"/>
      <c r="H61" s="38"/>
    </row>
    <row r="62" spans="1:8">
      <c r="A62" s="86">
        <v>9</v>
      </c>
      <c r="B62" s="82" t="s">
        <v>871</v>
      </c>
      <c r="C62" s="86" t="s">
        <v>184</v>
      </c>
      <c r="D62" s="154">
        <v>35</v>
      </c>
      <c r="E62" s="83"/>
      <c r="F62" s="84"/>
      <c r="G62" s="38"/>
      <c r="H62" s="38"/>
    </row>
    <row r="63" spans="1:8" ht="34.200000000000003">
      <c r="A63" s="86">
        <v>10</v>
      </c>
      <c r="B63" s="82" t="s">
        <v>954</v>
      </c>
      <c r="C63" s="86" t="s">
        <v>184</v>
      </c>
      <c r="D63" s="154">
        <v>5.25</v>
      </c>
      <c r="E63" s="83"/>
      <c r="F63" s="84"/>
      <c r="G63" s="38"/>
      <c r="H63" s="38"/>
    </row>
    <row r="64" spans="1:8" ht="22.8">
      <c r="A64" s="86">
        <v>11</v>
      </c>
      <c r="B64" s="82" t="s">
        <v>955</v>
      </c>
      <c r="C64" s="86" t="s">
        <v>920</v>
      </c>
      <c r="D64" s="153">
        <v>0.52500000000000002</v>
      </c>
      <c r="E64" s="83"/>
      <c r="F64" s="84"/>
      <c r="G64" s="38"/>
      <c r="H64" s="38"/>
    </row>
    <row r="65" spans="1:8" ht="45.6">
      <c r="A65" s="86">
        <v>12</v>
      </c>
      <c r="B65" s="82" t="s">
        <v>958</v>
      </c>
      <c r="C65" s="86" t="s">
        <v>68</v>
      </c>
      <c r="D65" s="153">
        <v>5.2499999999999998E-2</v>
      </c>
      <c r="E65" s="83"/>
      <c r="F65" s="84"/>
      <c r="G65" s="38"/>
      <c r="H65" s="38"/>
    </row>
    <row r="66" spans="1:8" ht="14.1" customHeight="1">
      <c r="A66" s="548" t="s">
        <v>1392</v>
      </c>
      <c r="B66" s="549"/>
      <c r="C66" s="549"/>
      <c r="D66" s="549"/>
      <c r="E66" s="550"/>
      <c r="F66" s="84"/>
    </row>
  </sheetData>
  <mergeCells count="25">
    <mergeCell ref="A32:E32"/>
    <mergeCell ref="A11:A12"/>
    <mergeCell ref="D11:D12"/>
    <mergeCell ref="B13:F13"/>
    <mergeCell ref="B19:F19"/>
    <mergeCell ref="E11:F11"/>
    <mergeCell ref="B2:E2"/>
    <mergeCell ref="A4:F5"/>
    <mergeCell ref="A6:F7"/>
    <mergeCell ref="A8:F9"/>
    <mergeCell ref="C10:F10"/>
    <mergeCell ref="A45:A46"/>
    <mergeCell ref="A66:E66"/>
    <mergeCell ref="B33:F33"/>
    <mergeCell ref="B34:F34"/>
    <mergeCell ref="B35:F35"/>
    <mergeCell ref="C44:F44"/>
    <mergeCell ref="D45:D46"/>
    <mergeCell ref="B47:F47"/>
    <mergeCell ref="B53:F53"/>
    <mergeCell ref="E45:F45"/>
    <mergeCell ref="B36:E36"/>
    <mergeCell ref="A38:F39"/>
    <mergeCell ref="A40:F41"/>
    <mergeCell ref="A42:F43"/>
  </mergeCells>
  <pageMargins left="0.23622047244094491" right="0" top="0.47244094488188981" bottom="0.19685039370078741" header="0" footer="0.27559055118110237"/>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D8D3-5913-459C-BFB4-76ABDD164435}">
  <dimension ref="A2:K2251"/>
  <sheetViews>
    <sheetView tabSelected="1" topLeftCell="A652" zoomScaleNormal="100" workbookViewId="0">
      <selection activeCell="I661" sqref="I661"/>
    </sheetView>
  </sheetViews>
  <sheetFormatPr defaultColWidth="9.109375" defaultRowHeight="13.8"/>
  <cols>
    <col min="1" max="1" width="4.109375" style="241" customWidth="1"/>
    <col min="2" max="2" width="40.5546875" style="242" customWidth="1"/>
    <col min="3" max="3" width="5.6640625" style="241" customWidth="1"/>
    <col min="4" max="4" width="14.6640625" style="285" customWidth="1"/>
    <col min="5" max="6" width="14.5546875" style="242" customWidth="1"/>
    <col min="7" max="16384" width="9.109375" style="242"/>
  </cols>
  <sheetData>
    <row r="2" spans="1:8" ht="15">
      <c r="B2" s="616" t="s">
        <v>19</v>
      </c>
      <c r="C2" s="617"/>
      <c r="D2" s="617"/>
      <c r="E2" s="617"/>
    </row>
    <row r="4" spans="1:8">
      <c r="A4" s="618" t="s">
        <v>846</v>
      </c>
      <c r="B4" s="619"/>
      <c r="C4" s="619"/>
      <c r="D4" s="619"/>
      <c r="E4" s="619"/>
      <c r="F4" s="619"/>
    </row>
    <row r="5" spans="1:8">
      <c r="A5" s="619"/>
      <c r="B5" s="619"/>
      <c r="C5" s="619"/>
      <c r="D5" s="619"/>
      <c r="E5" s="619"/>
      <c r="F5" s="619"/>
    </row>
    <row r="6" spans="1:8">
      <c r="A6" s="618" t="s">
        <v>959</v>
      </c>
      <c r="B6" s="619"/>
      <c r="C6" s="619"/>
      <c r="D6" s="619"/>
      <c r="E6" s="619"/>
      <c r="F6" s="619"/>
    </row>
    <row r="7" spans="1:8">
      <c r="A7" s="619"/>
      <c r="B7" s="619"/>
      <c r="C7" s="619"/>
      <c r="D7" s="619"/>
      <c r="E7" s="619"/>
      <c r="F7" s="619"/>
    </row>
    <row r="8" spans="1:8">
      <c r="A8" s="618" t="s">
        <v>960</v>
      </c>
      <c r="B8" s="619"/>
      <c r="C8" s="619"/>
      <c r="D8" s="619"/>
      <c r="E8" s="619"/>
      <c r="F8" s="619"/>
    </row>
    <row r="9" spans="1:8">
      <c r="A9" s="619"/>
      <c r="B9" s="619"/>
      <c r="C9" s="619"/>
      <c r="D9" s="619"/>
      <c r="E9" s="619"/>
      <c r="F9" s="619"/>
    </row>
    <row r="10" spans="1:8">
      <c r="A10" s="620" t="s">
        <v>1438</v>
      </c>
      <c r="B10" s="243" t="s">
        <v>23</v>
      </c>
      <c r="C10" s="244" t="s">
        <v>6</v>
      </c>
      <c r="D10" s="622" t="s">
        <v>7</v>
      </c>
      <c r="E10" s="624" t="s">
        <v>1393</v>
      </c>
      <c r="F10" s="625"/>
    </row>
    <row r="11" spans="1:8">
      <c r="A11" s="621"/>
      <c r="B11" s="246" t="s">
        <v>24</v>
      </c>
      <c r="C11" s="247" t="s">
        <v>10</v>
      </c>
      <c r="D11" s="623"/>
      <c r="E11" s="248" t="s">
        <v>25</v>
      </c>
      <c r="F11" s="245" t="s">
        <v>26</v>
      </c>
    </row>
    <row r="12" spans="1:8">
      <c r="A12" s="249"/>
      <c r="B12" s="626" t="s">
        <v>27</v>
      </c>
      <c r="C12" s="627"/>
      <c r="D12" s="627"/>
      <c r="E12" s="627"/>
      <c r="F12" s="627"/>
    </row>
    <row r="13" spans="1:8" ht="22.8">
      <c r="A13" s="251">
        <v>1</v>
      </c>
      <c r="B13" s="252" t="s">
        <v>961</v>
      </c>
      <c r="C13" s="251" t="s">
        <v>29</v>
      </c>
      <c r="D13" s="274">
        <v>0.43</v>
      </c>
      <c r="E13" s="254"/>
      <c r="F13" s="255"/>
      <c r="G13" s="256"/>
      <c r="H13" s="256"/>
    </row>
    <row r="14" spans="1:8" ht="22.8">
      <c r="A14" s="251">
        <v>2</v>
      </c>
      <c r="B14" s="252" t="s">
        <v>962</v>
      </c>
      <c r="C14" s="251" t="s">
        <v>29</v>
      </c>
      <c r="D14" s="274">
        <v>0.35</v>
      </c>
      <c r="E14" s="254"/>
      <c r="F14" s="255"/>
      <c r="G14" s="256"/>
      <c r="H14" s="256"/>
    </row>
    <row r="15" spans="1:8" ht="22.8">
      <c r="A15" s="251">
        <v>3</v>
      </c>
      <c r="B15" s="252" t="s">
        <v>31</v>
      </c>
      <c r="C15" s="251" t="s">
        <v>29</v>
      </c>
      <c r="D15" s="274">
        <v>0.21</v>
      </c>
      <c r="E15" s="254"/>
      <c r="F15" s="255"/>
      <c r="G15" s="256"/>
      <c r="H15" s="256"/>
    </row>
    <row r="16" spans="1:8" ht="22.8">
      <c r="A16" s="251">
        <v>4</v>
      </c>
      <c r="B16" s="252" t="s">
        <v>963</v>
      </c>
      <c r="C16" s="251" t="s">
        <v>29</v>
      </c>
      <c r="D16" s="274">
        <v>0.05</v>
      </c>
      <c r="E16" s="254"/>
      <c r="F16" s="255"/>
      <c r="G16" s="256"/>
      <c r="H16" s="256"/>
    </row>
    <row r="17" spans="1:8" ht="22.8">
      <c r="A17" s="251">
        <v>5</v>
      </c>
      <c r="B17" s="252" t="s">
        <v>964</v>
      </c>
      <c r="C17" s="251" t="s">
        <v>29</v>
      </c>
      <c r="D17" s="274">
        <v>0.78</v>
      </c>
      <c r="E17" s="254"/>
      <c r="F17" s="255"/>
      <c r="G17" s="256"/>
      <c r="H17" s="256"/>
    </row>
    <row r="18" spans="1:8" ht="22.8">
      <c r="A18" s="251">
        <v>6</v>
      </c>
      <c r="B18" s="252" t="s">
        <v>34</v>
      </c>
      <c r="C18" s="251" t="s">
        <v>29</v>
      </c>
      <c r="D18" s="274">
        <v>0.21</v>
      </c>
      <c r="E18" s="254"/>
      <c r="F18" s="255"/>
      <c r="G18" s="256"/>
      <c r="H18" s="256"/>
    </row>
    <row r="19" spans="1:8" ht="22.8">
      <c r="A19" s="251">
        <v>7</v>
      </c>
      <c r="B19" s="252" t="s">
        <v>965</v>
      </c>
      <c r="C19" s="251" t="s">
        <v>29</v>
      </c>
      <c r="D19" s="274">
        <v>0.05</v>
      </c>
      <c r="E19" s="254"/>
      <c r="F19" s="255"/>
      <c r="G19" s="256"/>
      <c r="H19" s="256"/>
    </row>
    <row r="20" spans="1:8" ht="22.8">
      <c r="A20" s="251">
        <v>8</v>
      </c>
      <c r="B20" s="252" t="s">
        <v>966</v>
      </c>
      <c r="C20" s="251" t="s">
        <v>37</v>
      </c>
      <c r="D20" s="274">
        <v>0.43</v>
      </c>
      <c r="E20" s="254"/>
      <c r="F20" s="255"/>
      <c r="G20" s="256"/>
      <c r="H20" s="256"/>
    </row>
    <row r="21" spans="1:8" ht="34.200000000000003">
      <c r="A21" s="251">
        <v>9</v>
      </c>
      <c r="B21" s="252" t="s">
        <v>967</v>
      </c>
      <c r="C21" s="251" t="s">
        <v>37</v>
      </c>
      <c r="D21" s="274">
        <v>0.7</v>
      </c>
      <c r="E21" s="254"/>
      <c r="F21" s="255"/>
      <c r="G21" s="256"/>
      <c r="H21" s="256"/>
    </row>
    <row r="22" spans="1:8" ht="34.200000000000003">
      <c r="A22" s="251">
        <v>10</v>
      </c>
      <c r="B22" s="252" t="s">
        <v>39</v>
      </c>
      <c r="C22" s="251" t="s">
        <v>37</v>
      </c>
      <c r="D22" s="274">
        <v>0.63</v>
      </c>
      <c r="E22" s="254"/>
      <c r="F22" s="255"/>
      <c r="G22" s="256"/>
      <c r="H22" s="256"/>
    </row>
    <row r="23" spans="1:8" ht="22.8">
      <c r="A23" s="251">
        <v>11</v>
      </c>
      <c r="B23" s="252" t="s">
        <v>968</v>
      </c>
      <c r="C23" s="251" t="s">
        <v>37</v>
      </c>
      <c r="D23" s="274">
        <v>0.45</v>
      </c>
      <c r="E23" s="254"/>
      <c r="F23" s="255"/>
      <c r="G23" s="256"/>
      <c r="H23" s="256"/>
    </row>
    <row r="24" spans="1:8" ht="34.200000000000003">
      <c r="A24" s="251">
        <v>12</v>
      </c>
      <c r="B24" s="252" t="s">
        <v>41</v>
      </c>
      <c r="C24" s="251" t="s">
        <v>42</v>
      </c>
      <c r="D24" s="274">
        <v>0.221</v>
      </c>
      <c r="E24" s="254"/>
      <c r="F24" s="255"/>
      <c r="G24" s="256"/>
      <c r="H24" s="256"/>
    </row>
    <row r="25" spans="1:8">
      <c r="A25" s="251">
        <v>14</v>
      </c>
      <c r="B25" s="252" t="s">
        <v>969</v>
      </c>
      <c r="C25" s="251" t="s">
        <v>44</v>
      </c>
      <c r="D25" s="275">
        <v>2.8</v>
      </c>
      <c r="E25" s="254"/>
      <c r="F25" s="255"/>
      <c r="G25" s="256"/>
      <c r="H25" s="256"/>
    </row>
    <row r="26" spans="1:8" ht="22.8">
      <c r="A26" s="251">
        <v>15</v>
      </c>
      <c r="B26" s="252" t="s">
        <v>45</v>
      </c>
      <c r="C26" s="251" t="s">
        <v>46</v>
      </c>
      <c r="D26" s="274">
        <v>0.32</v>
      </c>
      <c r="E26" s="254"/>
      <c r="F26" s="255"/>
      <c r="G26" s="256"/>
      <c r="H26" s="256"/>
    </row>
    <row r="27" spans="1:8" ht="22.8">
      <c r="A27" s="251">
        <v>16</v>
      </c>
      <c r="B27" s="252" t="s">
        <v>47</v>
      </c>
      <c r="C27" s="251" t="s">
        <v>46</v>
      </c>
      <c r="D27" s="274">
        <v>0.32</v>
      </c>
      <c r="E27" s="254"/>
      <c r="F27" s="255"/>
      <c r="G27" s="256"/>
      <c r="H27" s="256"/>
    </row>
    <row r="28" spans="1:8">
      <c r="A28" s="249"/>
      <c r="B28" s="626" t="s">
        <v>48</v>
      </c>
      <c r="C28" s="627"/>
      <c r="D28" s="627"/>
      <c r="E28" s="627"/>
      <c r="F28" s="627"/>
    </row>
    <row r="29" spans="1:8" ht="34.200000000000003">
      <c r="A29" s="251">
        <v>1</v>
      </c>
      <c r="B29" s="252" t="s">
        <v>49</v>
      </c>
      <c r="C29" s="251" t="s">
        <v>50</v>
      </c>
      <c r="D29" s="275">
        <v>24.3</v>
      </c>
      <c r="E29" s="254"/>
      <c r="F29" s="255"/>
      <c r="G29" s="256"/>
      <c r="H29" s="256"/>
    </row>
    <row r="30" spans="1:8" ht="22.8">
      <c r="A30" s="251">
        <v>2</v>
      </c>
      <c r="B30" s="252" t="s">
        <v>51</v>
      </c>
      <c r="C30" s="251" t="s">
        <v>50</v>
      </c>
      <c r="D30" s="275">
        <v>24.3</v>
      </c>
      <c r="E30" s="254"/>
      <c r="F30" s="255"/>
      <c r="G30" s="256"/>
      <c r="H30" s="256"/>
    </row>
    <row r="31" spans="1:8">
      <c r="A31" s="251">
        <v>3</v>
      </c>
      <c r="B31" s="252" t="s">
        <v>970</v>
      </c>
      <c r="C31" s="251" t="s">
        <v>15</v>
      </c>
      <c r="D31" s="275">
        <v>18</v>
      </c>
      <c r="E31" s="254"/>
      <c r="F31" s="255"/>
      <c r="G31" s="256"/>
      <c r="H31" s="256"/>
    </row>
    <row r="32" spans="1:8">
      <c r="A32" s="251">
        <v>4</v>
      </c>
      <c r="B32" s="252" t="s">
        <v>339</v>
      </c>
      <c r="C32" s="251" t="s">
        <v>15</v>
      </c>
      <c r="D32" s="275">
        <v>79</v>
      </c>
      <c r="E32" s="254"/>
      <c r="F32" s="255"/>
      <c r="G32" s="256"/>
      <c r="H32" s="256"/>
    </row>
    <row r="33" spans="1:8">
      <c r="A33" s="251">
        <v>5</v>
      </c>
      <c r="B33" s="252" t="s">
        <v>340</v>
      </c>
      <c r="C33" s="251" t="s">
        <v>15</v>
      </c>
      <c r="D33" s="275">
        <v>93</v>
      </c>
      <c r="E33" s="254"/>
      <c r="F33" s="255"/>
      <c r="G33" s="256"/>
      <c r="H33" s="256"/>
    </row>
    <row r="34" spans="1:8">
      <c r="A34" s="251">
        <v>6</v>
      </c>
      <c r="B34" s="252" t="s">
        <v>694</v>
      </c>
      <c r="C34" s="251" t="s">
        <v>15</v>
      </c>
      <c r="D34" s="275">
        <v>25</v>
      </c>
      <c r="E34" s="254"/>
      <c r="F34" s="255"/>
      <c r="G34" s="256"/>
      <c r="H34" s="256"/>
    </row>
    <row r="35" spans="1:8">
      <c r="A35" s="251">
        <v>7</v>
      </c>
      <c r="B35" s="252" t="s">
        <v>695</v>
      </c>
      <c r="C35" s="251" t="s">
        <v>15</v>
      </c>
      <c r="D35" s="275">
        <v>28</v>
      </c>
      <c r="E35" s="254"/>
      <c r="F35" s="255"/>
      <c r="G35" s="256"/>
      <c r="H35" s="256"/>
    </row>
    <row r="36" spans="1:8" ht="22.8">
      <c r="A36" s="251">
        <v>8</v>
      </c>
      <c r="B36" s="252" t="s">
        <v>971</v>
      </c>
      <c r="C36" s="251" t="s">
        <v>50</v>
      </c>
      <c r="D36" s="275">
        <v>50.3</v>
      </c>
      <c r="E36" s="254"/>
      <c r="F36" s="255"/>
      <c r="G36" s="256"/>
      <c r="H36" s="256"/>
    </row>
    <row r="37" spans="1:8" ht="22.8">
      <c r="A37" s="251">
        <v>9</v>
      </c>
      <c r="B37" s="252" t="s">
        <v>972</v>
      </c>
      <c r="C37" s="251" t="s">
        <v>44</v>
      </c>
      <c r="D37" s="275">
        <v>50.3</v>
      </c>
      <c r="E37" s="254"/>
      <c r="F37" s="255"/>
      <c r="G37" s="256"/>
      <c r="H37" s="256"/>
    </row>
    <row r="38" spans="1:8">
      <c r="A38" s="251">
        <v>10</v>
      </c>
      <c r="B38" s="252" t="s">
        <v>973</v>
      </c>
      <c r="C38" s="251" t="s">
        <v>15</v>
      </c>
      <c r="D38" s="275">
        <v>503</v>
      </c>
      <c r="E38" s="254"/>
      <c r="F38" s="255"/>
      <c r="G38" s="256"/>
      <c r="H38" s="256"/>
    </row>
    <row r="39" spans="1:8" ht="34.200000000000003">
      <c r="A39" s="251">
        <v>11</v>
      </c>
      <c r="B39" s="252" t="s">
        <v>57</v>
      </c>
      <c r="C39" s="251" t="s">
        <v>37</v>
      </c>
      <c r="D39" s="275">
        <v>6.3</v>
      </c>
      <c r="E39" s="254"/>
      <c r="F39" s="255"/>
      <c r="G39" s="256"/>
      <c r="H39" s="256"/>
    </row>
    <row r="40" spans="1:8">
      <c r="A40" s="251">
        <v>12</v>
      </c>
      <c r="B40" s="252" t="s">
        <v>974</v>
      </c>
      <c r="C40" s="251" t="s">
        <v>50</v>
      </c>
      <c r="D40" s="275">
        <v>9</v>
      </c>
      <c r="E40" s="254"/>
      <c r="F40" s="255"/>
      <c r="G40" s="256"/>
      <c r="H40" s="256"/>
    </row>
    <row r="41" spans="1:8">
      <c r="A41" s="251">
        <v>13</v>
      </c>
      <c r="B41" s="252" t="s">
        <v>975</v>
      </c>
      <c r="C41" s="251" t="s">
        <v>15</v>
      </c>
      <c r="D41" s="275">
        <v>90</v>
      </c>
      <c r="E41" s="254"/>
      <c r="F41" s="255"/>
      <c r="G41" s="256"/>
      <c r="H41" s="256"/>
    </row>
    <row r="42" spans="1:8" ht="34.200000000000003">
      <c r="A42" s="251">
        <v>14</v>
      </c>
      <c r="B42" s="252" t="s">
        <v>53</v>
      </c>
      <c r="C42" s="251" t="s">
        <v>50</v>
      </c>
      <c r="D42" s="275">
        <v>774.7</v>
      </c>
      <c r="E42" s="254"/>
      <c r="F42" s="255"/>
      <c r="G42" s="256"/>
      <c r="H42" s="256"/>
    </row>
    <row r="43" spans="1:8" ht="22.8">
      <c r="A43" s="251">
        <v>15</v>
      </c>
      <c r="B43" s="252" t="s">
        <v>976</v>
      </c>
      <c r="C43" s="251" t="s">
        <v>55</v>
      </c>
      <c r="D43" s="275">
        <v>387.3</v>
      </c>
      <c r="E43" s="254"/>
      <c r="F43" s="255"/>
      <c r="G43" s="256"/>
      <c r="H43" s="256"/>
    </row>
    <row r="44" spans="1:8">
      <c r="A44" s="251">
        <v>16</v>
      </c>
      <c r="B44" s="252" t="s">
        <v>58</v>
      </c>
      <c r="C44" s="251" t="s">
        <v>15</v>
      </c>
      <c r="D44" s="275">
        <v>7747</v>
      </c>
      <c r="E44" s="254"/>
      <c r="F44" s="255"/>
      <c r="G44" s="256"/>
      <c r="H44" s="256"/>
    </row>
    <row r="45" spans="1:8" ht="34.200000000000003">
      <c r="A45" s="251">
        <v>17</v>
      </c>
      <c r="B45" s="252" t="s">
        <v>53</v>
      </c>
      <c r="C45" s="251" t="s">
        <v>50</v>
      </c>
      <c r="D45" s="275">
        <v>1045.5</v>
      </c>
      <c r="E45" s="254"/>
      <c r="F45" s="255"/>
      <c r="G45" s="256"/>
      <c r="H45" s="256"/>
    </row>
    <row r="46" spans="1:8" ht="22.8">
      <c r="A46" s="251">
        <v>18</v>
      </c>
      <c r="B46" s="252" t="s">
        <v>59</v>
      </c>
      <c r="C46" s="251" t="s">
        <v>50</v>
      </c>
      <c r="D46" s="275">
        <v>104.55</v>
      </c>
      <c r="E46" s="254"/>
      <c r="F46" s="255"/>
      <c r="G46" s="256"/>
      <c r="H46" s="256"/>
    </row>
    <row r="47" spans="1:8">
      <c r="A47" s="251">
        <v>19</v>
      </c>
      <c r="B47" s="252" t="s">
        <v>58</v>
      </c>
      <c r="C47" s="251" t="s">
        <v>15</v>
      </c>
      <c r="D47" s="275">
        <v>3485</v>
      </c>
      <c r="E47" s="254"/>
      <c r="F47" s="255"/>
      <c r="G47" s="256"/>
      <c r="H47" s="256"/>
    </row>
    <row r="48" spans="1:8">
      <c r="A48" s="251">
        <v>20</v>
      </c>
      <c r="B48" s="252" t="s">
        <v>977</v>
      </c>
      <c r="C48" s="251" t="s">
        <v>15</v>
      </c>
      <c r="D48" s="275">
        <v>3485</v>
      </c>
      <c r="E48" s="254"/>
      <c r="F48" s="255"/>
      <c r="G48" s="256"/>
      <c r="H48" s="256"/>
    </row>
    <row r="49" spans="1:8">
      <c r="A49" s="251">
        <v>21</v>
      </c>
      <c r="B49" s="252" t="s">
        <v>61</v>
      </c>
      <c r="C49" s="251" t="s">
        <v>15</v>
      </c>
      <c r="D49" s="275">
        <v>3485</v>
      </c>
      <c r="E49" s="254"/>
      <c r="F49" s="255"/>
      <c r="G49" s="256"/>
      <c r="H49" s="256"/>
    </row>
    <row r="50" spans="1:8" ht="14.1" customHeight="1">
      <c r="A50" s="628" t="s">
        <v>1392</v>
      </c>
      <c r="B50" s="629"/>
      <c r="C50" s="629"/>
      <c r="D50" s="629"/>
      <c r="E50" s="630"/>
      <c r="F50" s="255"/>
    </row>
    <row r="51" spans="1:8">
      <c r="B51" s="631"/>
      <c r="C51" s="631"/>
      <c r="D51" s="631"/>
      <c r="E51" s="631"/>
      <c r="F51" s="631"/>
    </row>
    <row r="52" spans="1:8">
      <c r="B52" s="631"/>
      <c r="C52" s="631"/>
      <c r="D52" s="631"/>
      <c r="E52" s="631"/>
      <c r="F52" s="631"/>
    </row>
    <row r="53" spans="1:8">
      <c r="B53" s="631"/>
      <c r="C53" s="631"/>
      <c r="D53" s="631"/>
      <c r="E53" s="631"/>
      <c r="F53" s="631"/>
    </row>
    <row r="54" spans="1:8" ht="15">
      <c r="B54" s="616" t="s">
        <v>19</v>
      </c>
      <c r="C54" s="617"/>
      <c r="D54" s="617"/>
      <c r="E54" s="617"/>
    </row>
    <row r="56" spans="1:8">
      <c r="A56" s="618" t="s">
        <v>846</v>
      </c>
      <c r="B56" s="619"/>
      <c r="C56" s="619"/>
      <c r="D56" s="619"/>
      <c r="E56" s="619"/>
      <c r="F56" s="619"/>
    </row>
    <row r="57" spans="1:8">
      <c r="A57" s="619"/>
      <c r="B57" s="619"/>
      <c r="C57" s="619"/>
      <c r="D57" s="619"/>
      <c r="E57" s="619"/>
      <c r="F57" s="619"/>
    </row>
    <row r="58" spans="1:8">
      <c r="A58" s="618" t="s">
        <v>959</v>
      </c>
      <c r="B58" s="619"/>
      <c r="C58" s="619"/>
      <c r="D58" s="619"/>
      <c r="E58" s="619"/>
      <c r="F58" s="619"/>
    </row>
    <row r="59" spans="1:8">
      <c r="A59" s="619"/>
      <c r="B59" s="619"/>
      <c r="C59" s="619"/>
      <c r="D59" s="619"/>
      <c r="E59" s="619"/>
      <c r="F59" s="619"/>
    </row>
    <row r="60" spans="1:8">
      <c r="A60" s="618" t="s">
        <v>978</v>
      </c>
      <c r="B60" s="619"/>
      <c r="C60" s="619"/>
      <c r="D60" s="619"/>
      <c r="E60" s="619"/>
      <c r="F60" s="619"/>
    </row>
    <row r="61" spans="1:8">
      <c r="A61" s="619"/>
      <c r="B61" s="619"/>
      <c r="C61" s="619"/>
      <c r="D61" s="619"/>
      <c r="E61" s="619"/>
      <c r="F61" s="619"/>
    </row>
    <row r="62" spans="1:8">
      <c r="A62" s="620" t="s">
        <v>1438</v>
      </c>
      <c r="B62" s="243" t="s">
        <v>23</v>
      </c>
      <c r="C62" s="244" t="s">
        <v>6</v>
      </c>
      <c r="D62" s="622" t="s">
        <v>7</v>
      </c>
      <c r="E62" s="624" t="s">
        <v>1393</v>
      </c>
      <c r="F62" s="625"/>
    </row>
    <row r="63" spans="1:8">
      <c r="A63" s="621"/>
      <c r="B63" s="246" t="s">
        <v>24</v>
      </c>
      <c r="C63" s="247" t="s">
        <v>10</v>
      </c>
      <c r="D63" s="623"/>
      <c r="E63" s="248" t="s">
        <v>25</v>
      </c>
      <c r="F63" s="245" t="s">
        <v>26</v>
      </c>
    </row>
    <row r="64" spans="1:8">
      <c r="A64" s="249"/>
      <c r="B64" s="626" t="s">
        <v>27</v>
      </c>
      <c r="C64" s="627"/>
      <c r="D64" s="627"/>
      <c r="E64" s="627"/>
      <c r="F64" s="627"/>
    </row>
    <row r="65" spans="1:8" ht="22.8">
      <c r="A65" s="251">
        <v>1</v>
      </c>
      <c r="B65" s="252" t="s">
        <v>291</v>
      </c>
      <c r="C65" s="251" t="s">
        <v>259</v>
      </c>
      <c r="D65" s="274">
        <v>0.115</v>
      </c>
      <c r="E65" s="254"/>
      <c r="F65" s="255"/>
      <c r="G65" s="256"/>
      <c r="H65" s="256"/>
    </row>
    <row r="66" spans="1:8" ht="34.200000000000003">
      <c r="A66" s="251">
        <v>2</v>
      </c>
      <c r="B66" s="252" t="s">
        <v>342</v>
      </c>
      <c r="C66" s="251" t="s">
        <v>64</v>
      </c>
      <c r="D66" s="275">
        <v>330</v>
      </c>
      <c r="E66" s="254"/>
      <c r="F66" s="255"/>
      <c r="G66" s="256"/>
      <c r="H66" s="256"/>
    </row>
    <row r="67" spans="1:8" ht="22.8">
      <c r="A67" s="251">
        <v>3</v>
      </c>
      <c r="B67" s="252" t="s">
        <v>77</v>
      </c>
      <c r="C67" s="251" t="s">
        <v>46</v>
      </c>
      <c r="D67" s="275">
        <v>33</v>
      </c>
      <c r="E67" s="254"/>
      <c r="F67" s="255"/>
      <c r="G67" s="256"/>
      <c r="H67" s="256"/>
    </row>
    <row r="68" spans="1:8" ht="22.8">
      <c r="A68" s="251">
        <v>4</v>
      </c>
      <c r="B68" s="252" t="s">
        <v>66</v>
      </c>
      <c r="C68" s="251" t="s">
        <v>46</v>
      </c>
      <c r="D68" s="275">
        <v>33</v>
      </c>
      <c r="E68" s="254"/>
      <c r="F68" s="255"/>
      <c r="G68" s="256"/>
      <c r="H68" s="256"/>
    </row>
    <row r="69" spans="1:8" ht="34.200000000000003">
      <c r="A69" s="251">
        <v>5</v>
      </c>
      <c r="B69" s="252" t="s">
        <v>63</v>
      </c>
      <c r="C69" s="251" t="s">
        <v>64</v>
      </c>
      <c r="D69" s="275">
        <v>60</v>
      </c>
      <c r="E69" s="254"/>
      <c r="F69" s="255"/>
      <c r="G69" s="256"/>
      <c r="H69" s="256"/>
    </row>
    <row r="70" spans="1:8" ht="22.8">
      <c r="A70" s="251">
        <v>6</v>
      </c>
      <c r="B70" s="252" t="s">
        <v>77</v>
      </c>
      <c r="C70" s="251" t="s">
        <v>46</v>
      </c>
      <c r="D70" s="275">
        <v>2.2200000000000002</v>
      </c>
      <c r="E70" s="254"/>
      <c r="F70" s="255"/>
      <c r="G70" s="256"/>
      <c r="H70" s="256"/>
    </row>
    <row r="71" spans="1:8" ht="22.8">
      <c r="A71" s="251">
        <v>7</v>
      </c>
      <c r="B71" s="252" t="s">
        <v>66</v>
      </c>
      <c r="C71" s="251" t="s">
        <v>46</v>
      </c>
      <c r="D71" s="275">
        <v>2.2200000000000002</v>
      </c>
      <c r="E71" s="254"/>
      <c r="F71" s="255"/>
      <c r="G71" s="256"/>
      <c r="H71" s="256"/>
    </row>
    <row r="72" spans="1:8" ht="22.8">
      <c r="A72" s="251">
        <v>8</v>
      </c>
      <c r="B72" s="252" t="s">
        <v>67</v>
      </c>
      <c r="C72" s="251" t="s">
        <v>68</v>
      </c>
      <c r="D72" s="274">
        <v>0.8</v>
      </c>
      <c r="E72" s="254"/>
      <c r="F72" s="255"/>
      <c r="G72" s="256"/>
      <c r="H72" s="256"/>
    </row>
    <row r="73" spans="1:8" ht="34.200000000000003">
      <c r="A73" s="251">
        <v>9</v>
      </c>
      <c r="B73" s="252" t="s">
        <v>344</v>
      </c>
      <c r="C73" s="251" t="s">
        <v>46</v>
      </c>
      <c r="D73" s="275">
        <v>16</v>
      </c>
      <c r="E73" s="254"/>
      <c r="F73" s="255"/>
      <c r="G73" s="256"/>
      <c r="H73" s="256"/>
    </row>
    <row r="74" spans="1:8" ht="22.8">
      <c r="A74" s="251">
        <v>10</v>
      </c>
      <c r="B74" s="252" t="s">
        <v>66</v>
      </c>
      <c r="C74" s="251" t="s">
        <v>46</v>
      </c>
      <c r="D74" s="275">
        <v>16</v>
      </c>
      <c r="E74" s="254"/>
      <c r="F74" s="255"/>
      <c r="G74" s="256"/>
      <c r="H74" s="256"/>
    </row>
    <row r="75" spans="1:8" ht="34.200000000000003">
      <c r="A75" s="251">
        <v>11</v>
      </c>
      <c r="B75" s="252" t="s">
        <v>345</v>
      </c>
      <c r="C75" s="251" t="s">
        <v>68</v>
      </c>
      <c r="D75" s="275">
        <v>9.25</v>
      </c>
      <c r="E75" s="254"/>
      <c r="F75" s="255"/>
      <c r="G75" s="256"/>
      <c r="H75" s="256"/>
    </row>
    <row r="76" spans="1:8" ht="34.200000000000003">
      <c r="A76" s="251">
        <v>12</v>
      </c>
      <c r="B76" s="252" t="s">
        <v>979</v>
      </c>
      <c r="C76" s="251" t="s">
        <v>46</v>
      </c>
      <c r="D76" s="275">
        <v>320</v>
      </c>
      <c r="E76" s="254"/>
      <c r="F76" s="255"/>
      <c r="G76" s="256"/>
      <c r="H76" s="256"/>
    </row>
    <row r="77" spans="1:8" ht="22.8">
      <c r="A77" s="251">
        <v>13</v>
      </c>
      <c r="B77" s="252" t="s">
        <v>66</v>
      </c>
      <c r="C77" s="251" t="s">
        <v>46</v>
      </c>
      <c r="D77" s="275">
        <v>320</v>
      </c>
      <c r="E77" s="254"/>
      <c r="F77" s="255"/>
      <c r="G77" s="256"/>
      <c r="H77" s="256"/>
    </row>
    <row r="78" spans="1:8" ht="34.200000000000003">
      <c r="A78" s="251">
        <v>14</v>
      </c>
      <c r="B78" s="252" t="s">
        <v>79</v>
      </c>
      <c r="C78" s="251" t="s">
        <v>80</v>
      </c>
      <c r="D78" s="274">
        <v>3.5000000000000003E-2</v>
      </c>
      <c r="E78" s="254"/>
      <c r="F78" s="255"/>
      <c r="G78" s="256"/>
      <c r="H78" s="256"/>
    </row>
    <row r="79" spans="1:8" ht="34.200000000000003">
      <c r="A79" s="251">
        <v>15</v>
      </c>
      <c r="B79" s="252" t="s">
        <v>81</v>
      </c>
      <c r="C79" s="251" t="s">
        <v>80</v>
      </c>
      <c r="D79" s="274">
        <v>3.5000000000000003E-2</v>
      </c>
      <c r="E79" s="254"/>
      <c r="F79" s="255"/>
      <c r="G79" s="256"/>
      <c r="H79" s="256"/>
    </row>
    <row r="80" spans="1:8" ht="45.6">
      <c r="A80" s="251">
        <v>16</v>
      </c>
      <c r="B80" s="252" t="s">
        <v>82</v>
      </c>
      <c r="C80" s="251" t="s">
        <v>80</v>
      </c>
      <c r="D80" s="274">
        <v>3.5000000000000003E-2</v>
      </c>
      <c r="E80" s="254"/>
      <c r="F80" s="255"/>
      <c r="G80" s="256"/>
      <c r="H80" s="256"/>
    </row>
    <row r="81" spans="1:8" ht="34.200000000000003">
      <c r="A81" s="251">
        <v>17</v>
      </c>
      <c r="B81" s="252" t="s">
        <v>980</v>
      </c>
      <c r="C81" s="251" t="s">
        <v>42</v>
      </c>
      <c r="D81" s="275">
        <v>7.25</v>
      </c>
      <c r="E81" s="254"/>
      <c r="F81" s="255"/>
      <c r="G81" s="256"/>
      <c r="H81" s="256"/>
    </row>
    <row r="82" spans="1:8" ht="34.200000000000003">
      <c r="A82" s="251">
        <v>18</v>
      </c>
      <c r="B82" s="252" t="s">
        <v>347</v>
      </c>
      <c r="C82" s="251" t="s">
        <v>80</v>
      </c>
      <c r="D82" s="274">
        <v>0.72499999999999998</v>
      </c>
      <c r="E82" s="254"/>
      <c r="F82" s="255"/>
      <c r="G82" s="256"/>
      <c r="H82" s="256"/>
    </row>
    <row r="83" spans="1:8" ht="34.200000000000003">
      <c r="A83" s="251">
        <v>19</v>
      </c>
      <c r="B83" s="252" t="s">
        <v>980</v>
      </c>
      <c r="C83" s="251" t="s">
        <v>42</v>
      </c>
      <c r="D83" s="275">
        <v>1.55</v>
      </c>
      <c r="E83" s="254"/>
      <c r="F83" s="255"/>
      <c r="G83" s="256"/>
      <c r="H83" s="256"/>
    </row>
    <row r="84" spans="1:8" ht="34.200000000000003">
      <c r="A84" s="251">
        <v>20</v>
      </c>
      <c r="B84" s="252" t="s">
        <v>348</v>
      </c>
      <c r="C84" s="251" t="s">
        <v>80</v>
      </c>
      <c r="D84" s="274">
        <v>0.155</v>
      </c>
      <c r="E84" s="254"/>
      <c r="F84" s="255"/>
      <c r="G84" s="256"/>
      <c r="H84" s="256"/>
    </row>
    <row r="85" spans="1:8" ht="22.8">
      <c r="A85" s="251">
        <v>21</v>
      </c>
      <c r="B85" s="252" t="s">
        <v>70</v>
      </c>
      <c r="C85" s="251" t="s">
        <v>10</v>
      </c>
      <c r="D85" s="275">
        <v>9</v>
      </c>
      <c r="E85" s="254"/>
      <c r="F85" s="255"/>
      <c r="G85" s="256"/>
      <c r="H85" s="256"/>
    </row>
    <row r="86" spans="1:8">
      <c r="A86" s="251">
        <v>22</v>
      </c>
      <c r="B86" s="252" t="s">
        <v>71</v>
      </c>
      <c r="C86" s="251" t="s">
        <v>10</v>
      </c>
      <c r="D86" s="275">
        <v>9</v>
      </c>
      <c r="E86" s="254"/>
      <c r="F86" s="255"/>
      <c r="G86" s="256"/>
      <c r="H86" s="256"/>
    </row>
    <row r="87" spans="1:8" ht="22.8">
      <c r="A87" s="251">
        <v>23</v>
      </c>
      <c r="B87" s="252" t="s">
        <v>77</v>
      </c>
      <c r="C87" s="251" t="s">
        <v>46</v>
      </c>
      <c r="D87" s="275">
        <v>1.52</v>
      </c>
      <c r="E87" s="254"/>
      <c r="F87" s="255"/>
      <c r="G87" s="256"/>
      <c r="H87" s="256"/>
    </row>
    <row r="88" spans="1:8" ht="22.8">
      <c r="A88" s="251">
        <v>24</v>
      </c>
      <c r="B88" s="252" t="s">
        <v>66</v>
      </c>
      <c r="C88" s="251" t="s">
        <v>46</v>
      </c>
      <c r="D88" s="275">
        <v>1.52</v>
      </c>
      <c r="E88" s="254"/>
      <c r="F88" s="255"/>
      <c r="G88" s="256"/>
      <c r="H88" s="256"/>
    </row>
    <row r="89" spans="1:8">
      <c r="A89" s="249"/>
      <c r="B89" s="626" t="s">
        <v>78</v>
      </c>
      <c r="C89" s="627"/>
      <c r="D89" s="627"/>
      <c r="E89" s="627"/>
      <c r="F89" s="627"/>
    </row>
    <row r="90" spans="1:8" ht="22.8">
      <c r="A90" s="251">
        <v>1</v>
      </c>
      <c r="B90" s="252" t="s">
        <v>86</v>
      </c>
      <c r="C90" s="251" t="s">
        <v>87</v>
      </c>
      <c r="D90" s="275">
        <v>1.7949999999999999</v>
      </c>
      <c r="E90" s="254"/>
      <c r="F90" s="255"/>
      <c r="G90" s="256"/>
      <c r="H90" s="256"/>
    </row>
    <row r="91" spans="1:8" ht="34.200000000000003">
      <c r="A91" s="251">
        <v>2</v>
      </c>
      <c r="B91" s="252" t="s">
        <v>88</v>
      </c>
      <c r="C91" s="251" t="s">
        <v>42</v>
      </c>
      <c r="D91" s="275">
        <v>5.39</v>
      </c>
      <c r="E91" s="254"/>
      <c r="F91" s="255"/>
      <c r="G91" s="256"/>
      <c r="H91" s="256"/>
    </row>
    <row r="92" spans="1:8" ht="34.200000000000003">
      <c r="A92" s="251">
        <v>3</v>
      </c>
      <c r="B92" s="252" t="s">
        <v>355</v>
      </c>
      <c r="C92" s="251" t="s">
        <v>68</v>
      </c>
      <c r="D92" s="275">
        <v>6.83</v>
      </c>
      <c r="E92" s="254"/>
      <c r="F92" s="255"/>
      <c r="G92" s="256"/>
      <c r="H92" s="256"/>
    </row>
    <row r="93" spans="1:8" ht="22.8">
      <c r="A93" s="251">
        <v>4</v>
      </c>
      <c r="B93" s="252" t="s">
        <v>89</v>
      </c>
      <c r="C93" s="251" t="s">
        <v>87</v>
      </c>
      <c r="D93" s="274">
        <v>0.64500000000000002</v>
      </c>
      <c r="E93" s="254"/>
      <c r="F93" s="255"/>
      <c r="G93" s="256"/>
      <c r="H93" s="256"/>
    </row>
    <row r="94" spans="1:8" ht="22.8">
      <c r="A94" s="251">
        <v>5</v>
      </c>
      <c r="B94" s="252" t="s">
        <v>356</v>
      </c>
      <c r="C94" s="251" t="s">
        <v>87</v>
      </c>
      <c r="D94" s="274">
        <v>0.16</v>
      </c>
      <c r="E94" s="254"/>
      <c r="F94" s="255"/>
      <c r="G94" s="256"/>
      <c r="H94" s="256"/>
    </row>
    <row r="95" spans="1:8" ht="34.200000000000003">
      <c r="A95" s="251">
        <v>6</v>
      </c>
      <c r="B95" s="252" t="s">
        <v>81</v>
      </c>
      <c r="C95" s="251" t="s">
        <v>80</v>
      </c>
      <c r="D95" s="274">
        <v>8.4519999999999998E-2</v>
      </c>
      <c r="E95" s="254"/>
      <c r="F95" s="255"/>
      <c r="G95" s="256"/>
      <c r="H95" s="256"/>
    </row>
    <row r="96" spans="1:8" ht="45.6">
      <c r="A96" s="251">
        <v>7</v>
      </c>
      <c r="B96" s="252" t="s">
        <v>357</v>
      </c>
      <c r="C96" s="251" t="s">
        <v>80</v>
      </c>
      <c r="D96" s="274">
        <v>8.4519999999999998E-2</v>
      </c>
      <c r="E96" s="254"/>
      <c r="F96" s="255"/>
      <c r="G96" s="256"/>
      <c r="H96" s="256"/>
    </row>
    <row r="97" spans="1:8" ht="34.200000000000003">
      <c r="A97" s="251">
        <v>8</v>
      </c>
      <c r="B97" s="252" t="s">
        <v>92</v>
      </c>
      <c r="C97" s="251" t="s">
        <v>68</v>
      </c>
      <c r="D97" s="275">
        <v>8.0500000000000007</v>
      </c>
      <c r="E97" s="254"/>
      <c r="F97" s="255"/>
      <c r="G97" s="256"/>
      <c r="H97" s="256"/>
    </row>
    <row r="98" spans="1:8" ht="22.8">
      <c r="A98" s="251">
        <v>9</v>
      </c>
      <c r="B98" s="252" t="s">
        <v>93</v>
      </c>
      <c r="C98" s="251" t="s">
        <v>68</v>
      </c>
      <c r="D98" s="275">
        <v>8.0500000000000007</v>
      </c>
      <c r="E98" s="254"/>
      <c r="F98" s="255"/>
      <c r="G98" s="256"/>
      <c r="H98" s="256"/>
    </row>
    <row r="99" spans="1:8">
      <c r="A99" s="249"/>
      <c r="B99" s="626" t="s">
        <v>358</v>
      </c>
      <c r="C99" s="627"/>
      <c r="D99" s="627"/>
      <c r="E99" s="627"/>
      <c r="F99" s="627"/>
    </row>
    <row r="100" spans="1:8" ht="34.200000000000003">
      <c r="A100" s="251">
        <v>1</v>
      </c>
      <c r="B100" s="252" t="s">
        <v>84</v>
      </c>
      <c r="C100" s="251" t="s">
        <v>80</v>
      </c>
      <c r="D100" s="274">
        <v>5.8000000000000003E-2</v>
      </c>
      <c r="E100" s="254"/>
      <c r="F100" s="255"/>
      <c r="G100" s="256"/>
      <c r="H100" s="256"/>
    </row>
    <row r="101" spans="1:8" ht="34.200000000000003">
      <c r="A101" s="251">
        <v>2</v>
      </c>
      <c r="B101" s="252" t="s">
        <v>85</v>
      </c>
      <c r="C101" s="251" t="s">
        <v>80</v>
      </c>
      <c r="D101" s="274">
        <v>5.8000000000000003E-2</v>
      </c>
      <c r="E101" s="254"/>
      <c r="F101" s="255"/>
      <c r="G101" s="256"/>
      <c r="H101" s="256"/>
    </row>
    <row r="102" spans="1:8" ht="45.6">
      <c r="A102" s="251">
        <v>3</v>
      </c>
      <c r="B102" s="252" t="s">
        <v>359</v>
      </c>
      <c r="C102" s="251" t="s">
        <v>103</v>
      </c>
      <c r="D102" s="275">
        <v>1.1499999999999999</v>
      </c>
      <c r="E102" s="254"/>
      <c r="F102" s="255"/>
      <c r="G102" s="256"/>
      <c r="H102" s="256"/>
    </row>
    <row r="103" spans="1:8">
      <c r="A103" s="251">
        <v>4</v>
      </c>
      <c r="B103" s="252" t="s">
        <v>361</v>
      </c>
      <c r="C103" s="251" t="s">
        <v>68</v>
      </c>
      <c r="D103" s="275">
        <v>3</v>
      </c>
      <c r="E103" s="254"/>
      <c r="F103" s="255"/>
      <c r="G103" s="256"/>
      <c r="H103" s="256"/>
    </row>
    <row r="104" spans="1:8">
      <c r="A104" s="249"/>
      <c r="B104" s="626" t="s">
        <v>981</v>
      </c>
      <c r="C104" s="627"/>
      <c r="D104" s="627"/>
      <c r="E104" s="627"/>
      <c r="F104" s="627"/>
    </row>
    <row r="105" spans="1:8" ht="45.6">
      <c r="A105" s="251">
        <v>1</v>
      </c>
      <c r="B105" s="252" t="s">
        <v>227</v>
      </c>
      <c r="C105" s="251" t="s">
        <v>42</v>
      </c>
      <c r="D105" s="275">
        <v>4.45</v>
      </c>
      <c r="E105" s="254"/>
      <c r="F105" s="255"/>
      <c r="G105" s="256"/>
      <c r="H105" s="256"/>
    </row>
    <row r="106" spans="1:8" ht="22.8">
      <c r="A106" s="251">
        <v>2</v>
      </c>
      <c r="B106" s="252" t="s">
        <v>982</v>
      </c>
      <c r="C106" s="251" t="s">
        <v>42</v>
      </c>
      <c r="D106" s="275">
        <v>1.59</v>
      </c>
      <c r="E106" s="254"/>
      <c r="F106" s="255"/>
      <c r="G106" s="256"/>
      <c r="H106" s="256"/>
    </row>
    <row r="107" spans="1:8" ht="34.200000000000003">
      <c r="A107" s="251">
        <v>3</v>
      </c>
      <c r="B107" s="252" t="s">
        <v>365</v>
      </c>
      <c r="C107" s="251" t="s">
        <v>68</v>
      </c>
      <c r="D107" s="275">
        <v>6.83</v>
      </c>
      <c r="E107" s="254"/>
      <c r="F107" s="255"/>
      <c r="G107" s="256"/>
      <c r="H107" s="256"/>
    </row>
    <row r="108" spans="1:8" ht="22.8">
      <c r="A108" s="251">
        <v>4</v>
      </c>
      <c r="B108" s="252" t="s">
        <v>366</v>
      </c>
      <c r="C108" s="251" t="s">
        <v>87</v>
      </c>
      <c r="D108" s="274">
        <v>0.68300000000000005</v>
      </c>
      <c r="E108" s="254"/>
      <c r="F108" s="255"/>
      <c r="G108" s="256"/>
      <c r="H108" s="256"/>
    </row>
    <row r="109" spans="1:8" ht="45.6">
      <c r="A109" s="251">
        <v>5</v>
      </c>
      <c r="B109" s="252" t="s">
        <v>367</v>
      </c>
      <c r="C109" s="251" t="s">
        <v>68</v>
      </c>
      <c r="D109" s="274">
        <v>0.65</v>
      </c>
      <c r="E109" s="254"/>
      <c r="F109" s="255"/>
      <c r="G109" s="256"/>
      <c r="H109" s="256"/>
    </row>
    <row r="110" spans="1:8" ht="45.6">
      <c r="A110" s="251">
        <v>6</v>
      </c>
      <c r="B110" s="252" t="s">
        <v>224</v>
      </c>
      <c r="C110" s="251" t="s">
        <v>68</v>
      </c>
      <c r="D110" s="275">
        <v>6.18</v>
      </c>
      <c r="E110" s="254"/>
      <c r="F110" s="255"/>
      <c r="G110" s="256"/>
      <c r="H110" s="256"/>
    </row>
    <row r="111" spans="1:8" ht="22.8">
      <c r="A111" s="251">
        <v>7</v>
      </c>
      <c r="B111" s="252" t="s">
        <v>366</v>
      </c>
      <c r="C111" s="251" t="s">
        <v>87</v>
      </c>
      <c r="D111" s="274">
        <v>0.68300000000000005</v>
      </c>
      <c r="E111" s="254"/>
      <c r="F111" s="255"/>
      <c r="G111" s="256"/>
      <c r="H111" s="256"/>
    </row>
    <row r="112" spans="1:8" ht="34.200000000000003">
      <c r="A112" s="251">
        <v>8</v>
      </c>
      <c r="B112" s="252" t="s">
        <v>368</v>
      </c>
      <c r="C112" s="251" t="s">
        <v>68</v>
      </c>
      <c r="D112" s="274">
        <v>0.65</v>
      </c>
      <c r="E112" s="254"/>
      <c r="F112" s="255"/>
      <c r="G112" s="256"/>
      <c r="H112" s="256"/>
    </row>
    <row r="113" spans="1:8" ht="45.6">
      <c r="A113" s="251">
        <v>9</v>
      </c>
      <c r="B113" s="252" t="s">
        <v>223</v>
      </c>
      <c r="C113" s="251" t="s">
        <v>68</v>
      </c>
      <c r="D113" s="275">
        <v>5.79</v>
      </c>
      <c r="E113" s="254"/>
      <c r="F113" s="255"/>
      <c r="G113" s="256"/>
      <c r="H113" s="256"/>
    </row>
    <row r="114" spans="1:8" ht="45.6">
      <c r="A114" s="251">
        <v>10</v>
      </c>
      <c r="B114" s="252" t="s">
        <v>223</v>
      </c>
      <c r="C114" s="251" t="s">
        <v>68</v>
      </c>
      <c r="D114" s="274">
        <v>0.39</v>
      </c>
      <c r="E114" s="254"/>
      <c r="F114" s="255"/>
      <c r="G114" s="256"/>
      <c r="H114" s="256"/>
    </row>
    <row r="115" spans="1:8" ht="22.8">
      <c r="A115" s="251">
        <v>11</v>
      </c>
      <c r="B115" s="252" t="s">
        <v>97</v>
      </c>
      <c r="C115" s="251" t="s">
        <v>68</v>
      </c>
      <c r="D115" s="274">
        <v>0.03</v>
      </c>
      <c r="E115" s="254"/>
      <c r="F115" s="255"/>
      <c r="G115" s="256"/>
      <c r="H115" s="256"/>
    </row>
    <row r="116" spans="1:8" ht="22.8">
      <c r="A116" s="251">
        <v>12</v>
      </c>
      <c r="B116" s="252" t="s">
        <v>98</v>
      </c>
      <c r="C116" s="251" t="s">
        <v>68</v>
      </c>
      <c r="D116" s="274">
        <v>0.03</v>
      </c>
      <c r="E116" s="254"/>
      <c r="F116" s="255"/>
      <c r="G116" s="256"/>
      <c r="H116" s="256"/>
    </row>
    <row r="117" spans="1:8" ht="22.8">
      <c r="A117" s="251">
        <v>13</v>
      </c>
      <c r="B117" s="358" t="s">
        <v>2288</v>
      </c>
      <c r="C117" s="251" t="s">
        <v>103</v>
      </c>
      <c r="D117" s="275">
        <v>2.46</v>
      </c>
      <c r="E117" s="254"/>
      <c r="F117" s="255"/>
      <c r="G117" s="256"/>
      <c r="H117" s="256"/>
    </row>
    <row r="118" spans="1:8" ht="22.8">
      <c r="A118" s="251">
        <v>14</v>
      </c>
      <c r="B118" s="358" t="s">
        <v>2275</v>
      </c>
      <c r="C118" s="357" t="s">
        <v>103</v>
      </c>
      <c r="D118" s="379">
        <v>0.22</v>
      </c>
      <c r="E118" s="254"/>
      <c r="F118" s="255"/>
      <c r="G118" s="256"/>
      <c r="H118" s="256"/>
    </row>
    <row r="119" spans="1:8" ht="22.8">
      <c r="A119" s="251" t="s">
        <v>2274</v>
      </c>
      <c r="B119" s="358" t="s">
        <v>2276</v>
      </c>
      <c r="C119" s="357" t="s">
        <v>103</v>
      </c>
      <c r="D119" s="379">
        <v>0.16</v>
      </c>
      <c r="E119" s="254"/>
      <c r="F119" s="255"/>
      <c r="G119" s="256"/>
      <c r="H119" s="256"/>
    </row>
    <row r="120" spans="1:8" ht="22.8">
      <c r="A120" s="251">
        <v>15</v>
      </c>
      <c r="B120" s="252" t="s">
        <v>369</v>
      </c>
      <c r="C120" s="251" t="s">
        <v>103</v>
      </c>
      <c r="D120" s="275">
        <v>2.84</v>
      </c>
      <c r="E120" s="254"/>
      <c r="F120" s="255"/>
      <c r="G120" s="256"/>
      <c r="H120" s="256"/>
    </row>
    <row r="121" spans="1:8">
      <c r="A121" s="357">
        <v>16</v>
      </c>
      <c r="B121" s="358" t="s">
        <v>2292</v>
      </c>
      <c r="C121" s="357" t="s">
        <v>64</v>
      </c>
      <c r="D121" s="359">
        <v>2</v>
      </c>
      <c r="E121" s="254"/>
      <c r="F121" s="255"/>
      <c r="G121" s="256"/>
      <c r="H121" s="256"/>
    </row>
    <row r="122" spans="1:8">
      <c r="A122" s="249"/>
      <c r="B122" s="626" t="s">
        <v>374</v>
      </c>
      <c r="C122" s="627"/>
      <c r="D122" s="627"/>
      <c r="E122" s="627"/>
      <c r="F122" s="627"/>
    </row>
    <row r="123" spans="1:8" ht="45.6">
      <c r="A123" s="251">
        <v>1</v>
      </c>
      <c r="B123" s="252" t="s">
        <v>227</v>
      </c>
      <c r="C123" s="251" t="s">
        <v>42</v>
      </c>
      <c r="D123" s="274">
        <v>0.92</v>
      </c>
      <c r="E123" s="254"/>
      <c r="F123" s="255"/>
      <c r="G123" s="256"/>
      <c r="H123" s="256"/>
    </row>
    <row r="124" spans="1:8" ht="22.8">
      <c r="A124" s="251">
        <v>2</v>
      </c>
      <c r="B124" s="252" t="s">
        <v>983</v>
      </c>
      <c r="C124" s="251" t="s">
        <v>68</v>
      </c>
      <c r="D124" s="275">
        <v>3.8</v>
      </c>
      <c r="E124" s="254"/>
      <c r="F124" s="255"/>
      <c r="G124" s="256"/>
      <c r="H124" s="256"/>
    </row>
    <row r="125" spans="1:8" ht="34.200000000000003">
      <c r="A125" s="251">
        <v>3</v>
      </c>
      <c r="B125" s="252" t="s">
        <v>377</v>
      </c>
      <c r="C125" s="251" t="s">
        <v>68</v>
      </c>
      <c r="D125" s="274">
        <v>0.27</v>
      </c>
      <c r="E125" s="254"/>
      <c r="F125" s="255"/>
      <c r="G125" s="256"/>
      <c r="H125" s="256"/>
    </row>
    <row r="126" spans="1:8" ht="22.8">
      <c r="A126" s="251">
        <v>4</v>
      </c>
      <c r="B126" s="252" t="s">
        <v>366</v>
      </c>
      <c r="C126" s="251" t="s">
        <v>87</v>
      </c>
      <c r="D126" s="274">
        <v>2.7E-2</v>
      </c>
      <c r="E126" s="254"/>
      <c r="F126" s="255"/>
      <c r="G126" s="256"/>
      <c r="H126" s="256"/>
    </row>
    <row r="127" spans="1:8" ht="45.6">
      <c r="A127" s="251">
        <v>5</v>
      </c>
      <c r="B127" s="252" t="s">
        <v>378</v>
      </c>
      <c r="C127" s="251" t="s">
        <v>68</v>
      </c>
      <c r="D127" s="274">
        <v>0.27</v>
      </c>
      <c r="E127" s="254"/>
      <c r="F127" s="255"/>
      <c r="G127" s="256"/>
      <c r="H127" s="256"/>
    </row>
    <row r="128" spans="1:8" ht="22.8">
      <c r="A128" s="251">
        <v>6</v>
      </c>
      <c r="B128" s="252" t="s">
        <v>97</v>
      </c>
      <c r="C128" s="251" t="s">
        <v>68</v>
      </c>
      <c r="D128" s="275">
        <v>3.53</v>
      </c>
      <c r="E128" s="254"/>
      <c r="F128" s="255"/>
      <c r="G128" s="256"/>
      <c r="H128" s="256"/>
    </row>
    <row r="129" spans="1:8" ht="34.200000000000003">
      <c r="A129" s="251">
        <v>7</v>
      </c>
      <c r="B129" s="252" t="s">
        <v>379</v>
      </c>
      <c r="C129" s="251" t="s">
        <v>68</v>
      </c>
      <c r="D129" s="275">
        <v>3.3</v>
      </c>
      <c r="E129" s="254"/>
      <c r="F129" s="255"/>
      <c r="G129" s="256"/>
      <c r="H129" s="256"/>
    </row>
    <row r="130" spans="1:8" ht="22.8">
      <c r="A130" s="251">
        <v>8</v>
      </c>
      <c r="B130" s="252" t="s">
        <v>98</v>
      </c>
      <c r="C130" s="251" t="s">
        <v>68</v>
      </c>
      <c r="D130" s="274">
        <v>0.14000000000000001</v>
      </c>
      <c r="E130" s="254"/>
      <c r="F130" s="255"/>
      <c r="G130" s="256"/>
      <c r="H130" s="256"/>
    </row>
    <row r="131" spans="1:8" ht="22.8">
      <c r="A131" s="251">
        <v>9</v>
      </c>
      <c r="B131" s="252" t="s">
        <v>98</v>
      </c>
      <c r="C131" s="251" t="s">
        <v>68</v>
      </c>
      <c r="D131" s="274">
        <v>0.09</v>
      </c>
      <c r="E131" s="254"/>
      <c r="F131" s="255"/>
      <c r="G131" s="256"/>
      <c r="H131" s="256"/>
    </row>
    <row r="132" spans="1:8" ht="22.8">
      <c r="A132" s="251">
        <v>10</v>
      </c>
      <c r="B132" s="252" t="s">
        <v>102</v>
      </c>
      <c r="C132" s="251" t="s">
        <v>103</v>
      </c>
      <c r="D132" s="275">
        <v>2.06</v>
      </c>
      <c r="E132" s="254"/>
      <c r="F132" s="255"/>
      <c r="G132" s="256"/>
      <c r="H132" s="256"/>
    </row>
    <row r="133" spans="1:8" ht="22.8">
      <c r="A133" s="251">
        <v>11</v>
      </c>
      <c r="B133" s="252" t="s">
        <v>369</v>
      </c>
      <c r="C133" s="251" t="s">
        <v>103</v>
      </c>
      <c r="D133" s="274">
        <v>0.15</v>
      </c>
      <c r="E133" s="254"/>
      <c r="F133" s="255"/>
      <c r="G133" s="256"/>
      <c r="H133" s="256"/>
    </row>
    <row r="134" spans="1:8">
      <c r="A134" s="249"/>
      <c r="B134" s="626" t="s">
        <v>408</v>
      </c>
      <c r="C134" s="627"/>
      <c r="D134" s="627"/>
      <c r="E134" s="627"/>
      <c r="F134" s="627"/>
    </row>
    <row r="135" spans="1:8" ht="34.200000000000003">
      <c r="A135" s="251">
        <v>1</v>
      </c>
      <c r="B135" s="252" t="s">
        <v>84</v>
      </c>
      <c r="C135" s="251" t="s">
        <v>80</v>
      </c>
      <c r="D135" s="274">
        <v>8.6999999999999994E-2</v>
      </c>
      <c r="E135" s="254"/>
      <c r="F135" s="255"/>
      <c r="G135" s="256"/>
      <c r="H135" s="256"/>
    </row>
    <row r="136" spans="1:8" ht="34.200000000000003">
      <c r="A136" s="251">
        <v>2</v>
      </c>
      <c r="B136" s="252" t="s">
        <v>85</v>
      </c>
      <c r="C136" s="251" t="s">
        <v>80</v>
      </c>
      <c r="D136" s="274">
        <v>8.6999999999999994E-2</v>
      </c>
      <c r="E136" s="254"/>
      <c r="F136" s="255"/>
      <c r="G136" s="256"/>
      <c r="H136" s="256"/>
    </row>
    <row r="137" spans="1:8" ht="22.8">
      <c r="A137" s="251">
        <v>3</v>
      </c>
      <c r="B137" s="252" t="s">
        <v>89</v>
      </c>
      <c r="C137" s="251" t="s">
        <v>87</v>
      </c>
      <c r="D137" s="274">
        <v>0.14399999999999999</v>
      </c>
      <c r="E137" s="254"/>
      <c r="F137" s="255"/>
      <c r="G137" s="256"/>
      <c r="H137" s="256"/>
    </row>
    <row r="138" spans="1:8" ht="34.200000000000003">
      <c r="A138" s="251">
        <v>4</v>
      </c>
      <c r="B138" s="252" t="s">
        <v>88</v>
      </c>
      <c r="C138" s="251" t="s">
        <v>42</v>
      </c>
      <c r="D138" s="274">
        <v>0.43</v>
      </c>
      <c r="E138" s="254"/>
      <c r="F138" s="255"/>
      <c r="G138" s="256"/>
      <c r="H138" s="256"/>
    </row>
    <row r="139" spans="1:8" ht="45.6">
      <c r="A139" s="251">
        <v>5</v>
      </c>
      <c r="B139" s="252" t="s">
        <v>227</v>
      </c>
      <c r="C139" s="251" t="s">
        <v>42</v>
      </c>
      <c r="D139" s="274">
        <v>0.64</v>
      </c>
      <c r="E139" s="254"/>
      <c r="F139" s="255"/>
      <c r="G139" s="256"/>
      <c r="H139" s="256"/>
    </row>
    <row r="140" spans="1:8" ht="22.8">
      <c r="A140" s="251">
        <v>6</v>
      </c>
      <c r="B140" s="252" t="s">
        <v>984</v>
      </c>
      <c r="C140" s="251" t="s">
        <v>68</v>
      </c>
      <c r="D140" s="275">
        <v>1.25</v>
      </c>
      <c r="E140" s="254"/>
      <c r="F140" s="255"/>
      <c r="G140" s="256"/>
      <c r="H140" s="256"/>
    </row>
    <row r="141" spans="1:8" ht="22.8">
      <c r="A141" s="251">
        <v>7</v>
      </c>
      <c r="B141" s="252" t="s">
        <v>98</v>
      </c>
      <c r="C141" s="251" t="s">
        <v>68</v>
      </c>
      <c r="D141" s="274">
        <v>0.88</v>
      </c>
      <c r="E141" s="254"/>
      <c r="F141" s="255"/>
      <c r="G141" s="256"/>
      <c r="H141" s="256"/>
    </row>
    <row r="142" spans="1:8" ht="22.8">
      <c r="A142" s="251">
        <v>8</v>
      </c>
      <c r="B142" s="252" t="s">
        <v>97</v>
      </c>
      <c r="C142" s="251" t="s">
        <v>68</v>
      </c>
      <c r="D142" s="274">
        <v>0.88</v>
      </c>
      <c r="E142" s="254"/>
      <c r="F142" s="255"/>
      <c r="G142" s="256"/>
      <c r="H142" s="256"/>
    </row>
    <row r="143" spans="1:8" ht="34.200000000000003">
      <c r="A143" s="251">
        <v>9</v>
      </c>
      <c r="B143" s="252" t="s">
        <v>410</v>
      </c>
      <c r="C143" s="251" t="s">
        <v>68</v>
      </c>
      <c r="D143" s="274">
        <v>0.37</v>
      </c>
      <c r="E143" s="254"/>
      <c r="F143" s="255"/>
      <c r="G143" s="256"/>
      <c r="H143" s="256"/>
    </row>
    <row r="144" spans="1:8" ht="22.8">
      <c r="A144" s="251">
        <v>10</v>
      </c>
      <c r="B144" s="252" t="s">
        <v>366</v>
      </c>
      <c r="C144" s="251" t="s">
        <v>87</v>
      </c>
      <c r="D144" s="274">
        <v>3.6999999999999998E-2</v>
      </c>
      <c r="E144" s="254"/>
      <c r="F144" s="255"/>
      <c r="G144" s="256"/>
      <c r="H144" s="256"/>
    </row>
    <row r="145" spans="1:8" ht="34.200000000000003">
      <c r="A145" s="251">
        <v>11</v>
      </c>
      <c r="B145" s="252" t="s">
        <v>411</v>
      </c>
      <c r="C145" s="251" t="s">
        <v>68</v>
      </c>
      <c r="D145" s="274">
        <v>0.37</v>
      </c>
      <c r="E145" s="254"/>
      <c r="F145" s="255"/>
      <c r="G145" s="256"/>
      <c r="H145" s="256"/>
    </row>
    <row r="146" spans="1:8">
      <c r="A146" s="249"/>
      <c r="B146" s="626" t="s">
        <v>380</v>
      </c>
      <c r="C146" s="627"/>
      <c r="D146" s="627"/>
      <c r="E146" s="627"/>
      <c r="F146" s="627"/>
    </row>
    <row r="147" spans="1:8" ht="22.8">
      <c r="A147" s="251">
        <v>1</v>
      </c>
      <c r="B147" s="252" t="s">
        <v>108</v>
      </c>
      <c r="C147" s="251" t="s">
        <v>10</v>
      </c>
      <c r="D147" s="275">
        <v>1</v>
      </c>
      <c r="E147" s="254"/>
      <c r="F147" s="255"/>
      <c r="G147" s="256"/>
      <c r="H147" s="256"/>
    </row>
    <row r="148" spans="1:8">
      <c r="A148" s="251">
        <v>3</v>
      </c>
      <c r="B148" s="252" t="s">
        <v>109</v>
      </c>
      <c r="C148" s="251" t="s">
        <v>15</v>
      </c>
      <c r="D148" s="275">
        <v>1</v>
      </c>
      <c r="E148" s="254"/>
      <c r="F148" s="255"/>
      <c r="G148" s="256"/>
      <c r="H148" s="256"/>
    </row>
    <row r="149" spans="1:8">
      <c r="A149" s="251">
        <v>5</v>
      </c>
      <c r="B149" s="252" t="s">
        <v>110</v>
      </c>
      <c r="C149" s="251" t="s">
        <v>10</v>
      </c>
      <c r="D149" s="275">
        <v>1</v>
      </c>
      <c r="E149" s="254"/>
      <c r="F149" s="255"/>
      <c r="G149" s="256"/>
      <c r="H149" s="256"/>
    </row>
    <row r="150" spans="1:8">
      <c r="A150" s="249"/>
      <c r="B150" s="626" t="s">
        <v>383</v>
      </c>
      <c r="C150" s="627"/>
      <c r="D150" s="627"/>
      <c r="E150" s="627"/>
      <c r="F150" s="627"/>
    </row>
    <row r="151" spans="1:8" ht="34.200000000000003">
      <c r="A151" s="251">
        <v>1</v>
      </c>
      <c r="B151" s="252" t="s">
        <v>112</v>
      </c>
      <c r="C151" s="251" t="s">
        <v>10</v>
      </c>
      <c r="D151" s="275">
        <v>7</v>
      </c>
      <c r="E151" s="254"/>
      <c r="F151" s="255"/>
      <c r="G151" s="256"/>
      <c r="H151" s="256"/>
    </row>
    <row r="152" spans="1:8" ht="22.8">
      <c r="A152" s="251">
        <v>2</v>
      </c>
      <c r="B152" s="252" t="s">
        <v>2305</v>
      </c>
      <c r="C152" s="251" t="s">
        <v>10</v>
      </c>
      <c r="D152" s="275">
        <v>1</v>
      </c>
      <c r="E152" s="254"/>
      <c r="F152" s="255"/>
      <c r="G152" s="256"/>
      <c r="H152" s="256"/>
    </row>
    <row r="153" spans="1:8" ht="25.5" customHeight="1">
      <c r="A153" s="251">
        <v>3</v>
      </c>
      <c r="B153" s="252" t="s">
        <v>2306</v>
      </c>
      <c r="C153" s="251" t="s">
        <v>10</v>
      </c>
      <c r="D153" s="275">
        <v>6</v>
      </c>
      <c r="E153" s="254"/>
      <c r="F153" s="255"/>
      <c r="G153" s="256"/>
      <c r="H153" s="256"/>
    </row>
    <row r="154" spans="1:8" ht="27" customHeight="1">
      <c r="A154" s="251">
        <v>4</v>
      </c>
      <c r="B154" s="252" t="s">
        <v>2307</v>
      </c>
      <c r="C154" s="251" t="s">
        <v>10</v>
      </c>
      <c r="D154" s="275">
        <v>2</v>
      </c>
      <c r="E154" s="254"/>
      <c r="F154" s="255"/>
      <c r="G154" s="256"/>
      <c r="H154" s="256"/>
    </row>
    <row r="155" spans="1:8" ht="27.75" customHeight="1">
      <c r="A155" s="251">
        <v>5</v>
      </c>
      <c r="B155" s="252" t="s">
        <v>2308</v>
      </c>
      <c r="C155" s="251" t="s">
        <v>10</v>
      </c>
      <c r="D155" s="275">
        <v>1</v>
      </c>
      <c r="E155" s="254"/>
      <c r="F155" s="255"/>
      <c r="G155" s="256"/>
      <c r="H155" s="256"/>
    </row>
    <row r="156" spans="1:8" ht="22.8">
      <c r="A156" s="251">
        <v>6</v>
      </c>
      <c r="B156" s="252" t="s">
        <v>2309</v>
      </c>
      <c r="C156" s="251" t="s">
        <v>10</v>
      </c>
      <c r="D156" s="275">
        <v>2</v>
      </c>
      <c r="E156" s="254"/>
      <c r="F156" s="255"/>
      <c r="G156" s="256"/>
      <c r="H156" s="256"/>
    </row>
    <row r="157" spans="1:8" ht="22.8">
      <c r="A157" s="251">
        <v>7</v>
      </c>
      <c r="B157" s="252" t="s">
        <v>985</v>
      </c>
      <c r="C157" s="251" t="s">
        <v>10</v>
      </c>
      <c r="D157" s="275">
        <v>6</v>
      </c>
      <c r="E157" s="254"/>
      <c r="F157" s="255"/>
      <c r="G157" s="256"/>
      <c r="H157" s="256"/>
    </row>
    <row r="158" spans="1:8" ht="22.8">
      <c r="A158" s="251">
        <v>8</v>
      </c>
      <c r="B158" s="252" t="s">
        <v>389</v>
      </c>
      <c r="C158" s="251" t="s">
        <v>10</v>
      </c>
      <c r="D158" s="275">
        <v>6</v>
      </c>
      <c r="E158" s="254"/>
      <c r="F158" s="255"/>
      <c r="G158" s="256"/>
      <c r="H158" s="256"/>
    </row>
    <row r="159" spans="1:8" ht="22.8">
      <c r="A159" s="251">
        <v>9</v>
      </c>
      <c r="B159" s="252" t="s">
        <v>391</v>
      </c>
      <c r="C159" s="251" t="s">
        <v>184</v>
      </c>
      <c r="D159" s="275">
        <v>34</v>
      </c>
      <c r="E159" s="254"/>
      <c r="F159" s="255"/>
      <c r="G159" s="256"/>
      <c r="H159" s="256"/>
    </row>
    <row r="160" spans="1:8" ht="14.1" customHeight="1">
      <c r="A160" s="628" t="s">
        <v>1392</v>
      </c>
      <c r="B160" s="629"/>
      <c r="C160" s="629"/>
      <c r="D160" s="629"/>
      <c r="E160" s="630"/>
      <c r="F160" s="255"/>
    </row>
    <row r="161" spans="1:8">
      <c r="B161" s="631"/>
      <c r="C161" s="631"/>
      <c r="D161" s="631"/>
      <c r="E161" s="631"/>
      <c r="F161" s="631"/>
    </row>
    <row r="162" spans="1:8">
      <c r="B162" s="631"/>
      <c r="C162" s="631"/>
      <c r="D162" s="631"/>
      <c r="E162" s="631"/>
      <c r="F162" s="631"/>
    </row>
    <row r="163" spans="1:8">
      <c r="B163" s="631"/>
      <c r="C163" s="631"/>
      <c r="D163" s="631"/>
      <c r="E163" s="631"/>
      <c r="F163" s="631"/>
    </row>
    <row r="164" spans="1:8" ht="15">
      <c r="B164" s="616" t="s">
        <v>19</v>
      </c>
      <c r="C164" s="617"/>
      <c r="D164" s="617"/>
      <c r="E164" s="617"/>
    </row>
    <row r="166" spans="1:8">
      <c r="A166" s="618" t="s">
        <v>846</v>
      </c>
      <c r="B166" s="619"/>
      <c r="C166" s="619"/>
      <c r="D166" s="619"/>
      <c r="E166" s="619"/>
      <c r="F166" s="619"/>
    </row>
    <row r="167" spans="1:8">
      <c r="A167" s="619"/>
      <c r="B167" s="619"/>
      <c r="C167" s="619"/>
      <c r="D167" s="619"/>
      <c r="E167" s="619"/>
      <c r="F167" s="619"/>
    </row>
    <row r="168" spans="1:8">
      <c r="A168" s="618" t="s">
        <v>959</v>
      </c>
      <c r="B168" s="619"/>
      <c r="C168" s="619"/>
      <c r="D168" s="619"/>
      <c r="E168" s="619"/>
      <c r="F168" s="619"/>
    </row>
    <row r="169" spans="1:8">
      <c r="A169" s="619"/>
      <c r="B169" s="619"/>
      <c r="C169" s="619"/>
      <c r="D169" s="619"/>
      <c r="E169" s="619"/>
      <c r="F169" s="619"/>
    </row>
    <row r="170" spans="1:8">
      <c r="A170" s="618" t="s">
        <v>986</v>
      </c>
      <c r="B170" s="619"/>
      <c r="C170" s="619"/>
      <c r="D170" s="619"/>
      <c r="E170" s="619"/>
      <c r="F170" s="619"/>
    </row>
    <row r="171" spans="1:8">
      <c r="A171" s="619"/>
      <c r="B171" s="619"/>
      <c r="C171" s="619"/>
      <c r="D171" s="619"/>
      <c r="E171" s="619"/>
      <c r="F171" s="619"/>
    </row>
    <row r="172" spans="1:8">
      <c r="A172" s="620" t="s">
        <v>1438</v>
      </c>
      <c r="B172" s="243" t="s">
        <v>23</v>
      </c>
      <c r="C172" s="244" t="s">
        <v>6</v>
      </c>
      <c r="D172" s="622" t="s">
        <v>7</v>
      </c>
      <c r="E172" s="624" t="s">
        <v>1393</v>
      </c>
      <c r="F172" s="625"/>
    </row>
    <row r="173" spans="1:8">
      <c r="A173" s="621"/>
      <c r="B173" s="246" t="s">
        <v>24</v>
      </c>
      <c r="C173" s="247" t="s">
        <v>10</v>
      </c>
      <c r="D173" s="623"/>
      <c r="E173" s="248" t="s">
        <v>25</v>
      </c>
      <c r="F173" s="245" t="s">
        <v>26</v>
      </c>
    </row>
    <row r="174" spans="1:8">
      <c r="A174" s="249"/>
      <c r="B174" s="626" t="s">
        <v>27</v>
      </c>
      <c r="C174" s="627"/>
      <c r="D174" s="627"/>
      <c r="E174" s="627"/>
      <c r="F174" s="627"/>
    </row>
    <row r="175" spans="1:8" ht="22.8">
      <c r="A175" s="251">
        <v>1</v>
      </c>
      <c r="B175" s="252" t="s">
        <v>291</v>
      </c>
      <c r="C175" s="251" t="s">
        <v>259</v>
      </c>
      <c r="D175" s="274">
        <v>0.11</v>
      </c>
      <c r="E175" s="254"/>
      <c r="F175" s="255"/>
      <c r="G175" s="256"/>
      <c r="H175" s="256"/>
    </row>
    <row r="176" spans="1:8" ht="34.200000000000003">
      <c r="A176" s="251">
        <v>2</v>
      </c>
      <c r="B176" s="252" t="s">
        <v>342</v>
      </c>
      <c r="C176" s="251" t="s">
        <v>64</v>
      </c>
      <c r="D176" s="276">
        <v>118</v>
      </c>
      <c r="E176" s="254"/>
      <c r="F176" s="255"/>
      <c r="G176" s="256"/>
      <c r="H176" s="256"/>
    </row>
    <row r="177" spans="1:8" ht="22.8">
      <c r="A177" s="251">
        <v>3</v>
      </c>
      <c r="B177" s="252" t="s">
        <v>77</v>
      </c>
      <c r="C177" s="251" t="s">
        <v>46</v>
      </c>
      <c r="D177" s="276">
        <v>11.8</v>
      </c>
      <c r="E177" s="254"/>
      <c r="F177" s="255"/>
      <c r="G177" s="256"/>
      <c r="H177" s="256"/>
    </row>
    <row r="178" spans="1:8" ht="22.8">
      <c r="A178" s="251">
        <v>4</v>
      </c>
      <c r="B178" s="252" t="s">
        <v>66</v>
      </c>
      <c r="C178" s="251" t="s">
        <v>46</v>
      </c>
      <c r="D178" s="276">
        <v>11.8</v>
      </c>
      <c r="E178" s="254"/>
      <c r="F178" s="255"/>
      <c r="G178" s="256"/>
      <c r="H178" s="256"/>
    </row>
    <row r="179" spans="1:8" ht="34.200000000000003">
      <c r="A179" s="251">
        <v>5</v>
      </c>
      <c r="B179" s="252" t="s">
        <v>63</v>
      </c>
      <c r="C179" s="251" t="s">
        <v>64</v>
      </c>
      <c r="D179" s="275">
        <v>50</v>
      </c>
      <c r="E179" s="254"/>
      <c r="F179" s="255"/>
      <c r="G179" s="256"/>
      <c r="H179" s="256"/>
    </row>
    <row r="180" spans="1:8" ht="22.8">
      <c r="A180" s="251">
        <v>6</v>
      </c>
      <c r="B180" s="252" t="s">
        <v>77</v>
      </c>
      <c r="C180" s="251" t="s">
        <v>46</v>
      </c>
      <c r="D180" s="275">
        <v>1.85</v>
      </c>
      <c r="E180" s="254"/>
      <c r="F180" s="255"/>
      <c r="G180" s="256"/>
      <c r="H180" s="256"/>
    </row>
    <row r="181" spans="1:8" ht="22.8">
      <c r="A181" s="251">
        <v>7</v>
      </c>
      <c r="B181" s="252" t="s">
        <v>66</v>
      </c>
      <c r="C181" s="251" t="s">
        <v>46</v>
      </c>
      <c r="D181" s="275">
        <v>1.85</v>
      </c>
      <c r="E181" s="254"/>
      <c r="F181" s="255"/>
      <c r="G181" s="256"/>
      <c r="H181" s="256"/>
    </row>
    <row r="182" spans="1:8" ht="22.8">
      <c r="A182" s="251">
        <v>8</v>
      </c>
      <c r="B182" s="252" t="s">
        <v>67</v>
      </c>
      <c r="C182" s="251" t="s">
        <v>68</v>
      </c>
      <c r="D182" s="275">
        <v>0.46</v>
      </c>
      <c r="E182" s="254"/>
      <c r="F182" s="255"/>
      <c r="G182" s="256"/>
      <c r="H182" s="256"/>
    </row>
    <row r="183" spans="1:8" ht="34.200000000000003">
      <c r="A183" s="251">
        <v>9</v>
      </c>
      <c r="B183" s="252" t="s">
        <v>344</v>
      </c>
      <c r="C183" s="251" t="s">
        <v>46</v>
      </c>
      <c r="D183" s="275">
        <v>9</v>
      </c>
      <c r="E183" s="254"/>
      <c r="F183" s="255"/>
      <c r="G183" s="256"/>
      <c r="H183" s="256"/>
    </row>
    <row r="184" spans="1:8" ht="22.8">
      <c r="A184" s="251">
        <v>10</v>
      </c>
      <c r="B184" s="252" t="s">
        <v>66</v>
      </c>
      <c r="C184" s="251" t="s">
        <v>46</v>
      </c>
      <c r="D184" s="275">
        <v>9</v>
      </c>
      <c r="E184" s="254"/>
      <c r="F184" s="255"/>
      <c r="G184" s="256"/>
      <c r="H184" s="256"/>
    </row>
    <row r="185" spans="1:8" ht="34.200000000000003">
      <c r="A185" s="251">
        <v>11</v>
      </c>
      <c r="B185" s="252" t="s">
        <v>345</v>
      </c>
      <c r="C185" s="251" t="s">
        <v>68</v>
      </c>
      <c r="D185" s="275">
        <v>9.0500000000000007</v>
      </c>
      <c r="E185" s="254"/>
      <c r="F185" s="255"/>
      <c r="G185" s="256"/>
      <c r="H185" s="256"/>
    </row>
    <row r="186" spans="1:8" ht="34.200000000000003">
      <c r="A186" s="251">
        <v>12</v>
      </c>
      <c r="B186" s="252" t="s">
        <v>979</v>
      </c>
      <c r="C186" s="251" t="s">
        <v>46</v>
      </c>
      <c r="D186" s="275">
        <v>314</v>
      </c>
      <c r="E186" s="254"/>
      <c r="F186" s="255"/>
      <c r="G186" s="256"/>
      <c r="H186" s="256"/>
    </row>
    <row r="187" spans="1:8" ht="22.8">
      <c r="A187" s="251">
        <v>13</v>
      </c>
      <c r="B187" s="252" t="s">
        <v>66</v>
      </c>
      <c r="C187" s="251" t="s">
        <v>46</v>
      </c>
      <c r="D187" s="275">
        <v>314</v>
      </c>
      <c r="E187" s="254"/>
      <c r="F187" s="255"/>
      <c r="G187" s="256"/>
      <c r="H187" s="256"/>
    </row>
    <row r="188" spans="1:8" ht="34.200000000000003">
      <c r="A188" s="251">
        <v>14</v>
      </c>
      <c r="B188" s="252" t="s">
        <v>79</v>
      </c>
      <c r="C188" s="251" t="s">
        <v>80</v>
      </c>
      <c r="D188" s="274">
        <v>3.2000000000000001E-2</v>
      </c>
      <c r="E188" s="254"/>
      <c r="F188" s="255"/>
      <c r="G188" s="256"/>
      <c r="H188" s="256"/>
    </row>
    <row r="189" spans="1:8" ht="34.200000000000003">
      <c r="A189" s="251">
        <v>15</v>
      </c>
      <c r="B189" s="252" t="s">
        <v>81</v>
      </c>
      <c r="C189" s="251" t="s">
        <v>80</v>
      </c>
      <c r="D189" s="274">
        <v>3.2000000000000001E-2</v>
      </c>
      <c r="E189" s="254"/>
      <c r="F189" s="255"/>
      <c r="G189" s="256"/>
      <c r="H189" s="256"/>
    </row>
    <row r="190" spans="1:8" ht="45.6">
      <c r="A190" s="251">
        <v>16</v>
      </c>
      <c r="B190" s="252" t="s">
        <v>82</v>
      </c>
      <c r="C190" s="251" t="s">
        <v>80</v>
      </c>
      <c r="D190" s="274">
        <v>3.2000000000000001E-2</v>
      </c>
      <c r="E190" s="254"/>
      <c r="F190" s="255"/>
      <c r="G190" s="256"/>
      <c r="H190" s="256"/>
    </row>
    <row r="191" spans="1:8" ht="34.200000000000003">
      <c r="A191" s="251">
        <v>17</v>
      </c>
      <c r="B191" s="252" t="s">
        <v>980</v>
      </c>
      <c r="C191" s="251" t="s">
        <v>42</v>
      </c>
      <c r="D191" s="276">
        <v>6</v>
      </c>
      <c r="E191" s="254"/>
      <c r="F191" s="255"/>
      <c r="G191" s="256"/>
      <c r="H191" s="256"/>
    </row>
    <row r="192" spans="1:8" ht="34.200000000000003">
      <c r="A192" s="251">
        <v>18</v>
      </c>
      <c r="B192" s="252" t="s">
        <v>347</v>
      </c>
      <c r="C192" s="251" t="s">
        <v>80</v>
      </c>
      <c r="D192" s="277">
        <v>0.6</v>
      </c>
      <c r="E192" s="254"/>
      <c r="F192" s="255"/>
      <c r="G192" s="256"/>
      <c r="H192" s="256"/>
    </row>
    <row r="193" spans="1:8" ht="34.200000000000003">
      <c r="A193" s="251">
        <v>19</v>
      </c>
      <c r="B193" s="252" t="s">
        <v>980</v>
      </c>
      <c r="C193" s="251" t="s">
        <v>42</v>
      </c>
      <c r="D193" s="276">
        <v>1.45</v>
      </c>
      <c r="E193" s="254"/>
      <c r="F193" s="255"/>
      <c r="G193" s="256"/>
      <c r="H193" s="256"/>
    </row>
    <row r="194" spans="1:8" ht="34.200000000000003">
      <c r="A194" s="251">
        <v>20</v>
      </c>
      <c r="B194" s="252" t="s">
        <v>348</v>
      </c>
      <c r="C194" s="251" t="s">
        <v>80</v>
      </c>
      <c r="D194" s="277">
        <v>0.14499999999999999</v>
      </c>
      <c r="E194" s="254"/>
      <c r="F194" s="255"/>
      <c r="G194" s="256"/>
      <c r="H194" s="256"/>
    </row>
    <row r="195" spans="1:8" ht="22.8">
      <c r="A195" s="251">
        <v>21</v>
      </c>
      <c r="B195" s="252" t="s">
        <v>70</v>
      </c>
      <c r="C195" s="251" t="s">
        <v>10</v>
      </c>
      <c r="D195" s="276">
        <v>5</v>
      </c>
      <c r="E195" s="254"/>
      <c r="F195" s="255"/>
      <c r="G195" s="256"/>
      <c r="H195" s="256"/>
    </row>
    <row r="196" spans="1:8">
      <c r="A196" s="251">
        <v>22</v>
      </c>
      <c r="B196" s="252" t="s">
        <v>71</v>
      </c>
      <c r="C196" s="251" t="s">
        <v>10</v>
      </c>
      <c r="D196" s="276">
        <v>5</v>
      </c>
      <c r="E196" s="254"/>
      <c r="F196" s="255"/>
      <c r="G196" s="256"/>
      <c r="H196" s="256"/>
    </row>
    <row r="197" spans="1:8" ht="22.8">
      <c r="A197" s="251">
        <v>23</v>
      </c>
      <c r="B197" s="252" t="s">
        <v>77</v>
      </c>
      <c r="C197" s="251" t="s">
        <v>46</v>
      </c>
      <c r="D197" s="277">
        <v>0.84499999999999997</v>
      </c>
      <c r="E197" s="254"/>
      <c r="F197" s="255"/>
      <c r="G197" s="256"/>
      <c r="H197" s="256"/>
    </row>
    <row r="198" spans="1:8" ht="22.8">
      <c r="A198" s="251">
        <v>24</v>
      </c>
      <c r="B198" s="252" t="s">
        <v>66</v>
      </c>
      <c r="C198" s="251" t="s">
        <v>46</v>
      </c>
      <c r="D198" s="277">
        <v>0.84499999999999997</v>
      </c>
      <c r="E198" s="254"/>
      <c r="F198" s="255"/>
      <c r="G198" s="256"/>
      <c r="H198" s="256"/>
    </row>
    <row r="199" spans="1:8">
      <c r="A199" s="249"/>
      <c r="B199" s="626" t="s">
        <v>78</v>
      </c>
      <c r="C199" s="627"/>
      <c r="D199" s="627"/>
      <c r="E199" s="627"/>
      <c r="F199" s="627"/>
    </row>
    <row r="200" spans="1:8" ht="22.8">
      <c r="A200" s="251">
        <v>1</v>
      </c>
      <c r="B200" s="252" t="s">
        <v>86</v>
      </c>
      <c r="C200" s="251" t="s">
        <v>87</v>
      </c>
      <c r="D200" s="275">
        <v>0.38200000000000001</v>
      </c>
      <c r="E200" s="254"/>
      <c r="F200" s="255"/>
      <c r="G200" s="256"/>
      <c r="H200" s="256"/>
    </row>
    <row r="201" spans="1:8" ht="34.200000000000003">
      <c r="A201" s="251">
        <v>2</v>
      </c>
      <c r="B201" s="252" t="s">
        <v>88</v>
      </c>
      <c r="C201" s="251" t="s">
        <v>42</v>
      </c>
      <c r="D201" s="275">
        <v>4.3499999999999996</v>
      </c>
      <c r="E201" s="254"/>
      <c r="F201" s="255"/>
      <c r="G201" s="256"/>
      <c r="H201" s="256"/>
    </row>
    <row r="202" spans="1:8" ht="34.200000000000003">
      <c r="A202" s="251">
        <v>3</v>
      </c>
      <c r="B202" s="252" t="s">
        <v>355</v>
      </c>
      <c r="C202" s="251" t="s">
        <v>68</v>
      </c>
      <c r="D202" s="275">
        <v>4.88</v>
      </c>
      <c r="E202" s="254"/>
      <c r="F202" s="255"/>
      <c r="G202" s="256"/>
      <c r="H202" s="256"/>
    </row>
    <row r="203" spans="1:8" ht="22.8">
      <c r="A203" s="251">
        <v>4</v>
      </c>
      <c r="B203" s="252" t="s">
        <v>89</v>
      </c>
      <c r="C203" s="251" t="s">
        <v>87</v>
      </c>
      <c r="D203" s="274">
        <v>0.128</v>
      </c>
      <c r="E203" s="254"/>
      <c r="F203" s="255"/>
      <c r="G203" s="256"/>
      <c r="H203" s="256"/>
    </row>
    <row r="204" spans="1:8" ht="34.200000000000003">
      <c r="A204" s="251">
        <v>6</v>
      </c>
      <c r="B204" s="252" t="s">
        <v>81</v>
      </c>
      <c r="C204" s="251" t="s">
        <v>80</v>
      </c>
      <c r="D204" s="274">
        <v>5.04E-2</v>
      </c>
      <c r="E204" s="254"/>
      <c r="F204" s="255"/>
      <c r="G204" s="256"/>
      <c r="H204" s="256"/>
    </row>
    <row r="205" spans="1:8" ht="45.6">
      <c r="A205" s="251">
        <v>7</v>
      </c>
      <c r="B205" s="252" t="s">
        <v>357</v>
      </c>
      <c r="C205" s="251" t="s">
        <v>80</v>
      </c>
      <c r="D205" s="274">
        <v>5.04E-2</v>
      </c>
      <c r="E205" s="254"/>
      <c r="F205" s="255"/>
      <c r="G205" s="256"/>
      <c r="H205" s="256"/>
    </row>
    <row r="206" spans="1:8" ht="34.200000000000003">
      <c r="A206" s="251">
        <v>8</v>
      </c>
      <c r="B206" s="252" t="s">
        <v>92</v>
      </c>
      <c r="C206" s="251" t="s">
        <v>68</v>
      </c>
      <c r="D206" s="275">
        <v>0.91</v>
      </c>
      <c r="E206" s="254"/>
      <c r="F206" s="255"/>
      <c r="G206" s="256"/>
      <c r="H206" s="256"/>
    </row>
    <row r="207" spans="1:8" ht="22.8">
      <c r="A207" s="251">
        <v>9</v>
      </c>
      <c r="B207" s="252" t="s">
        <v>93</v>
      </c>
      <c r="C207" s="251" t="s">
        <v>68</v>
      </c>
      <c r="D207" s="275">
        <v>0.91</v>
      </c>
      <c r="E207" s="254"/>
      <c r="F207" s="255"/>
      <c r="G207" s="256"/>
      <c r="H207" s="256"/>
    </row>
    <row r="208" spans="1:8">
      <c r="A208" s="249"/>
      <c r="B208" s="626" t="s">
        <v>358</v>
      </c>
      <c r="C208" s="627"/>
      <c r="D208" s="627"/>
      <c r="E208" s="627"/>
      <c r="F208" s="627"/>
    </row>
    <row r="209" spans="1:8" ht="34.200000000000003">
      <c r="A209" s="251">
        <v>1</v>
      </c>
      <c r="B209" s="252" t="s">
        <v>84</v>
      </c>
      <c r="C209" s="251" t="s">
        <v>80</v>
      </c>
      <c r="D209" s="274">
        <v>6.4000000000000001E-2</v>
      </c>
      <c r="E209" s="254"/>
      <c r="F209" s="255"/>
      <c r="G209" s="256"/>
      <c r="H209" s="256"/>
    </row>
    <row r="210" spans="1:8" ht="34.200000000000003">
      <c r="A210" s="251">
        <v>2</v>
      </c>
      <c r="B210" s="252" t="s">
        <v>85</v>
      </c>
      <c r="C210" s="251" t="s">
        <v>80</v>
      </c>
      <c r="D210" s="274">
        <v>6.4000000000000001E-2</v>
      </c>
      <c r="E210" s="254"/>
      <c r="F210" s="255"/>
      <c r="G210" s="256"/>
      <c r="H210" s="256"/>
    </row>
    <row r="211" spans="1:8" ht="45.6">
      <c r="A211" s="251">
        <v>3</v>
      </c>
      <c r="B211" s="252" t="s">
        <v>359</v>
      </c>
      <c r="C211" s="251" t="s">
        <v>103</v>
      </c>
      <c r="D211" s="275">
        <v>1.27</v>
      </c>
      <c r="E211" s="254"/>
      <c r="F211" s="255"/>
      <c r="G211" s="256"/>
      <c r="H211" s="256"/>
    </row>
    <row r="212" spans="1:8">
      <c r="A212" s="251">
        <v>4</v>
      </c>
      <c r="B212" s="252" t="s">
        <v>361</v>
      </c>
      <c r="C212" s="251" t="s">
        <v>68</v>
      </c>
      <c r="D212" s="275">
        <v>3.32</v>
      </c>
      <c r="E212" s="254"/>
      <c r="F212" s="255"/>
      <c r="G212" s="256"/>
      <c r="H212" s="256"/>
    </row>
    <row r="213" spans="1:8">
      <c r="A213" s="249"/>
      <c r="B213" s="626" t="s">
        <v>987</v>
      </c>
      <c r="C213" s="627"/>
      <c r="D213" s="627"/>
      <c r="E213" s="627"/>
      <c r="F213" s="627"/>
    </row>
    <row r="214" spans="1:8" ht="45.6">
      <c r="A214" s="251">
        <v>1</v>
      </c>
      <c r="B214" s="252" t="s">
        <v>227</v>
      </c>
      <c r="C214" s="251" t="s">
        <v>42</v>
      </c>
      <c r="D214" s="275">
        <v>3.4</v>
      </c>
      <c r="E214" s="254"/>
      <c r="F214" s="255"/>
      <c r="G214" s="256"/>
      <c r="H214" s="256"/>
    </row>
    <row r="215" spans="1:8" ht="22.8">
      <c r="A215" s="251">
        <v>2</v>
      </c>
      <c r="B215" s="252" t="s">
        <v>982</v>
      </c>
      <c r="C215" s="251" t="s">
        <v>42</v>
      </c>
      <c r="D215" s="275">
        <v>1.1000000000000001</v>
      </c>
      <c r="E215" s="254"/>
      <c r="F215" s="255"/>
      <c r="G215" s="256"/>
      <c r="H215" s="256"/>
    </row>
    <row r="216" spans="1:8" ht="34.200000000000003">
      <c r="A216" s="251">
        <v>3</v>
      </c>
      <c r="B216" s="252" t="s">
        <v>700</v>
      </c>
      <c r="C216" s="251" t="s">
        <v>68</v>
      </c>
      <c r="D216" s="274">
        <v>0.43</v>
      </c>
      <c r="E216" s="254"/>
      <c r="F216" s="255"/>
      <c r="G216" s="256"/>
      <c r="H216" s="256"/>
    </row>
    <row r="217" spans="1:8" ht="34.200000000000003">
      <c r="A217" s="251">
        <v>4</v>
      </c>
      <c r="B217" s="252" t="s">
        <v>365</v>
      </c>
      <c r="C217" s="251" t="s">
        <v>68</v>
      </c>
      <c r="D217" s="275">
        <v>4.45</v>
      </c>
      <c r="E217" s="254"/>
      <c r="F217" s="255"/>
      <c r="G217" s="256"/>
      <c r="H217" s="256"/>
    </row>
    <row r="218" spans="1:8" ht="22.8">
      <c r="A218" s="251">
        <v>5</v>
      </c>
      <c r="B218" s="252" t="s">
        <v>366</v>
      </c>
      <c r="C218" s="251" t="s">
        <v>87</v>
      </c>
      <c r="D218" s="274">
        <v>0.48799999999999999</v>
      </c>
      <c r="E218" s="254"/>
      <c r="F218" s="255"/>
      <c r="G218" s="256"/>
      <c r="H218" s="256"/>
    </row>
    <row r="219" spans="1:8" ht="45.6">
      <c r="A219" s="251">
        <v>6</v>
      </c>
      <c r="B219" s="252" t="s">
        <v>2404</v>
      </c>
      <c r="C219" s="251" t="s">
        <v>68</v>
      </c>
      <c r="D219" s="274">
        <v>0.43</v>
      </c>
      <c r="E219" s="254"/>
      <c r="F219" s="255"/>
      <c r="G219" s="256"/>
      <c r="H219" s="256"/>
    </row>
    <row r="220" spans="1:8" ht="45.6">
      <c r="A220" s="251">
        <v>7</v>
      </c>
      <c r="B220" s="252" t="s">
        <v>224</v>
      </c>
      <c r="C220" s="251" t="s">
        <v>68</v>
      </c>
      <c r="D220" s="275">
        <v>4.45</v>
      </c>
      <c r="E220" s="254"/>
      <c r="F220" s="255"/>
      <c r="G220" s="256"/>
      <c r="H220" s="256"/>
    </row>
    <row r="221" spans="1:8" ht="22.8">
      <c r="A221" s="251">
        <v>8</v>
      </c>
      <c r="B221" s="252" t="s">
        <v>366</v>
      </c>
      <c r="C221" s="251" t="s">
        <v>87</v>
      </c>
      <c r="D221" s="274">
        <v>0.48799999999999999</v>
      </c>
      <c r="E221" s="254"/>
      <c r="F221" s="255"/>
      <c r="G221" s="256"/>
      <c r="H221" s="256"/>
    </row>
    <row r="222" spans="1:8" ht="34.200000000000003">
      <c r="A222" s="251">
        <v>9</v>
      </c>
      <c r="B222" s="252" t="s">
        <v>368</v>
      </c>
      <c r="C222" s="251" t="s">
        <v>68</v>
      </c>
      <c r="D222" s="274">
        <v>0.56000000000000005</v>
      </c>
      <c r="E222" s="254"/>
      <c r="F222" s="255"/>
      <c r="G222" s="256"/>
      <c r="H222" s="256"/>
    </row>
    <row r="223" spans="1:8" ht="45.6">
      <c r="A223" s="251">
        <v>10</v>
      </c>
      <c r="B223" s="252" t="s">
        <v>223</v>
      </c>
      <c r="C223" s="251" t="s">
        <v>68</v>
      </c>
      <c r="D223" s="275">
        <v>4.09</v>
      </c>
      <c r="E223" s="254"/>
      <c r="F223" s="255"/>
      <c r="G223" s="256"/>
      <c r="H223" s="256"/>
    </row>
    <row r="224" spans="1:8" ht="45.6">
      <c r="A224" s="251">
        <v>11</v>
      </c>
      <c r="B224" s="252" t="s">
        <v>2405</v>
      </c>
      <c r="C224" s="251" t="s">
        <v>68</v>
      </c>
      <c r="D224" s="274">
        <v>0.23</v>
      </c>
      <c r="E224" s="254"/>
      <c r="F224" s="255"/>
      <c r="G224" s="256"/>
      <c r="H224" s="256"/>
    </row>
    <row r="225" spans="1:8" ht="22.8">
      <c r="A225" s="251">
        <v>12</v>
      </c>
      <c r="B225" s="252" t="s">
        <v>97</v>
      </c>
      <c r="C225" s="251" t="s">
        <v>68</v>
      </c>
      <c r="D225" s="274">
        <v>0.03</v>
      </c>
      <c r="E225" s="254"/>
      <c r="F225" s="255"/>
      <c r="G225" s="256"/>
      <c r="H225" s="256"/>
    </row>
    <row r="226" spans="1:8" ht="22.8">
      <c r="A226" s="251">
        <v>13</v>
      </c>
      <c r="B226" s="252" t="s">
        <v>98</v>
      </c>
      <c r="C226" s="251" t="s">
        <v>68</v>
      </c>
      <c r="D226" s="274">
        <v>0.03</v>
      </c>
      <c r="E226" s="254"/>
      <c r="F226" s="255"/>
      <c r="G226" s="256"/>
      <c r="H226" s="256"/>
    </row>
    <row r="227" spans="1:8" ht="22.8">
      <c r="A227" s="251">
        <v>14</v>
      </c>
      <c r="B227" s="358" t="s">
        <v>2289</v>
      </c>
      <c r="C227" s="251" t="s">
        <v>103</v>
      </c>
      <c r="D227" s="275">
        <v>2.4</v>
      </c>
      <c r="E227" s="254"/>
      <c r="F227" s="255"/>
      <c r="G227" s="256"/>
      <c r="H227" s="256"/>
    </row>
    <row r="228" spans="1:8" ht="22.8">
      <c r="A228" s="251">
        <v>15</v>
      </c>
      <c r="B228" s="358" t="s">
        <v>2277</v>
      </c>
      <c r="C228" s="251" t="s">
        <v>103</v>
      </c>
      <c r="D228" s="380">
        <v>0.15</v>
      </c>
      <c r="E228" s="254"/>
      <c r="F228" s="255"/>
      <c r="G228" s="256"/>
      <c r="H228" s="256"/>
    </row>
    <row r="229" spans="1:8" ht="22.8">
      <c r="A229" s="251">
        <v>16</v>
      </c>
      <c r="B229" s="252" t="s">
        <v>369</v>
      </c>
      <c r="C229" s="251" t="s">
        <v>103</v>
      </c>
      <c r="D229" s="356">
        <v>2.5499999999999998</v>
      </c>
      <c r="E229" s="254"/>
      <c r="F229" s="255"/>
      <c r="G229" s="256"/>
      <c r="H229" s="256"/>
    </row>
    <row r="230" spans="1:8">
      <c r="A230" s="249"/>
      <c r="B230" s="626" t="s">
        <v>374</v>
      </c>
      <c r="C230" s="627"/>
      <c r="D230" s="627"/>
      <c r="E230" s="627"/>
      <c r="F230" s="627"/>
    </row>
    <row r="231" spans="1:8" ht="45.6">
      <c r="A231" s="251">
        <v>1</v>
      </c>
      <c r="B231" s="252" t="s">
        <v>227</v>
      </c>
      <c r="C231" s="251" t="s">
        <v>42</v>
      </c>
      <c r="D231" s="356">
        <v>0.15</v>
      </c>
      <c r="E231" s="254"/>
      <c r="F231" s="255"/>
      <c r="G231" s="256"/>
      <c r="H231" s="256"/>
    </row>
    <row r="232" spans="1:8" ht="22.8">
      <c r="A232" s="251">
        <v>2</v>
      </c>
      <c r="B232" s="252" t="s">
        <v>376</v>
      </c>
      <c r="C232" s="251" t="s">
        <v>68</v>
      </c>
      <c r="D232" s="275">
        <v>0.77</v>
      </c>
      <c r="E232" s="254"/>
      <c r="F232" s="255"/>
      <c r="G232" s="256"/>
      <c r="H232" s="256"/>
    </row>
    <row r="233" spans="1:8" ht="22.8">
      <c r="A233" s="251">
        <v>6</v>
      </c>
      <c r="B233" s="252" t="s">
        <v>97</v>
      </c>
      <c r="C233" s="251" t="s">
        <v>68</v>
      </c>
      <c r="D233" s="275">
        <v>0.7</v>
      </c>
      <c r="E233" s="254"/>
      <c r="F233" s="255"/>
      <c r="G233" s="256"/>
      <c r="H233" s="256"/>
    </row>
    <row r="234" spans="1:8" ht="34.200000000000003">
      <c r="A234" s="251">
        <v>7</v>
      </c>
      <c r="B234" s="252" t="s">
        <v>379</v>
      </c>
      <c r="C234" s="251" t="s">
        <v>68</v>
      </c>
      <c r="D234" s="275">
        <v>0.98</v>
      </c>
      <c r="E234" s="254"/>
      <c r="F234" s="255"/>
      <c r="G234" s="256"/>
      <c r="H234" s="256"/>
    </row>
    <row r="235" spans="1:8" ht="22.8">
      <c r="A235" s="251">
        <v>10</v>
      </c>
      <c r="B235" s="252" t="s">
        <v>102</v>
      </c>
      <c r="C235" s="251" t="s">
        <v>103</v>
      </c>
      <c r="D235" s="275">
        <v>0.04</v>
      </c>
      <c r="E235" s="254"/>
      <c r="F235" s="255"/>
      <c r="G235" s="256"/>
      <c r="H235" s="256"/>
    </row>
    <row r="236" spans="1:8">
      <c r="A236" s="249"/>
      <c r="B236" s="626" t="s">
        <v>408</v>
      </c>
      <c r="C236" s="627"/>
      <c r="D236" s="627"/>
      <c r="E236" s="627"/>
      <c r="F236" s="627"/>
    </row>
    <row r="237" spans="1:8" ht="34.200000000000003">
      <c r="A237" s="251">
        <v>1</v>
      </c>
      <c r="B237" s="252" t="s">
        <v>84</v>
      </c>
      <c r="C237" s="251" t="s">
        <v>80</v>
      </c>
      <c r="D237" s="274">
        <v>7.3999999999999996E-2</v>
      </c>
      <c r="E237" s="254"/>
      <c r="F237" s="255"/>
      <c r="G237" s="256"/>
      <c r="H237" s="256"/>
    </row>
    <row r="238" spans="1:8" ht="34.200000000000003">
      <c r="A238" s="251">
        <v>2</v>
      </c>
      <c r="B238" s="252" t="s">
        <v>85</v>
      </c>
      <c r="C238" s="251" t="s">
        <v>80</v>
      </c>
      <c r="D238" s="274">
        <v>7.3999999999999996E-2</v>
      </c>
      <c r="E238" s="254"/>
      <c r="F238" s="255"/>
      <c r="G238" s="256"/>
      <c r="H238" s="256"/>
    </row>
    <row r="239" spans="1:8" ht="22.8">
      <c r="A239" s="251">
        <v>3</v>
      </c>
      <c r="B239" s="252" t="s">
        <v>89</v>
      </c>
      <c r="C239" s="251" t="s">
        <v>87</v>
      </c>
      <c r="D239" s="274">
        <v>0.122</v>
      </c>
      <c r="E239" s="254"/>
      <c r="F239" s="255"/>
      <c r="G239" s="256"/>
      <c r="H239" s="256"/>
    </row>
    <row r="240" spans="1:8" ht="34.200000000000003">
      <c r="A240" s="251">
        <v>4</v>
      </c>
      <c r="B240" s="252" t="s">
        <v>88</v>
      </c>
      <c r="C240" s="251" t="s">
        <v>42</v>
      </c>
      <c r="D240" s="274">
        <v>0.36599999999999999</v>
      </c>
      <c r="E240" s="254"/>
      <c r="F240" s="255"/>
      <c r="G240" s="256"/>
      <c r="H240" s="256"/>
    </row>
    <row r="241" spans="1:8" ht="45.6">
      <c r="A241" s="251">
        <v>5</v>
      </c>
      <c r="B241" s="252" t="s">
        <v>227</v>
      </c>
      <c r="C241" s="251" t="s">
        <v>42</v>
      </c>
      <c r="D241" s="274">
        <v>0.61</v>
      </c>
      <c r="E241" s="254"/>
      <c r="F241" s="255"/>
      <c r="G241" s="256"/>
      <c r="H241" s="256"/>
    </row>
    <row r="242" spans="1:8" ht="22.8">
      <c r="A242" s="251">
        <v>6</v>
      </c>
      <c r="B242" s="252" t="s">
        <v>363</v>
      </c>
      <c r="C242" s="251" t="s">
        <v>42</v>
      </c>
      <c r="D242" s="274">
        <v>0.22</v>
      </c>
      <c r="E242" s="254"/>
      <c r="F242" s="255"/>
      <c r="G242" s="256"/>
      <c r="H242" s="256"/>
    </row>
    <row r="243" spans="1:8" ht="22.8">
      <c r="A243" s="251">
        <v>7</v>
      </c>
      <c r="B243" s="252" t="s">
        <v>98</v>
      </c>
      <c r="C243" s="251" t="s">
        <v>68</v>
      </c>
      <c r="D243" s="274">
        <v>0.67</v>
      </c>
      <c r="E243" s="254"/>
      <c r="F243" s="255"/>
      <c r="G243" s="256"/>
      <c r="H243" s="256"/>
    </row>
    <row r="244" spans="1:8" ht="22.8">
      <c r="A244" s="251">
        <v>8</v>
      </c>
      <c r="B244" s="252" t="s">
        <v>97</v>
      </c>
      <c r="C244" s="251" t="s">
        <v>68</v>
      </c>
      <c r="D244" s="274">
        <v>0.67</v>
      </c>
      <c r="E244" s="254"/>
      <c r="F244" s="255"/>
      <c r="G244" s="256"/>
      <c r="H244" s="256"/>
    </row>
    <row r="245" spans="1:8" ht="34.200000000000003">
      <c r="A245" s="251">
        <v>9</v>
      </c>
      <c r="B245" s="252" t="s">
        <v>410</v>
      </c>
      <c r="C245" s="251" t="s">
        <v>68</v>
      </c>
      <c r="D245" s="274">
        <v>0.43</v>
      </c>
      <c r="E245" s="254"/>
      <c r="F245" s="255"/>
      <c r="G245" s="256"/>
      <c r="H245" s="256"/>
    </row>
    <row r="246" spans="1:8" ht="22.8">
      <c r="A246" s="251">
        <v>10</v>
      </c>
      <c r="B246" s="252" t="s">
        <v>366</v>
      </c>
      <c r="C246" s="251" t="s">
        <v>87</v>
      </c>
      <c r="D246" s="274">
        <v>4.2999999999999997E-2</v>
      </c>
      <c r="E246" s="254"/>
      <c r="F246" s="255"/>
      <c r="G246" s="256"/>
      <c r="H246" s="256"/>
    </row>
    <row r="247" spans="1:8" ht="34.200000000000003">
      <c r="A247" s="251">
        <v>11</v>
      </c>
      <c r="B247" s="252" t="s">
        <v>411</v>
      </c>
      <c r="C247" s="251" t="s">
        <v>68</v>
      </c>
      <c r="D247" s="274">
        <v>0.35</v>
      </c>
      <c r="E247" s="254"/>
      <c r="F247" s="255"/>
      <c r="G247" s="256"/>
      <c r="H247" s="256"/>
    </row>
    <row r="248" spans="1:8" ht="34.200000000000003">
      <c r="A248" s="251">
        <v>12</v>
      </c>
      <c r="B248" s="252" t="s">
        <v>411</v>
      </c>
      <c r="C248" s="251" t="s">
        <v>68</v>
      </c>
      <c r="D248" s="274">
        <v>0.08</v>
      </c>
      <c r="E248" s="254"/>
      <c r="F248" s="255"/>
      <c r="G248" s="256"/>
      <c r="H248" s="256"/>
    </row>
    <row r="249" spans="1:8">
      <c r="A249" s="249"/>
      <c r="B249" s="626" t="s">
        <v>383</v>
      </c>
      <c r="C249" s="627"/>
      <c r="D249" s="627"/>
      <c r="E249" s="627"/>
      <c r="F249" s="627"/>
    </row>
    <row r="250" spans="1:8" ht="34.200000000000003">
      <c r="A250" s="251">
        <v>1</v>
      </c>
      <c r="B250" s="252" t="s">
        <v>112</v>
      </c>
      <c r="C250" s="251" t="s">
        <v>10</v>
      </c>
      <c r="D250" s="356">
        <v>5</v>
      </c>
      <c r="E250" s="254"/>
      <c r="F250" s="255"/>
      <c r="G250" s="256"/>
      <c r="H250" s="256"/>
    </row>
    <row r="251" spans="1:8" ht="22.8">
      <c r="A251" s="251">
        <v>2</v>
      </c>
      <c r="B251" s="252" t="s">
        <v>2305</v>
      </c>
      <c r="C251" s="251" t="s">
        <v>10</v>
      </c>
      <c r="D251" s="356">
        <v>1</v>
      </c>
      <c r="E251" s="254"/>
      <c r="F251" s="255"/>
      <c r="G251" s="256"/>
      <c r="H251" s="256"/>
    </row>
    <row r="252" spans="1:8" ht="25.5" customHeight="1">
      <c r="A252" s="251">
        <v>3</v>
      </c>
      <c r="B252" s="252" t="s">
        <v>2306</v>
      </c>
      <c r="C252" s="251" t="s">
        <v>10</v>
      </c>
      <c r="D252" s="356">
        <v>2</v>
      </c>
      <c r="E252" s="254"/>
      <c r="F252" s="255"/>
      <c r="G252" s="256"/>
      <c r="H252" s="256"/>
    </row>
    <row r="253" spans="1:8" ht="22.8">
      <c r="A253" s="251">
        <v>4</v>
      </c>
      <c r="B253" s="252" t="s">
        <v>2307</v>
      </c>
      <c r="C253" s="251" t="s">
        <v>10</v>
      </c>
      <c r="D253" s="356">
        <v>1</v>
      </c>
      <c r="E253" s="254"/>
      <c r="F253" s="255"/>
      <c r="G253" s="256"/>
      <c r="H253" s="256"/>
    </row>
    <row r="254" spans="1:8" ht="22.8">
      <c r="A254" s="251">
        <v>5</v>
      </c>
      <c r="B254" s="252" t="s">
        <v>2308</v>
      </c>
      <c r="C254" s="251" t="s">
        <v>10</v>
      </c>
      <c r="D254" s="356">
        <v>2</v>
      </c>
      <c r="E254" s="254"/>
      <c r="F254" s="255"/>
      <c r="G254" s="256"/>
      <c r="H254" s="256"/>
    </row>
    <row r="255" spans="1:8" ht="22.8">
      <c r="A255" s="251">
        <v>6</v>
      </c>
      <c r="B255" s="358" t="s">
        <v>2310</v>
      </c>
      <c r="C255" s="357" t="s">
        <v>10</v>
      </c>
      <c r="D255" s="359">
        <v>5</v>
      </c>
      <c r="E255" s="254"/>
      <c r="F255" s="255"/>
      <c r="G255" s="256"/>
      <c r="H255" s="256"/>
    </row>
    <row r="256" spans="1:8" ht="22.8">
      <c r="A256" s="251">
        <v>7</v>
      </c>
      <c r="B256" s="252" t="s">
        <v>988</v>
      </c>
      <c r="C256" s="251" t="s">
        <v>10</v>
      </c>
      <c r="D256" s="275">
        <v>1</v>
      </c>
      <c r="E256" s="254"/>
      <c r="F256" s="255"/>
      <c r="G256" s="256"/>
      <c r="H256" s="256"/>
    </row>
    <row r="257" spans="1:8" ht="22.8">
      <c r="A257" s="251">
        <v>8</v>
      </c>
      <c r="B257" s="252" t="s">
        <v>985</v>
      </c>
      <c r="C257" s="251" t="s">
        <v>10</v>
      </c>
      <c r="D257" s="275">
        <v>6</v>
      </c>
      <c r="E257" s="254"/>
      <c r="F257" s="255"/>
      <c r="G257" s="256"/>
      <c r="H257" s="256"/>
    </row>
    <row r="258" spans="1:8" ht="22.8">
      <c r="A258" s="251">
        <v>9</v>
      </c>
      <c r="B258" s="252" t="s">
        <v>389</v>
      </c>
      <c r="C258" s="251" t="s">
        <v>10</v>
      </c>
      <c r="D258" s="275">
        <v>6</v>
      </c>
      <c r="E258" s="254"/>
      <c r="F258" s="255"/>
      <c r="G258" s="256"/>
      <c r="H258" s="256"/>
    </row>
    <row r="259" spans="1:8" ht="22.8">
      <c r="A259" s="251">
        <v>10</v>
      </c>
      <c r="B259" s="252" t="s">
        <v>391</v>
      </c>
      <c r="C259" s="251" t="s">
        <v>184</v>
      </c>
      <c r="D259" s="275">
        <v>2</v>
      </c>
      <c r="E259" s="254"/>
      <c r="F259" s="255"/>
      <c r="G259" s="256"/>
      <c r="H259" s="256"/>
    </row>
    <row r="260" spans="1:8" ht="14.1" customHeight="1">
      <c r="A260" s="628" t="s">
        <v>1392</v>
      </c>
      <c r="B260" s="629"/>
      <c r="C260" s="629"/>
      <c r="D260" s="629"/>
      <c r="E260" s="630"/>
      <c r="F260" s="255"/>
    </row>
    <row r="261" spans="1:8" ht="14.1">
      <c r="A261" s="278"/>
      <c r="B261" s="649"/>
      <c r="C261" s="650"/>
      <c r="D261" s="650"/>
      <c r="E261" s="279"/>
      <c r="F261" s="280"/>
    </row>
    <row r="262" spans="1:8">
      <c r="A262" s="278"/>
      <c r="B262" s="651"/>
      <c r="C262" s="652"/>
      <c r="D262" s="652"/>
      <c r="E262" s="279"/>
      <c r="F262" s="280"/>
    </row>
    <row r="263" spans="1:8" ht="14.1">
      <c r="A263" s="278"/>
      <c r="B263" s="649"/>
      <c r="C263" s="650"/>
      <c r="D263" s="650"/>
      <c r="E263" s="279"/>
      <c r="F263" s="280"/>
    </row>
    <row r="264" spans="1:8" ht="15">
      <c r="B264" s="616" t="s">
        <v>19</v>
      </c>
      <c r="C264" s="617"/>
      <c r="D264" s="617"/>
      <c r="E264" s="617"/>
    </row>
    <row r="266" spans="1:8">
      <c r="A266" s="618" t="s">
        <v>846</v>
      </c>
      <c r="B266" s="619"/>
      <c r="C266" s="619"/>
      <c r="D266" s="619"/>
      <c r="E266" s="619"/>
      <c r="F266" s="619"/>
    </row>
    <row r="267" spans="1:8">
      <c r="A267" s="619"/>
      <c r="B267" s="619"/>
      <c r="C267" s="619"/>
      <c r="D267" s="619"/>
      <c r="E267" s="619"/>
      <c r="F267" s="619"/>
    </row>
    <row r="268" spans="1:8">
      <c r="A268" s="618" t="s">
        <v>959</v>
      </c>
      <c r="B268" s="619"/>
      <c r="C268" s="619"/>
      <c r="D268" s="619"/>
      <c r="E268" s="619"/>
      <c r="F268" s="619"/>
    </row>
    <row r="269" spans="1:8">
      <c r="A269" s="619"/>
      <c r="B269" s="619"/>
      <c r="C269" s="619"/>
      <c r="D269" s="619"/>
      <c r="E269" s="619"/>
      <c r="F269" s="619"/>
    </row>
    <row r="270" spans="1:8">
      <c r="A270" s="618" t="s">
        <v>989</v>
      </c>
      <c r="B270" s="619"/>
      <c r="C270" s="619"/>
      <c r="D270" s="619"/>
      <c r="E270" s="619"/>
      <c r="F270" s="619"/>
    </row>
    <row r="271" spans="1:8">
      <c r="A271" s="619"/>
      <c r="B271" s="619"/>
      <c r="C271" s="619"/>
      <c r="D271" s="619"/>
      <c r="E271" s="619"/>
      <c r="F271" s="619"/>
    </row>
    <row r="272" spans="1:8">
      <c r="A272" s="281"/>
      <c r="B272" s="282"/>
      <c r="C272" s="645"/>
      <c r="D272" s="646"/>
      <c r="E272" s="646"/>
      <c r="F272" s="646"/>
    </row>
    <row r="273" spans="1:8">
      <c r="A273" s="620" t="s">
        <v>1438</v>
      </c>
      <c r="B273" s="243" t="s">
        <v>23</v>
      </c>
      <c r="C273" s="244" t="s">
        <v>6</v>
      </c>
      <c r="D273" s="647" t="s">
        <v>7</v>
      </c>
      <c r="E273" s="624" t="s">
        <v>1393</v>
      </c>
      <c r="F273" s="625"/>
    </row>
    <row r="274" spans="1:8">
      <c r="A274" s="621"/>
      <c r="B274" s="246" t="s">
        <v>24</v>
      </c>
      <c r="C274" s="247" t="s">
        <v>10</v>
      </c>
      <c r="D274" s="648"/>
      <c r="E274" s="248" t="s">
        <v>25</v>
      </c>
      <c r="F274" s="245" t="s">
        <v>26</v>
      </c>
    </row>
    <row r="275" spans="1:8">
      <c r="A275" s="249"/>
      <c r="B275" s="626" t="s">
        <v>27</v>
      </c>
      <c r="C275" s="627"/>
      <c r="D275" s="627"/>
      <c r="E275" s="627"/>
      <c r="F275" s="627"/>
    </row>
    <row r="276" spans="1:8" ht="22.8">
      <c r="A276" s="251">
        <v>1</v>
      </c>
      <c r="B276" s="252" t="s">
        <v>291</v>
      </c>
      <c r="C276" s="251" t="s">
        <v>259</v>
      </c>
      <c r="D276" s="274">
        <v>9.5000000000000001E-2</v>
      </c>
      <c r="E276" s="254"/>
      <c r="F276" s="255"/>
      <c r="G276" s="256"/>
      <c r="H276" s="256"/>
    </row>
    <row r="277" spans="1:8" ht="34.200000000000003">
      <c r="A277" s="251">
        <v>2</v>
      </c>
      <c r="B277" s="252" t="s">
        <v>342</v>
      </c>
      <c r="C277" s="251" t="s">
        <v>64</v>
      </c>
      <c r="D277" s="275">
        <v>45</v>
      </c>
      <c r="E277" s="254"/>
      <c r="F277" s="255"/>
      <c r="G277" s="256"/>
      <c r="H277" s="256"/>
    </row>
    <row r="278" spans="1:8" ht="22.8">
      <c r="A278" s="251">
        <v>3</v>
      </c>
      <c r="B278" s="252" t="s">
        <v>77</v>
      </c>
      <c r="C278" s="251" t="s">
        <v>46</v>
      </c>
      <c r="D278" s="275">
        <v>4.5</v>
      </c>
      <c r="E278" s="254"/>
      <c r="F278" s="255"/>
      <c r="G278" s="256"/>
      <c r="H278" s="256"/>
    </row>
    <row r="279" spans="1:8" ht="22.8">
      <c r="A279" s="251">
        <v>4</v>
      </c>
      <c r="B279" s="252" t="s">
        <v>66</v>
      </c>
      <c r="C279" s="251" t="s">
        <v>46</v>
      </c>
      <c r="D279" s="275">
        <v>4.5</v>
      </c>
      <c r="E279" s="254"/>
      <c r="F279" s="255"/>
      <c r="G279" s="256"/>
      <c r="H279" s="256"/>
    </row>
    <row r="280" spans="1:8" ht="22.8">
      <c r="A280" s="251">
        <v>5</v>
      </c>
      <c r="B280" s="252" t="s">
        <v>67</v>
      </c>
      <c r="C280" s="251" t="s">
        <v>68</v>
      </c>
      <c r="D280" s="275">
        <v>3</v>
      </c>
      <c r="E280" s="254"/>
      <c r="F280" s="255"/>
      <c r="G280" s="256"/>
      <c r="H280" s="256"/>
    </row>
    <row r="281" spans="1:8" ht="34.200000000000003">
      <c r="A281" s="251">
        <v>6</v>
      </c>
      <c r="B281" s="252" t="s">
        <v>344</v>
      </c>
      <c r="C281" s="251" t="s">
        <v>46</v>
      </c>
      <c r="D281" s="275">
        <v>60</v>
      </c>
      <c r="E281" s="254"/>
      <c r="F281" s="255"/>
      <c r="G281" s="256"/>
      <c r="H281" s="256"/>
    </row>
    <row r="282" spans="1:8" ht="22.8">
      <c r="A282" s="251">
        <v>7</v>
      </c>
      <c r="B282" s="252" t="s">
        <v>66</v>
      </c>
      <c r="C282" s="251" t="s">
        <v>46</v>
      </c>
      <c r="D282" s="275">
        <v>60</v>
      </c>
      <c r="E282" s="254"/>
      <c r="F282" s="255"/>
      <c r="G282" s="256"/>
      <c r="H282" s="256"/>
    </row>
    <row r="283" spans="1:8" ht="34.200000000000003">
      <c r="A283" s="251">
        <v>8</v>
      </c>
      <c r="B283" s="252" t="s">
        <v>345</v>
      </c>
      <c r="C283" s="251" t="s">
        <v>68</v>
      </c>
      <c r="D283" s="275">
        <v>6.33</v>
      </c>
      <c r="E283" s="254"/>
      <c r="F283" s="255"/>
      <c r="G283" s="256"/>
      <c r="H283" s="256"/>
    </row>
    <row r="284" spans="1:8" ht="34.200000000000003">
      <c r="A284" s="251">
        <v>9</v>
      </c>
      <c r="B284" s="252" t="s">
        <v>979</v>
      </c>
      <c r="C284" s="251" t="s">
        <v>46</v>
      </c>
      <c r="D284" s="275">
        <v>293</v>
      </c>
      <c r="E284" s="254"/>
      <c r="F284" s="255"/>
      <c r="G284" s="256"/>
      <c r="H284" s="256"/>
    </row>
    <row r="285" spans="1:8" ht="22.8">
      <c r="A285" s="251">
        <v>10</v>
      </c>
      <c r="B285" s="252" t="s">
        <v>66</v>
      </c>
      <c r="C285" s="251" t="s">
        <v>46</v>
      </c>
      <c r="D285" s="275">
        <v>293</v>
      </c>
      <c r="E285" s="254"/>
      <c r="F285" s="255"/>
      <c r="G285" s="256"/>
      <c r="H285" s="256"/>
    </row>
    <row r="286" spans="1:8" ht="34.200000000000003">
      <c r="A286" s="251">
        <v>11</v>
      </c>
      <c r="B286" s="252" t="s">
        <v>79</v>
      </c>
      <c r="C286" s="251" t="s">
        <v>80</v>
      </c>
      <c r="D286" s="274">
        <v>2.8000000000000001E-2</v>
      </c>
      <c r="E286" s="254"/>
      <c r="F286" s="255"/>
      <c r="G286" s="256"/>
      <c r="H286" s="256"/>
    </row>
    <row r="287" spans="1:8" ht="34.200000000000003">
      <c r="A287" s="251">
        <v>12</v>
      </c>
      <c r="B287" s="252" t="s">
        <v>81</v>
      </c>
      <c r="C287" s="251" t="s">
        <v>80</v>
      </c>
      <c r="D287" s="274">
        <v>2.8000000000000001E-2</v>
      </c>
      <c r="E287" s="254"/>
      <c r="F287" s="255"/>
      <c r="G287" s="256"/>
      <c r="H287" s="256"/>
    </row>
    <row r="288" spans="1:8" ht="45.6">
      <c r="A288" s="251">
        <v>13</v>
      </c>
      <c r="B288" s="252" t="s">
        <v>82</v>
      </c>
      <c r="C288" s="251" t="s">
        <v>80</v>
      </c>
      <c r="D288" s="274">
        <v>2.8000000000000001E-2</v>
      </c>
      <c r="E288" s="254"/>
      <c r="F288" s="255"/>
      <c r="G288" s="256"/>
      <c r="H288" s="256"/>
    </row>
    <row r="289" spans="1:8" ht="34.200000000000003">
      <c r="A289" s="251">
        <v>14</v>
      </c>
      <c r="B289" s="252" t="s">
        <v>980</v>
      </c>
      <c r="C289" s="251" t="s">
        <v>42</v>
      </c>
      <c r="D289" s="275">
        <v>2.97</v>
      </c>
      <c r="E289" s="254"/>
      <c r="F289" s="255"/>
      <c r="G289" s="256"/>
      <c r="H289" s="256"/>
    </row>
    <row r="290" spans="1:8" ht="34.200000000000003">
      <c r="A290" s="251">
        <v>15</v>
      </c>
      <c r="B290" s="252" t="s">
        <v>347</v>
      </c>
      <c r="C290" s="251" t="s">
        <v>80</v>
      </c>
      <c r="D290" s="274">
        <v>0.29699999999999999</v>
      </c>
      <c r="E290" s="254"/>
      <c r="F290" s="255"/>
      <c r="G290" s="256"/>
      <c r="H290" s="256"/>
    </row>
    <row r="291" spans="1:8" ht="34.200000000000003">
      <c r="A291" s="251">
        <v>16</v>
      </c>
      <c r="B291" s="252" t="s">
        <v>980</v>
      </c>
      <c r="C291" s="251" t="s">
        <v>42</v>
      </c>
      <c r="D291" s="275">
        <v>1.26</v>
      </c>
      <c r="E291" s="254"/>
      <c r="F291" s="255"/>
      <c r="G291" s="256"/>
      <c r="H291" s="256"/>
    </row>
    <row r="292" spans="1:8" ht="34.200000000000003">
      <c r="A292" s="251">
        <v>17</v>
      </c>
      <c r="B292" s="252" t="s">
        <v>348</v>
      </c>
      <c r="C292" s="251" t="s">
        <v>80</v>
      </c>
      <c r="D292" s="274">
        <v>0.126</v>
      </c>
      <c r="E292" s="254"/>
      <c r="F292" s="255"/>
      <c r="G292" s="256"/>
      <c r="H292" s="256"/>
    </row>
    <row r="293" spans="1:8" ht="22.8">
      <c r="A293" s="251">
        <v>18</v>
      </c>
      <c r="B293" s="252" t="s">
        <v>70</v>
      </c>
      <c r="C293" s="251" t="s">
        <v>10</v>
      </c>
      <c r="D293" s="275">
        <v>1</v>
      </c>
      <c r="E293" s="254"/>
      <c r="F293" s="255"/>
      <c r="G293" s="256"/>
      <c r="H293" s="256"/>
    </row>
    <row r="294" spans="1:8">
      <c r="A294" s="251">
        <v>19</v>
      </c>
      <c r="B294" s="252" t="s">
        <v>71</v>
      </c>
      <c r="C294" s="251" t="s">
        <v>10</v>
      </c>
      <c r="D294" s="275">
        <v>1</v>
      </c>
      <c r="E294" s="254"/>
      <c r="F294" s="255"/>
      <c r="G294" s="256"/>
      <c r="H294" s="256"/>
    </row>
    <row r="295" spans="1:8" ht="22.8">
      <c r="A295" s="251">
        <v>20</v>
      </c>
      <c r="B295" s="252" t="s">
        <v>77</v>
      </c>
      <c r="C295" s="251" t="s">
        <v>46</v>
      </c>
      <c r="D295" s="274">
        <v>0.16900000000000001</v>
      </c>
      <c r="E295" s="254"/>
      <c r="F295" s="255"/>
      <c r="G295" s="256"/>
      <c r="H295" s="256"/>
    </row>
    <row r="296" spans="1:8" ht="22.8">
      <c r="A296" s="251">
        <v>21</v>
      </c>
      <c r="B296" s="252" t="s">
        <v>66</v>
      </c>
      <c r="C296" s="251" t="s">
        <v>46</v>
      </c>
      <c r="D296" s="274">
        <v>0.16900000000000001</v>
      </c>
      <c r="E296" s="254"/>
      <c r="F296" s="255"/>
      <c r="G296" s="256"/>
      <c r="H296" s="256"/>
    </row>
    <row r="297" spans="1:8">
      <c r="A297" s="249"/>
      <c r="B297" s="626" t="s">
        <v>78</v>
      </c>
      <c r="C297" s="627"/>
      <c r="D297" s="627"/>
      <c r="E297" s="627"/>
      <c r="F297" s="627"/>
    </row>
    <row r="298" spans="1:8" ht="22.8">
      <c r="A298" s="251">
        <v>1</v>
      </c>
      <c r="B298" s="252" t="s">
        <v>86</v>
      </c>
      <c r="C298" s="251" t="s">
        <v>87</v>
      </c>
      <c r="D298" s="274">
        <v>0.72</v>
      </c>
      <c r="E298" s="254"/>
      <c r="F298" s="255"/>
      <c r="G298" s="256"/>
      <c r="H298" s="256"/>
    </row>
    <row r="299" spans="1:8" ht="34.200000000000003">
      <c r="A299" s="251">
        <v>2</v>
      </c>
      <c r="B299" s="252" t="s">
        <v>88</v>
      </c>
      <c r="C299" s="251" t="s">
        <v>42</v>
      </c>
      <c r="D299" s="275">
        <v>2.16</v>
      </c>
      <c r="E299" s="254"/>
      <c r="F299" s="255"/>
      <c r="G299" s="256"/>
      <c r="H299" s="256"/>
    </row>
    <row r="300" spans="1:8" ht="34.200000000000003">
      <c r="A300" s="251">
        <v>3</v>
      </c>
      <c r="B300" s="252" t="s">
        <v>355</v>
      </c>
      <c r="C300" s="251" t="s">
        <v>68</v>
      </c>
      <c r="D300" s="275">
        <v>4.66</v>
      </c>
      <c r="E300" s="254"/>
      <c r="F300" s="255"/>
      <c r="G300" s="256"/>
      <c r="H300" s="256"/>
    </row>
    <row r="301" spans="1:8" ht="22.8">
      <c r="A301" s="251">
        <v>4</v>
      </c>
      <c r="B301" s="252" t="s">
        <v>89</v>
      </c>
      <c r="C301" s="251" t="s">
        <v>87</v>
      </c>
      <c r="D301" s="274">
        <v>0.24</v>
      </c>
      <c r="E301" s="254"/>
      <c r="F301" s="255"/>
      <c r="G301" s="256"/>
      <c r="H301" s="256"/>
    </row>
    <row r="302" spans="1:8" ht="22.8">
      <c r="A302" s="251">
        <v>5</v>
      </c>
      <c r="B302" s="252" t="s">
        <v>356</v>
      </c>
      <c r="C302" s="251" t="s">
        <v>87</v>
      </c>
      <c r="D302" s="274">
        <v>0.06</v>
      </c>
      <c r="E302" s="254"/>
      <c r="F302" s="255"/>
      <c r="G302" s="256"/>
      <c r="H302" s="256"/>
    </row>
    <row r="303" spans="1:8" ht="34.200000000000003">
      <c r="A303" s="251">
        <v>6</v>
      </c>
      <c r="B303" s="252" t="s">
        <v>81</v>
      </c>
      <c r="C303" s="251" t="s">
        <v>80</v>
      </c>
      <c r="D303" s="274">
        <v>3.15E-2</v>
      </c>
      <c r="E303" s="254"/>
      <c r="F303" s="255"/>
      <c r="G303" s="256"/>
      <c r="H303" s="256"/>
    </row>
    <row r="304" spans="1:8" ht="45.6">
      <c r="A304" s="251">
        <v>7</v>
      </c>
      <c r="B304" s="252" t="s">
        <v>357</v>
      </c>
      <c r="C304" s="251" t="s">
        <v>80</v>
      </c>
      <c r="D304" s="274">
        <v>3.15E-2</v>
      </c>
      <c r="E304" s="254"/>
      <c r="F304" s="255"/>
      <c r="G304" s="256"/>
      <c r="H304" s="256"/>
    </row>
    <row r="305" spans="1:8" ht="34.200000000000003">
      <c r="A305" s="251">
        <v>8</v>
      </c>
      <c r="B305" s="252" t="s">
        <v>92</v>
      </c>
      <c r="C305" s="251" t="s">
        <v>68</v>
      </c>
      <c r="D305" s="275">
        <v>3</v>
      </c>
      <c r="E305" s="254"/>
      <c r="F305" s="255"/>
      <c r="G305" s="256"/>
      <c r="H305" s="256"/>
    </row>
    <row r="306" spans="1:8" ht="22.8">
      <c r="A306" s="251">
        <v>9</v>
      </c>
      <c r="B306" s="252" t="s">
        <v>93</v>
      </c>
      <c r="C306" s="251" t="s">
        <v>68</v>
      </c>
      <c r="D306" s="275">
        <v>3</v>
      </c>
      <c r="E306" s="254"/>
      <c r="F306" s="255"/>
      <c r="G306" s="256"/>
      <c r="H306" s="256"/>
    </row>
    <row r="307" spans="1:8">
      <c r="A307" s="249"/>
      <c r="B307" s="626" t="s">
        <v>358</v>
      </c>
      <c r="C307" s="627"/>
      <c r="D307" s="627"/>
      <c r="E307" s="627"/>
      <c r="F307" s="627"/>
    </row>
    <row r="308" spans="1:8" ht="34.200000000000003">
      <c r="A308" s="251">
        <v>1</v>
      </c>
      <c r="B308" s="252" t="s">
        <v>84</v>
      </c>
      <c r="C308" s="251" t="s">
        <v>80</v>
      </c>
      <c r="D308" s="274">
        <v>4.8000000000000001E-2</v>
      </c>
      <c r="E308" s="254"/>
      <c r="F308" s="255"/>
      <c r="G308" s="256"/>
      <c r="H308" s="256"/>
    </row>
    <row r="309" spans="1:8" ht="34.200000000000003">
      <c r="A309" s="251">
        <v>2</v>
      </c>
      <c r="B309" s="252" t="s">
        <v>85</v>
      </c>
      <c r="C309" s="251" t="s">
        <v>80</v>
      </c>
      <c r="D309" s="274">
        <v>4.8000000000000001E-2</v>
      </c>
      <c r="E309" s="254"/>
      <c r="F309" s="255"/>
      <c r="G309" s="256"/>
      <c r="H309" s="256"/>
    </row>
    <row r="310" spans="1:8" ht="45.6">
      <c r="A310" s="251">
        <v>3</v>
      </c>
      <c r="B310" s="252" t="s">
        <v>359</v>
      </c>
      <c r="C310" s="251" t="s">
        <v>103</v>
      </c>
      <c r="D310" s="274">
        <v>0.95</v>
      </c>
      <c r="E310" s="254"/>
      <c r="F310" s="255"/>
      <c r="G310" s="256"/>
      <c r="H310" s="256"/>
    </row>
    <row r="311" spans="1:8">
      <c r="A311" s="251">
        <v>4</v>
      </c>
      <c r="B311" s="252" t="s">
        <v>361</v>
      </c>
      <c r="C311" s="251" t="s">
        <v>68</v>
      </c>
      <c r="D311" s="275">
        <v>2.5</v>
      </c>
      <c r="E311" s="254"/>
      <c r="F311" s="255"/>
      <c r="G311" s="256"/>
      <c r="H311" s="256"/>
    </row>
    <row r="312" spans="1:8">
      <c r="A312" s="249"/>
      <c r="B312" s="626" t="s">
        <v>990</v>
      </c>
      <c r="C312" s="627"/>
      <c r="D312" s="627"/>
      <c r="E312" s="627"/>
      <c r="F312" s="627"/>
    </row>
    <row r="313" spans="1:8" ht="45.6">
      <c r="A313" s="251">
        <v>1</v>
      </c>
      <c r="B313" s="252" t="s">
        <v>227</v>
      </c>
      <c r="C313" s="251" t="s">
        <v>42</v>
      </c>
      <c r="D313" s="275">
        <v>2.8</v>
      </c>
      <c r="E313" s="254"/>
      <c r="F313" s="255"/>
      <c r="G313" s="256"/>
      <c r="H313" s="256"/>
    </row>
    <row r="314" spans="1:8" ht="22.8">
      <c r="A314" s="251">
        <v>2</v>
      </c>
      <c r="B314" s="252" t="s">
        <v>982</v>
      </c>
      <c r="C314" s="251" t="s">
        <v>42</v>
      </c>
      <c r="D314" s="274">
        <v>0.95</v>
      </c>
      <c r="E314" s="254"/>
      <c r="F314" s="255"/>
      <c r="G314" s="256"/>
      <c r="H314" s="256"/>
    </row>
    <row r="315" spans="1:8" ht="34.200000000000003">
      <c r="A315" s="251">
        <v>3</v>
      </c>
      <c r="B315" s="252" t="s">
        <v>365</v>
      </c>
      <c r="C315" s="251" t="s">
        <v>68</v>
      </c>
      <c r="D315" s="356">
        <v>4.66</v>
      </c>
      <c r="E315" s="254"/>
      <c r="F315" s="255"/>
      <c r="G315" s="256"/>
      <c r="H315" s="256"/>
    </row>
    <row r="316" spans="1:8" ht="22.8">
      <c r="A316" s="251">
        <v>4</v>
      </c>
      <c r="B316" s="252" t="s">
        <v>366</v>
      </c>
      <c r="C316" s="251" t="s">
        <v>87</v>
      </c>
      <c r="D316" s="274">
        <v>0.46600000000000003</v>
      </c>
      <c r="E316" s="254"/>
      <c r="F316" s="255"/>
      <c r="G316" s="256"/>
      <c r="H316" s="256"/>
    </row>
    <row r="317" spans="1:8" ht="45.6">
      <c r="A317" s="251">
        <v>5</v>
      </c>
      <c r="B317" s="252" t="s">
        <v>224</v>
      </c>
      <c r="C317" s="251" t="s">
        <v>68</v>
      </c>
      <c r="D317" s="275">
        <v>4.66</v>
      </c>
      <c r="E317" s="254"/>
      <c r="F317" s="255"/>
      <c r="G317" s="256"/>
      <c r="H317" s="256"/>
    </row>
    <row r="318" spans="1:8" ht="22.8">
      <c r="A318" s="251">
        <v>6</v>
      </c>
      <c r="B318" s="252" t="s">
        <v>366</v>
      </c>
      <c r="C318" s="251" t="s">
        <v>87</v>
      </c>
      <c r="D318" s="274">
        <v>0.46600000000000003</v>
      </c>
      <c r="E318" s="254"/>
      <c r="F318" s="255"/>
      <c r="G318" s="256"/>
      <c r="H318" s="256"/>
    </row>
    <row r="319" spans="1:8" ht="45.6">
      <c r="A319" s="251">
        <v>7</v>
      </c>
      <c r="B319" s="252" t="s">
        <v>223</v>
      </c>
      <c r="C319" s="251" t="s">
        <v>68</v>
      </c>
      <c r="D319" s="275">
        <v>4.66</v>
      </c>
      <c r="E319" s="254"/>
      <c r="F319" s="255"/>
      <c r="G319" s="256"/>
      <c r="H319" s="256"/>
    </row>
    <row r="320" spans="1:8" ht="22.8">
      <c r="A320" s="251">
        <v>8</v>
      </c>
      <c r="B320" s="252" t="s">
        <v>97</v>
      </c>
      <c r="C320" s="251" t="s">
        <v>68</v>
      </c>
      <c r="D320" s="274">
        <v>0.04</v>
      </c>
      <c r="E320" s="254"/>
      <c r="F320" s="255"/>
      <c r="G320" s="256"/>
      <c r="H320" s="256"/>
    </row>
    <row r="321" spans="1:8" ht="22.8">
      <c r="A321" s="251">
        <v>9</v>
      </c>
      <c r="B321" s="252" t="s">
        <v>98</v>
      </c>
      <c r="C321" s="251" t="s">
        <v>68</v>
      </c>
      <c r="D321" s="274">
        <v>0.04</v>
      </c>
      <c r="E321" s="254"/>
      <c r="F321" s="255"/>
      <c r="G321" s="256"/>
      <c r="H321" s="256"/>
    </row>
    <row r="322" spans="1:8" ht="22.8">
      <c r="A322" s="251">
        <v>10</v>
      </c>
      <c r="B322" s="358" t="s">
        <v>2289</v>
      </c>
      <c r="C322" s="251" t="s">
        <v>103</v>
      </c>
      <c r="D322" s="275">
        <v>1.43</v>
      </c>
      <c r="E322" s="254"/>
      <c r="F322" s="255"/>
      <c r="G322" s="256"/>
      <c r="H322" s="256"/>
    </row>
    <row r="323" spans="1:8" ht="22.8">
      <c r="A323" s="251">
        <v>11</v>
      </c>
      <c r="B323" s="252" t="s">
        <v>102</v>
      </c>
      <c r="C323" s="251" t="s">
        <v>103</v>
      </c>
      <c r="D323" s="274">
        <v>7.0000000000000007E-2</v>
      </c>
      <c r="E323" s="254"/>
      <c r="F323" s="255"/>
      <c r="G323" s="256"/>
      <c r="H323" s="256"/>
    </row>
    <row r="324" spans="1:8" ht="22.8">
      <c r="A324" s="251">
        <v>12</v>
      </c>
      <c r="B324" s="358" t="s">
        <v>2278</v>
      </c>
      <c r="C324" s="251" t="s">
        <v>103</v>
      </c>
      <c r="D324" s="380">
        <v>0.3</v>
      </c>
      <c r="E324" s="254"/>
      <c r="F324" s="255"/>
      <c r="G324" s="256"/>
      <c r="H324" s="256"/>
    </row>
    <row r="325" spans="1:8" ht="22.8">
      <c r="A325" s="251">
        <v>13</v>
      </c>
      <c r="B325" s="252" t="s">
        <v>369</v>
      </c>
      <c r="C325" s="251" t="s">
        <v>103</v>
      </c>
      <c r="D325" s="356">
        <v>1.8</v>
      </c>
      <c r="E325" s="254"/>
      <c r="F325" s="255"/>
      <c r="G325" s="256"/>
      <c r="H325" s="256"/>
    </row>
    <row r="326" spans="1:8">
      <c r="A326" s="249"/>
      <c r="B326" s="626" t="s">
        <v>374</v>
      </c>
      <c r="C326" s="627"/>
      <c r="D326" s="627"/>
      <c r="E326" s="627"/>
      <c r="F326" s="627"/>
    </row>
    <row r="327" spans="1:8" ht="45.6">
      <c r="A327" s="251">
        <v>1</v>
      </c>
      <c r="B327" s="252" t="s">
        <v>227</v>
      </c>
      <c r="C327" s="251" t="s">
        <v>42</v>
      </c>
      <c r="D327" s="274">
        <v>0.3</v>
      </c>
      <c r="E327" s="254"/>
      <c r="F327" s="255"/>
      <c r="G327" s="256"/>
      <c r="H327" s="256"/>
    </row>
    <row r="328" spans="1:8" ht="22.8">
      <c r="A328" s="251">
        <v>2</v>
      </c>
      <c r="B328" s="252" t="s">
        <v>376</v>
      </c>
      <c r="C328" s="251" t="s">
        <v>68</v>
      </c>
      <c r="D328" s="275">
        <v>1.2</v>
      </c>
      <c r="E328" s="254"/>
      <c r="F328" s="255"/>
      <c r="G328" s="256"/>
      <c r="H328" s="256"/>
    </row>
    <row r="329" spans="1:8" ht="22.8">
      <c r="A329" s="251">
        <v>3</v>
      </c>
      <c r="B329" s="252" t="s">
        <v>97</v>
      </c>
      <c r="C329" s="251" t="s">
        <v>68</v>
      </c>
      <c r="D329" s="275">
        <v>1.1499999999999999</v>
      </c>
      <c r="E329" s="254"/>
      <c r="F329" s="255"/>
      <c r="G329" s="256"/>
      <c r="H329" s="256"/>
    </row>
    <row r="330" spans="1:8" ht="34.200000000000003">
      <c r="A330" s="251">
        <v>4</v>
      </c>
      <c r="B330" s="252" t="s">
        <v>379</v>
      </c>
      <c r="C330" s="251" t="s">
        <v>68</v>
      </c>
      <c r="D330" s="275">
        <v>1.1200000000000001</v>
      </c>
      <c r="E330" s="254"/>
      <c r="F330" s="255"/>
      <c r="G330" s="256"/>
      <c r="H330" s="256"/>
    </row>
    <row r="331" spans="1:8" ht="22.8">
      <c r="A331" s="251">
        <v>5</v>
      </c>
      <c r="B331" s="252" t="s">
        <v>98</v>
      </c>
      <c r="C331" s="251" t="s">
        <v>68</v>
      </c>
      <c r="D331" s="274">
        <v>0.02</v>
      </c>
      <c r="E331" s="254"/>
      <c r="F331" s="255"/>
      <c r="G331" s="256"/>
      <c r="H331" s="256"/>
    </row>
    <row r="332" spans="1:8" ht="22.8">
      <c r="A332" s="251">
        <v>6</v>
      </c>
      <c r="B332" s="252" t="s">
        <v>98</v>
      </c>
      <c r="C332" s="251" t="s">
        <v>68</v>
      </c>
      <c r="D332" s="274">
        <v>0.01</v>
      </c>
      <c r="E332" s="254"/>
      <c r="F332" s="255"/>
      <c r="G332" s="256"/>
      <c r="H332" s="256"/>
    </row>
    <row r="333" spans="1:8" ht="22.8">
      <c r="A333" s="251">
        <v>7</v>
      </c>
      <c r="B333" s="252" t="s">
        <v>102</v>
      </c>
      <c r="C333" s="251" t="s">
        <v>103</v>
      </c>
      <c r="D333" s="274">
        <v>0.93</v>
      </c>
      <c r="E333" s="254"/>
      <c r="F333" s="255"/>
      <c r="G333" s="256"/>
      <c r="H333" s="256"/>
    </row>
    <row r="334" spans="1:8">
      <c r="A334" s="249"/>
      <c r="B334" s="626" t="s">
        <v>383</v>
      </c>
      <c r="C334" s="627"/>
      <c r="D334" s="627"/>
      <c r="E334" s="627"/>
      <c r="F334" s="627"/>
    </row>
    <row r="335" spans="1:8" ht="34.200000000000003">
      <c r="A335" s="251">
        <v>1</v>
      </c>
      <c r="B335" s="252" t="s">
        <v>112</v>
      </c>
      <c r="C335" s="251" t="s">
        <v>10</v>
      </c>
      <c r="D335" s="275">
        <v>4</v>
      </c>
      <c r="E335" s="254"/>
      <c r="F335" s="255"/>
      <c r="G335" s="256"/>
      <c r="H335" s="256"/>
    </row>
    <row r="336" spans="1:8" ht="22.8">
      <c r="A336" s="251">
        <v>2</v>
      </c>
      <c r="B336" s="252" t="s">
        <v>2305</v>
      </c>
      <c r="C336" s="251" t="s">
        <v>10</v>
      </c>
      <c r="D336" s="275">
        <v>2</v>
      </c>
      <c r="E336" s="254"/>
      <c r="F336" s="255"/>
      <c r="G336" s="256"/>
      <c r="H336" s="256"/>
    </row>
    <row r="337" spans="1:8" ht="25.5" customHeight="1">
      <c r="A337" s="251">
        <v>3</v>
      </c>
      <c r="B337" s="252" t="s">
        <v>2306</v>
      </c>
      <c r="C337" s="251" t="s">
        <v>10</v>
      </c>
      <c r="D337" s="356">
        <v>6</v>
      </c>
      <c r="E337" s="254"/>
      <c r="F337" s="255"/>
      <c r="G337" s="256"/>
      <c r="H337" s="256"/>
    </row>
    <row r="338" spans="1:8" ht="25.5" customHeight="1">
      <c r="A338" s="251">
        <v>4</v>
      </c>
      <c r="B338" s="252" t="s">
        <v>2307</v>
      </c>
      <c r="C338" s="251" t="s">
        <v>10</v>
      </c>
      <c r="D338" s="275">
        <v>1</v>
      </c>
      <c r="E338" s="254"/>
      <c r="F338" s="255"/>
      <c r="G338" s="256"/>
      <c r="H338" s="256"/>
    </row>
    <row r="339" spans="1:8" ht="25.5" customHeight="1">
      <c r="A339" s="251">
        <v>5</v>
      </c>
      <c r="B339" s="252" t="s">
        <v>2311</v>
      </c>
      <c r="C339" s="251" t="s">
        <v>10</v>
      </c>
      <c r="D339" s="275">
        <v>1</v>
      </c>
      <c r="E339" s="254"/>
      <c r="F339" s="255"/>
      <c r="G339" s="256"/>
      <c r="H339" s="256"/>
    </row>
    <row r="340" spans="1:8" ht="22.8">
      <c r="A340" s="251">
        <v>6</v>
      </c>
      <c r="B340" s="252" t="s">
        <v>2312</v>
      </c>
      <c r="C340" s="251" t="s">
        <v>10</v>
      </c>
      <c r="D340" s="275">
        <v>2</v>
      </c>
      <c r="E340" s="254"/>
      <c r="F340" s="255"/>
      <c r="G340" s="256"/>
      <c r="H340" s="256"/>
    </row>
    <row r="341" spans="1:8" ht="22.8">
      <c r="A341" s="251">
        <v>7</v>
      </c>
      <c r="B341" s="252" t="s">
        <v>391</v>
      </c>
      <c r="C341" s="251" t="s">
        <v>184</v>
      </c>
      <c r="D341" s="275">
        <v>25</v>
      </c>
      <c r="E341" s="254"/>
      <c r="F341" s="255"/>
      <c r="G341" s="256"/>
      <c r="H341" s="256"/>
    </row>
    <row r="342" spans="1:8" ht="14.1" customHeight="1">
      <c r="A342" s="628" t="s">
        <v>1392</v>
      </c>
      <c r="B342" s="629"/>
      <c r="C342" s="629"/>
      <c r="D342" s="629"/>
      <c r="E342" s="630"/>
      <c r="F342" s="255"/>
    </row>
    <row r="343" spans="1:8">
      <c r="B343" s="631"/>
      <c r="C343" s="631"/>
      <c r="D343" s="631"/>
      <c r="E343" s="631"/>
      <c r="F343" s="631"/>
    </row>
    <row r="344" spans="1:8">
      <c r="B344" s="631"/>
      <c r="C344" s="631"/>
      <c r="D344" s="631"/>
      <c r="E344" s="631"/>
      <c r="F344" s="631"/>
    </row>
    <row r="345" spans="1:8">
      <c r="B345" s="631"/>
      <c r="C345" s="631"/>
      <c r="D345" s="631"/>
      <c r="E345" s="631"/>
      <c r="F345" s="631"/>
    </row>
    <row r="346" spans="1:8" ht="15">
      <c r="B346" s="616" t="s">
        <v>19</v>
      </c>
      <c r="C346" s="617"/>
      <c r="D346" s="617"/>
      <c r="E346" s="617"/>
    </row>
    <row r="348" spans="1:8">
      <c r="A348" s="618" t="s">
        <v>846</v>
      </c>
      <c r="B348" s="619"/>
      <c r="C348" s="619"/>
      <c r="D348" s="619"/>
      <c r="E348" s="619"/>
      <c r="F348" s="619"/>
    </row>
    <row r="349" spans="1:8">
      <c r="A349" s="619"/>
      <c r="B349" s="619"/>
      <c r="C349" s="619"/>
      <c r="D349" s="619"/>
      <c r="E349" s="619"/>
      <c r="F349" s="619"/>
    </row>
    <row r="350" spans="1:8">
      <c r="A350" s="618" t="s">
        <v>959</v>
      </c>
      <c r="B350" s="619"/>
      <c r="C350" s="619"/>
      <c r="D350" s="619"/>
      <c r="E350" s="619"/>
      <c r="F350" s="619"/>
    </row>
    <row r="351" spans="1:8">
      <c r="A351" s="619"/>
      <c r="B351" s="619"/>
      <c r="C351" s="619"/>
      <c r="D351" s="619"/>
      <c r="E351" s="619"/>
      <c r="F351" s="619"/>
    </row>
    <row r="352" spans="1:8">
      <c r="A352" s="618" t="s">
        <v>991</v>
      </c>
      <c r="B352" s="619"/>
      <c r="C352" s="619"/>
      <c r="D352" s="619"/>
      <c r="E352" s="619"/>
      <c r="F352" s="619"/>
    </row>
    <row r="353" spans="1:8">
      <c r="A353" s="619"/>
      <c r="B353" s="619"/>
      <c r="C353" s="619"/>
      <c r="D353" s="619"/>
      <c r="E353" s="619"/>
      <c r="F353" s="619"/>
    </row>
    <row r="354" spans="1:8">
      <c r="A354" s="620" t="s">
        <v>1438</v>
      </c>
      <c r="B354" s="243" t="s">
        <v>23</v>
      </c>
      <c r="C354" s="244" t="s">
        <v>6</v>
      </c>
      <c r="D354" s="622" t="s">
        <v>7</v>
      </c>
      <c r="E354" s="624" t="s">
        <v>1393</v>
      </c>
      <c r="F354" s="625"/>
    </row>
    <row r="355" spans="1:8">
      <c r="A355" s="621"/>
      <c r="B355" s="246" t="s">
        <v>24</v>
      </c>
      <c r="C355" s="247" t="s">
        <v>10</v>
      </c>
      <c r="D355" s="623"/>
      <c r="E355" s="248" t="s">
        <v>25</v>
      </c>
      <c r="F355" s="245" t="s">
        <v>26</v>
      </c>
    </row>
    <row r="356" spans="1:8">
      <c r="A356" s="249"/>
      <c r="B356" s="626" t="s">
        <v>27</v>
      </c>
      <c r="C356" s="627"/>
      <c r="D356" s="627"/>
      <c r="E356" s="627"/>
      <c r="F356" s="627"/>
    </row>
    <row r="357" spans="1:8" ht="22.8">
      <c r="A357" s="251">
        <v>1</v>
      </c>
      <c r="B357" s="252" t="s">
        <v>291</v>
      </c>
      <c r="C357" s="251" t="s">
        <v>259</v>
      </c>
      <c r="D357" s="274">
        <v>6.6000000000000003E-2</v>
      </c>
      <c r="E357" s="254"/>
      <c r="F357" s="255"/>
      <c r="G357" s="256"/>
      <c r="H357" s="256"/>
    </row>
    <row r="358" spans="1:8" ht="34.200000000000003">
      <c r="A358" s="251">
        <v>2</v>
      </c>
      <c r="B358" s="252" t="s">
        <v>342</v>
      </c>
      <c r="C358" s="251" t="s">
        <v>64</v>
      </c>
      <c r="D358" s="275">
        <v>67</v>
      </c>
      <c r="E358" s="254"/>
      <c r="F358" s="255"/>
      <c r="G358" s="256"/>
      <c r="H358" s="256"/>
    </row>
    <row r="359" spans="1:8" ht="34.200000000000003">
      <c r="A359" s="251">
        <v>3</v>
      </c>
      <c r="B359" s="252" t="s">
        <v>63</v>
      </c>
      <c r="C359" s="251" t="s">
        <v>64</v>
      </c>
      <c r="D359" s="275">
        <v>7</v>
      </c>
      <c r="E359" s="254"/>
      <c r="F359" s="255"/>
      <c r="G359" s="256"/>
      <c r="H359" s="256"/>
    </row>
    <row r="360" spans="1:8" ht="22.8">
      <c r="A360" s="251">
        <v>4</v>
      </c>
      <c r="B360" s="252" t="s">
        <v>67</v>
      </c>
      <c r="C360" s="251" t="s">
        <v>68</v>
      </c>
      <c r="D360" s="275">
        <v>2.66</v>
      </c>
      <c r="E360" s="254"/>
      <c r="F360" s="255"/>
      <c r="G360" s="256"/>
      <c r="H360" s="256"/>
    </row>
    <row r="361" spans="1:8" ht="34.200000000000003">
      <c r="A361" s="251">
        <v>5</v>
      </c>
      <c r="B361" s="252" t="s">
        <v>344</v>
      </c>
      <c r="C361" s="251" t="s">
        <v>46</v>
      </c>
      <c r="D361" s="275">
        <v>53</v>
      </c>
      <c r="E361" s="254"/>
      <c r="F361" s="255"/>
      <c r="G361" s="256"/>
      <c r="H361" s="256"/>
    </row>
    <row r="362" spans="1:8" ht="22.8">
      <c r="A362" s="251">
        <v>6</v>
      </c>
      <c r="B362" s="252" t="s">
        <v>66</v>
      </c>
      <c r="C362" s="251" t="s">
        <v>46</v>
      </c>
      <c r="D362" s="275">
        <v>53</v>
      </c>
      <c r="E362" s="254"/>
      <c r="F362" s="255"/>
      <c r="G362" s="256"/>
      <c r="H362" s="256"/>
    </row>
    <row r="363" spans="1:8" ht="34.200000000000003">
      <c r="A363" s="251">
        <v>7</v>
      </c>
      <c r="B363" s="252" t="s">
        <v>345</v>
      </c>
      <c r="C363" s="251" t="s">
        <v>68</v>
      </c>
      <c r="D363" s="275">
        <v>8.15</v>
      </c>
      <c r="E363" s="254"/>
      <c r="F363" s="255"/>
      <c r="G363" s="256"/>
      <c r="H363" s="256"/>
    </row>
    <row r="364" spans="1:8" ht="34.200000000000003">
      <c r="A364" s="251">
        <v>8</v>
      </c>
      <c r="B364" s="252" t="s">
        <v>979</v>
      </c>
      <c r="C364" s="251" t="s">
        <v>46</v>
      </c>
      <c r="D364" s="275">
        <v>283</v>
      </c>
      <c r="E364" s="254"/>
      <c r="F364" s="255"/>
      <c r="G364" s="256"/>
      <c r="H364" s="256"/>
    </row>
    <row r="365" spans="1:8" ht="22.8">
      <c r="A365" s="251">
        <v>9</v>
      </c>
      <c r="B365" s="252" t="s">
        <v>66</v>
      </c>
      <c r="C365" s="251" t="s">
        <v>46</v>
      </c>
      <c r="D365" s="275">
        <v>283</v>
      </c>
      <c r="E365" s="254"/>
      <c r="F365" s="255"/>
      <c r="G365" s="256"/>
      <c r="H365" s="256"/>
    </row>
    <row r="366" spans="1:8" ht="34.200000000000003">
      <c r="A366" s="251">
        <v>10</v>
      </c>
      <c r="B366" s="252" t="s">
        <v>79</v>
      </c>
      <c r="C366" s="251" t="s">
        <v>80</v>
      </c>
      <c r="D366" s="274">
        <v>8.9999999999999993E-3</v>
      </c>
      <c r="E366" s="254"/>
      <c r="F366" s="255"/>
      <c r="G366" s="256"/>
      <c r="H366" s="256"/>
    </row>
    <row r="367" spans="1:8" ht="34.200000000000003">
      <c r="A367" s="251">
        <v>11</v>
      </c>
      <c r="B367" s="252" t="s">
        <v>81</v>
      </c>
      <c r="C367" s="251" t="s">
        <v>80</v>
      </c>
      <c r="D367" s="274">
        <v>8.9999999999999993E-3</v>
      </c>
      <c r="E367" s="254"/>
      <c r="F367" s="255"/>
      <c r="G367" s="256"/>
      <c r="H367" s="256"/>
    </row>
    <row r="368" spans="1:8" ht="45.6">
      <c r="A368" s="251">
        <v>12</v>
      </c>
      <c r="B368" s="252" t="s">
        <v>82</v>
      </c>
      <c r="C368" s="251" t="s">
        <v>80</v>
      </c>
      <c r="D368" s="274">
        <v>8.9999999999999993E-3</v>
      </c>
      <c r="E368" s="254"/>
      <c r="F368" s="255"/>
      <c r="G368" s="256"/>
      <c r="H368" s="256"/>
    </row>
    <row r="369" spans="1:8" ht="34.200000000000003">
      <c r="A369" s="251">
        <v>13</v>
      </c>
      <c r="B369" s="252" t="s">
        <v>980</v>
      </c>
      <c r="C369" s="251" t="s">
        <v>42</v>
      </c>
      <c r="D369" s="275">
        <v>2.7</v>
      </c>
      <c r="E369" s="254"/>
      <c r="F369" s="255"/>
      <c r="G369" s="256"/>
      <c r="H369" s="256"/>
    </row>
    <row r="370" spans="1:8" ht="34.200000000000003">
      <c r="A370" s="251">
        <v>14</v>
      </c>
      <c r="B370" s="252" t="s">
        <v>347</v>
      </c>
      <c r="C370" s="251" t="s">
        <v>80</v>
      </c>
      <c r="D370" s="274">
        <v>0.27</v>
      </c>
      <c r="E370" s="254"/>
      <c r="F370" s="255"/>
      <c r="G370" s="256"/>
      <c r="H370" s="256"/>
    </row>
    <row r="371" spans="1:8" ht="34.200000000000003">
      <c r="A371" s="251">
        <v>15</v>
      </c>
      <c r="B371" s="252" t="s">
        <v>980</v>
      </c>
      <c r="C371" s="251" t="s">
        <v>42</v>
      </c>
      <c r="D371" s="275">
        <v>3</v>
      </c>
      <c r="E371" s="254"/>
      <c r="F371" s="255"/>
      <c r="G371" s="256"/>
      <c r="H371" s="256"/>
    </row>
    <row r="372" spans="1:8" ht="34.200000000000003">
      <c r="A372" s="251">
        <v>16</v>
      </c>
      <c r="B372" s="252" t="s">
        <v>348</v>
      </c>
      <c r="C372" s="251" t="s">
        <v>80</v>
      </c>
      <c r="D372" s="274">
        <v>0.3</v>
      </c>
      <c r="E372" s="254"/>
      <c r="F372" s="255"/>
      <c r="G372" s="256"/>
      <c r="H372" s="256"/>
    </row>
    <row r="373" spans="1:8" ht="22.8">
      <c r="A373" s="251">
        <v>17</v>
      </c>
      <c r="B373" s="252" t="s">
        <v>70</v>
      </c>
      <c r="C373" s="251" t="s">
        <v>10</v>
      </c>
      <c r="D373" s="275">
        <v>4</v>
      </c>
      <c r="E373" s="254"/>
      <c r="F373" s="255"/>
      <c r="G373" s="256"/>
      <c r="H373" s="256"/>
    </row>
    <row r="374" spans="1:8">
      <c r="A374" s="251">
        <v>18</v>
      </c>
      <c r="B374" s="252" t="s">
        <v>71</v>
      </c>
      <c r="C374" s="251" t="s">
        <v>10</v>
      </c>
      <c r="D374" s="275">
        <v>4</v>
      </c>
      <c r="E374" s="254"/>
      <c r="F374" s="255"/>
      <c r="G374" s="256"/>
      <c r="H374" s="256"/>
    </row>
    <row r="375" spans="1:8" ht="22.8">
      <c r="A375" s="251">
        <v>19</v>
      </c>
      <c r="B375" s="252" t="s">
        <v>77</v>
      </c>
      <c r="C375" s="251" t="s">
        <v>46</v>
      </c>
      <c r="D375" s="274">
        <v>0.67600000000000005</v>
      </c>
      <c r="E375" s="254"/>
      <c r="F375" s="255"/>
      <c r="G375" s="256"/>
      <c r="H375" s="256"/>
    </row>
    <row r="376" spans="1:8" ht="22.8">
      <c r="A376" s="251">
        <v>20</v>
      </c>
      <c r="B376" s="252" t="s">
        <v>66</v>
      </c>
      <c r="C376" s="251" t="s">
        <v>46</v>
      </c>
      <c r="D376" s="274">
        <v>0.67600000000000005</v>
      </c>
      <c r="E376" s="254"/>
      <c r="F376" s="255"/>
      <c r="G376" s="256"/>
      <c r="H376" s="256"/>
    </row>
    <row r="377" spans="1:8">
      <c r="A377" s="249"/>
      <c r="B377" s="626" t="s">
        <v>78</v>
      </c>
      <c r="C377" s="627"/>
      <c r="D377" s="627"/>
      <c r="E377" s="627"/>
      <c r="F377" s="627"/>
    </row>
    <row r="378" spans="1:8" ht="22.8">
      <c r="A378" s="251">
        <v>1</v>
      </c>
      <c r="B378" s="252" t="s">
        <v>86</v>
      </c>
      <c r="C378" s="251" t="s">
        <v>87</v>
      </c>
      <c r="D378" s="274">
        <v>0.79</v>
      </c>
      <c r="E378" s="254"/>
      <c r="F378" s="255"/>
      <c r="G378" s="256"/>
      <c r="H378" s="256"/>
    </row>
    <row r="379" spans="1:8" ht="34.200000000000003">
      <c r="A379" s="251">
        <v>2</v>
      </c>
      <c r="B379" s="252" t="s">
        <v>88</v>
      </c>
      <c r="C379" s="251" t="s">
        <v>42</v>
      </c>
      <c r="D379" s="275">
        <v>2.37</v>
      </c>
      <c r="E379" s="254"/>
      <c r="F379" s="255"/>
      <c r="G379" s="256"/>
      <c r="H379" s="256"/>
    </row>
    <row r="380" spans="1:8" ht="34.200000000000003">
      <c r="A380" s="251">
        <v>3</v>
      </c>
      <c r="B380" s="252" t="s">
        <v>355</v>
      </c>
      <c r="C380" s="251" t="s">
        <v>68</v>
      </c>
      <c r="D380" s="275">
        <v>6.05</v>
      </c>
      <c r="E380" s="254"/>
      <c r="F380" s="255"/>
      <c r="G380" s="256"/>
      <c r="H380" s="256"/>
    </row>
    <row r="381" spans="1:8" ht="22.8">
      <c r="A381" s="251">
        <v>4</v>
      </c>
      <c r="B381" s="252" t="s">
        <v>89</v>
      </c>
      <c r="C381" s="251" t="s">
        <v>87</v>
      </c>
      <c r="D381" s="274">
        <v>0.3</v>
      </c>
      <c r="E381" s="254"/>
      <c r="F381" s="255"/>
      <c r="G381" s="256"/>
      <c r="H381" s="256"/>
    </row>
    <row r="382" spans="1:8" ht="22.8">
      <c r="A382" s="251">
        <v>5</v>
      </c>
      <c r="B382" s="252" t="s">
        <v>356</v>
      </c>
      <c r="C382" s="251" t="s">
        <v>87</v>
      </c>
      <c r="D382" s="274">
        <v>7.0000000000000007E-2</v>
      </c>
      <c r="E382" s="254"/>
      <c r="F382" s="255"/>
      <c r="G382" s="256"/>
      <c r="H382" s="256"/>
    </row>
    <row r="383" spans="1:8" ht="34.200000000000003">
      <c r="A383" s="251">
        <v>6</v>
      </c>
      <c r="B383" s="252" t="s">
        <v>81</v>
      </c>
      <c r="C383" s="251" t="s">
        <v>80</v>
      </c>
      <c r="D383" s="274">
        <v>3.8850000000000003E-2</v>
      </c>
      <c r="E383" s="254"/>
      <c r="F383" s="255"/>
      <c r="G383" s="256"/>
      <c r="H383" s="256"/>
    </row>
    <row r="384" spans="1:8" ht="45.6">
      <c r="A384" s="251">
        <v>7</v>
      </c>
      <c r="B384" s="252" t="s">
        <v>357</v>
      </c>
      <c r="C384" s="251" t="s">
        <v>80</v>
      </c>
      <c r="D384" s="274">
        <v>3.8850000000000003E-2</v>
      </c>
      <c r="E384" s="254"/>
      <c r="F384" s="255"/>
      <c r="G384" s="256"/>
      <c r="H384" s="256"/>
    </row>
    <row r="385" spans="1:8" ht="34.200000000000003">
      <c r="A385" s="251">
        <v>8</v>
      </c>
      <c r="B385" s="252" t="s">
        <v>92</v>
      </c>
      <c r="C385" s="251" t="s">
        <v>68</v>
      </c>
      <c r="D385" s="275">
        <v>3.7</v>
      </c>
      <c r="E385" s="254"/>
      <c r="F385" s="255"/>
      <c r="G385" s="256"/>
      <c r="H385" s="256"/>
    </row>
    <row r="386" spans="1:8" ht="22.8">
      <c r="A386" s="251">
        <v>9</v>
      </c>
      <c r="B386" s="252" t="s">
        <v>93</v>
      </c>
      <c r="C386" s="251" t="s">
        <v>68</v>
      </c>
      <c r="D386" s="275">
        <v>3.7</v>
      </c>
      <c r="E386" s="254"/>
      <c r="F386" s="255"/>
      <c r="G386" s="256"/>
      <c r="H386" s="256"/>
    </row>
    <row r="387" spans="1:8">
      <c r="A387" s="249"/>
      <c r="B387" s="626" t="s">
        <v>358</v>
      </c>
      <c r="C387" s="627"/>
      <c r="D387" s="627"/>
      <c r="E387" s="627"/>
      <c r="F387" s="627"/>
    </row>
    <row r="388" spans="1:8" ht="34.200000000000003">
      <c r="A388" s="251">
        <v>1</v>
      </c>
      <c r="B388" s="252" t="s">
        <v>84</v>
      </c>
      <c r="C388" s="251" t="s">
        <v>80</v>
      </c>
      <c r="D388" s="274">
        <v>1.7000000000000001E-2</v>
      </c>
      <c r="E388" s="254"/>
      <c r="F388" s="255"/>
      <c r="G388" s="256"/>
      <c r="H388" s="256"/>
    </row>
    <row r="389" spans="1:8" ht="34.200000000000003">
      <c r="A389" s="251">
        <v>2</v>
      </c>
      <c r="B389" s="252" t="s">
        <v>85</v>
      </c>
      <c r="C389" s="251" t="s">
        <v>80</v>
      </c>
      <c r="D389" s="274">
        <v>1.7000000000000001E-2</v>
      </c>
      <c r="E389" s="254"/>
      <c r="F389" s="255"/>
      <c r="G389" s="256"/>
      <c r="H389" s="256"/>
    </row>
    <row r="390" spans="1:8" ht="45.6">
      <c r="A390" s="251">
        <v>3</v>
      </c>
      <c r="B390" s="252" t="s">
        <v>359</v>
      </c>
      <c r="C390" s="251" t="s">
        <v>103</v>
      </c>
      <c r="D390" s="274">
        <v>0.34</v>
      </c>
      <c r="E390" s="254"/>
      <c r="F390" s="255"/>
      <c r="G390" s="256"/>
      <c r="H390" s="256"/>
    </row>
    <row r="391" spans="1:8">
      <c r="A391" s="251">
        <v>4</v>
      </c>
      <c r="B391" s="252" t="s">
        <v>361</v>
      </c>
      <c r="C391" s="251" t="s">
        <v>68</v>
      </c>
      <c r="D391" s="274">
        <v>0.89</v>
      </c>
      <c r="E391" s="254"/>
      <c r="F391" s="255"/>
      <c r="G391" s="256"/>
      <c r="H391" s="256"/>
    </row>
    <row r="392" spans="1:8">
      <c r="A392" s="249"/>
      <c r="B392" s="626" t="s">
        <v>992</v>
      </c>
      <c r="C392" s="627"/>
      <c r="D392" s="627"/>
      <c r="E392" s="627"/>
      <c r="F392" s="627"/>
    </row>
    <row r="393" spans="1:8" ht="45.6">
      <c r="A393" s="251">
        <v>1</v>
      </c>
      <c r="B393" s="252" t="s">
        <v>227</v>
      </c>
      <c r="C393" s="251" t="s">
        <v>42</v>
      </c>
      <c r="D393" s="275">
        <v>4</v>
      </c>
      <c r="E393" s="254"/>
      <c r="F393" s="255"/>
      <c r="G393" s="256"/>
      <c r="H393" s="256"/>
    </row>
    <row r="394" spans="1:8" ht="22.8">
      <c r="A394" s="251">
        <v>2</v>
      </c>
      <c r="B394" s="252" t="s">
        <v>982</v>
      </c>
      <c r="C394" s="251" t="s">
        <v>42</v>
      </c>
      <c r="D394" s="274">
        <v>0.98</v>
      </c>
      <c r="E394" s="254"/>
      <c r="F394" s="255"/>
      <c r="G394" s="256"/>
      <c r="H394" s="256"/>
    </row>
    <row r="395" spans="1:8" ht="34.200000000000003">
      <c r="A395" s="251">
        <v>3</v>
      </c>
      <c r="B395" s="252" t="s">
        <v>365</v>
      </c>
      <c r="C395" s="251" t="s">
        <v>68</v>
      </c>
      <c r="D395" s="275">
        <v>4.91</v>
      </c>
      <c r="E395" s="254"/>
      <c r="F395" s="255"/>
      <c r="G395" s="256"/>
      <c r="H395" s="256"/>
    </row>
    <row r="396" spans="1:8" ht="22.8">
      <c r="A396" s="251">
        <v>4</v>
      </c>
      <c r="B396" s="252" t="s">
        <v>366</v>
      </c>
      <c r="C396" s="251" t="s">
        <v>87</v>
      </c>
      <c r="D396" s="274">
        <v>0.49099999999999999</v>
      </c>
      <c r="E396" s="254"/>
      <c r="F396" s="255"/>
      <c r="G396" s="256"/>
      <c r="H396" s="256"/>
    </row>
    <row r="397" spans="1:8" ht="45.6">
      <c r="A397" s="251">
        <v>5</v>
      </c>
      <c r="B397" s="252" t="s">
        <v>224</v>
      </c>
      <c r="C397" s="251" t="s">
        <v>68</v>
      </c>
      <c r="D397" s="275">
        <v>4.91</v>
      </c>
      <c r="E397" s="254"/>
      <c r="F397" s="255"/>
      <c r="G397" s="256"/>
      <c r="H397" s="256"/>
    </row>
    <row r="398" spans="1:8" ht="22.8">
      <c r="A398" s="251">
        <v>6</v>
      </c>
      <c r="B398" s="252" t="s">
        <v>366</v>
      </c>
      <c r="C398" s="251" t="s">
        <v>87</v>
      </c>
      <c r="D398" s="274">
        <v>0.49099999999999999</v>
      </c>
      <c r="E398" s="254"/>
      <c r="F398" s="255"/>
      <c r="G398" s="256"/>
      <c r="H398" s="256"/>
    </row>
    <row r="399" spans="1:8" ht="45.6">
      <c r="A399" s="251">
        <v>7</v>
      </c>
      <c r="B399" s="252" t="s">
        <v>223</v>
      </c>
      <c r="C399" s="251" t="s">
        <v>68</v>
      </c>
      <c r="D399" s="275">
        <v>4.91</v>
      </c>
      <c r="E399" s="254"/>
      <c r="F399" s="255"/>
      <c r="G399" s="256"/>
      <c r="H399" s="256"/>
    </row>
    <row r="400" spans="1:8" ht="22.8">
      <c r="A400" s="251">
        <v>8</v>
      </c>
      <c r="B400" s="252" t="s">
        <v>993</v>
      </c>
      <c r="C400" s="251" t="s">
        <v>68</v>
      </c>
      <c r="D400" s="275">
        <v>1.1399999999999999</v>
      </c>
      <c r="E400" s="254"/>
      <c r="F400" s="255"/>
      <c r="G400" s="256"/>
      <c r="H400" s="256"/>
    </row>
    <row r="401" spans="1:8" ht="22.8">
      <c r="A401" s="251">
        <v>9</v>
      </c>
      <c r="B401" s="252" t="s">
        <v>686</v>
      </c>
      <c r="C401" s="251" t="s">
        <v>184</v>
      </c>
      <c r="D401" s="275">
        <v>114</v>
      </c>
      <c r="E401" s="254"/>
      <c r="F401" s="255"/>
      <c r="G401" s="256"/>
      <c r="H401" s="256"/>
    </row>
    <row r="402" spans="1:8" ht="34.200000000000003">
      <c r="A402" s="251">
        <v>10</v>
      </c>
      <c r="B402" s="252" t="s">
        <v>994</v>
      </c>
      <c r="C402" s="251" t="s">
        <v>184</v>
      </c>
      <c r="D402" s="275">
        <v>114</v>
      </c>
      <c r="E402" s="254"/>
      <c r="F402" s="255"/>
      <c r="G402" s="256"/>
      <c r="H402" s="256"/>
    </row>
    <row r="403" spans="1:8" ht="22.8">
      <c r="A403" s="251">
        <v>11</v>
      </c>
      <c r="B403" s="358" t="s">
        <v>2263</v>
      </c>
      <c r="C403" s="251" t="s">
        <v>68</v>
      </c>
      <c r="D403" s="275">
        <v>1.1399999999999999</v>
      </c>
      <c r="E403" s="254"/>
      <c r="F403" s="255"/>
      <c r="G403" s="256"/>
      <c r="H403" s="256"/>
    </row>
    <row r="404" spans="1:8" ht="22.8">
      <c r="A404" s="251">
        <v>12</v>
      </c>
      <c r="B404" s="358" t="s">
        <v>2279</v>
      </c>
      <c r="C404" s="251" t="s">
        <v>103</v>
      </c>
      <c r="D404" s="356">
        <v>0.77</v>
      </c>
      <c r="E404" s="254"/>
      <c r="F404" s="255"/>
      <c r="G404" s="256"/>
      <c r="H404" s="256"/>
    </row>
    <row r="405" spans="1:8" ht="22.8">
      <c r="A405" s="251" t="s">
        <v>2280</v>
      </c>
      <c r="B405" s="358" t="s">
        <v>2281</v>
      </c>
      <c r="C405" s="251" t="s">
        <v>103</v>
      </c>
      <c r="D405" s="356">
        <v>1.1000000000000001</v>
      </c>
      <c r="E405" s="254"/>
      <c r="F405" s="255"/>
      <c r="G405" s="256"/>
      <c r="H405" s="256"/>
    </row>
    <row r="406" spans="1:8" ht="22.8">
      <c r="A406" s="251">
        <v>13</v>
      </c>
      <c r="B406" s="252" t="s">
        <v>369</v>
      </c>
      <c r="C406" s="251" t="s">
        <v>103</v>
      </c>
      <c r="D406" s="356">
        <v>1.87</v>
      </c>
      <c r="E406" s="254"/>
      <c r="F406" s="255"/>
      <c r="G406" s="256"/>
      <c r="H406" s="256"/>
    </row>
    <row r="407" spans="1:8">
      <c r="A407" s="357">
        <v>14</v>
      </c>
      <c r="B407" s="358" t="s">
        <v>2292</v>
      </c>
      <c r="C407" s="357" t="s">
        <v>64</v>
      </c>
      <c r="D407" s="356">
        <v>26</v>
      </c>
      <c r="E407" s="254"/>
      <c r="F407" s="255"/>
      <c r="G407" s="256"/>
      <c r="H407" s="256"/>
    </row>
    <row r="408" spans="1:8" ht="14.1" customHeight="1">
      <c r="A408" s="628" t="s">
        <v>1392</v>
      </c>
      <c r="B408" s="629"/>
      <c r="C408" s="629"/>
      <c r="D408" s="629"/>
      <c r="E408" s="630"/>
      <c r="F408" s="255"/>
    </row>
    <row r="409" spans="1:8" ht="14.1">
      <c r="A409" s="278"/>
      <c r="B409" s="649"/>
      <c r="C409" s="650"/>
      <c r="D409" s="650"/>
      <c r="E409" s="279"/>
      <c r="F409" s="280"/>
    </row>
    <row r="410" spans="1:8">
      <c r="A410" s="278"/>
      <c r="B410" s="651"/>
      <c r="C410" s="652"/>
      <c r="D410" s="652"/>
      <c r="E410" s="279"/>
      <c r="F410" s="280"/>
    </row>
    <row r="411" spans="1:8" ht="14.1">
      <c r="A411" s="278"/>
      <c r="B411" s="649"/>
      <c r="C411" s="650"/>
      <c r="D411" s="650"/>
      <c r="E411" s="279"/>
      <c r="F411" s="280"/>
    </row>
    <row r="412" spans="1:8" ht="15">
      <c r="B412" s="616" t="s">
        <v>19</v>
      </c>
      <c r="C412" s="617"/>
      <c r="D412" s="617"/>
      <c r="E412" s="617"/>
    </row>
    <row r="414" spans="1:8">
      <c r="A414" s="618" t="s">
        <v>846</v>
      </c>
      <c r="B414" s="619"/>
      <c r="C414" s="619"/>
      <c r="D414" s="619"/>
      <c r="E414" s="619"/>
      <c r="F414" s="619"/>
    </row>
    <row r="415" spans="1:8">
      <c r="A415" s="619"/>
      <c r="B415" s="619"/>
      <c r="C415" s="619"/>
      <c r="D415" s="619"/>
      <c r="E415" s="619"/>
      <c r="F415" s="619"/>
    </row>
    <row r="416" spans="1:8">
      <c r="A416" s="618" t="s">
        <v>959</v>
      </c>
      <c r="B416" s="619"/>
      <c r="C416" s="619"/>
      <c r="D416" s="619"/>
      <c r="E416" s="619"/>
      <c r="F416" s="619"/>
    </row>
    <row r="417" spans="1:8">
      <c r="A417" s="619"/>
      <c r="B417" s="619"/>
      <c r="C417" s="619"/>
      <c r="D417" s="619"/>
      <c r="E417" s="619"/>
      <c r="F417" s="619"/>
    </row>
    <row r="418" spans="1:8">
      <c r="A418" s="618" t="s">
        <v>995</v>
      </c>
      <c r="B418" s="619"/>
      <c r="C418" s="619"/>
      <c r="D418" s="619"/>
      <c r="E418" s="619"/>
      <c r="F418" s="619"/>
    </row>
    <row r="419" spans="1:8">
      <c r="A419" s="619"/>
      <c r="B419" s="619"/>
      <c r="C419" s="619"/>
      <c r="D419" s="619"/>
      <c r="E419" s="619"/>
      <c r="F419" s="619"/>
    </row>
    <row r="420" spans="1:8">
      <c r="A420" s="620" t="s">
        <v>1438</v>
      </c>
      <c r="B420" s="243" t="s">
        <v>23</v>
      </c>
      <c r="C420" s="244" t="s">
        <v>6</v>
      </c>
      <c r="D420" s="622" t="s">
        <v>7</v>
      </c>
      <c r="E420" s="624" t="s">
        <v>1393</v>
      </c>
      <c r="F420" s="625"/>
    </row>
    <row r="421" spans="1:8">
      <c r="A421" s="621"/>
      <c r="B421" s="246" t="s">
        <v>24</v>
      </c>
      <c r="C421" s="247" t="s">
        <v>10</v>
      </c>
      <c r="D421" s="623"/>
      <c r="E421" s="248" t="s">
        <v>25</v>
      </c>
      <c r="F421" s="245" t="s">
        <v>26</v>
      </c>
    </row>
    <row r="422" spans="1:8">
      <c r="A422" s="249"/>
      <c r="B422" s="626" t="s">
        <v>27</v>
      </c>
      <c r="C422" s="627"/>
      <c r="D422" s="627"/>
      <c r="E422" s="627"/>
      <c r="F422" s="627"/>
    </row>
    <row r="423" spans="1:8" ht="22.8">
      <c r="A423" s="251">
        <v>1</v>
      </c>
      <c r="B423" s="252" t="s">
        <v>291</v>
      </c>
      <c r="C423" s="251" t="s">
        <v>259</v>
      </c>
      <c r="D423" s="380">
        <v>8.5999999999999993E-2</v>
      </c>
      <c r="E423" s="254"/>
      <c r="F423" s="255"/>
      <c r="G423" s="256"/>
      <c r="H423" s="256"/>
    </row>
    <row r="424" spans="1:8" ht="34.200000000000003">
      <c r="A424" s="251">
        <v>2</v>
      </c>
      <c r="B424" s="252" t="s">
        <v>342</v>
      </c>
      <c r="C424" s="251" t="s">
        <v>64</v>
      </c>
      <c r="D424" s="275">
        <v>292</v>
      </c>
      <c r="E424" s="254"/>
      <c r="F424" s="255"/>
      <c r="G424" s="256"/>
      <c r="H424" s="256"/>
    </row>
    <row r="425" spans="1:8" ht="22.8">
      <c r="A425" s="251">
        <v>3</v>
      </c>
      <c r="B425" s="252" t="s">
        <v>77</v>
      </c>
      <c r="C425" s="251" t="s">
        <v>46</v>
      </c>
      <c r="D425" s="275">
        <v>29.2</v>
      </c>
      <c r="E425" s="254"/>
      <c r="F425" s="255"/>
      <c r="G425" s="256"/>
      <c r="H425" s="256"/>
    </row>
    <row r="426" spans="1:8" ht="22.8">
      <c r="A426" s="251">
        <v>4</v>
      </c>
      <c r="B426" s="252" t="s">
        <v>66</v>
      </c>
      <c r="C426" s="251" t="s">
        <v>46</v>
      </c>
      <c r="D426" s="275">
        <v>29.2</v>
      </c>
      <c r="E426" s="254"/>
      <c r="F426" s="255"/>
      <c r="G426" s="256"/>
      <c r="H426" s="256"/>
    </row>
    <row r="427" spans="1:8" ht="34.200000000000003">
      <c r="A427" s="251">
        <v>5</v>
      </c>
      <c r="B427" s="252" t="s">
        <v>63</v>
      </c>
      <c r="C427" s="251" t="s">
        <v>64</v>
      </c>
      <c r="D427" s="275">
        <v>93</v>
      </c>
      <c r="E427" s="254"/>
      <c r="F427" s="255"/>
      <c r="G427" s="256"/>
      <c r="H427" s="256"/>
    </row>
    <row r="428" spans="1:8" ht="22.8">
      <c r="A428" s="251">
        <v>6</v>
      </c>
      <c r="B428" s="252" t="s">
        <v>77</v>
      </c>
      <c r="C428" s="251" t="s">
        <v>46</v>
      </c>
      <c r="D428" s="275">
        <v>3.4409999999999998</v>
      </c>
      <c r="E428" s="254"/>
      <c r="F428" s="255"/>
      <c r="G428" s="256"/>
      <c r="H428" s="256"/>
    </row>
    <row r="429" spans="1:8" ht="22.8">
      <c r="A429" s="251">
        <v>7</v>
      </c>
      <c r="B429" s="252" t="s">
        <v>66</v>
      </c>
      <c r="C429" s="251" t="s">
        <v>46</v>
      </c>
      <c r="D429" s="275">
        <v>3.4409999999999998</v>
      </c>
      <c r="E429" s="254"/>
      <c r="F429" s="255"/>
      <c r="G429" s="256"/>
      <c r="H429" s="256"/>
    </row>
    <row r="430" spans="1:8" ht="22.8">
      <c r="A430" s="251">
        <v>8</v>
      </c>
      <c r="B430" s="252" t="s">
        <v>67</v>
      </c>
      <c r="C430" s="251" t="s">
        <v>68</v>
      </c>
      <c r="D430" s="275">
        <v>3</v>
      </c>
      <c r="E430" s="254"/>
      <c r="F430" s="255"/>
      <c r="G430" s="256"/>
      <c r="H430" s="256"/>
    </row>
    <row r="431" spans="1:8" ht="34.200000000000003">
      <c r="A431" s="251">
        <v>9</v>
      </c>
      <c r="B431" s="252" t="s">
        <v>344</v>
      </c>
      <c r="C431" s="251" t="s">
        <v>46</v>
      </c>
      <c r="D431" s="275">
        <v>60</v>
      </c>
      <c r="E431" s="254"/>
      <c r="F431" s="255"/>
      <c r="G431" s="256"/>
      <c r="H431" s="256"/>
    </row>
    <row r="432" spans="1:8" ht="22.8">
      <c r="A432" s="251">
        <v>10</v>
      </c>
      <c r="B432" s="252" t="s">
        <v>66</v>
      </c>
      <c r="C432" s="251" t="s">
        <v>46</v>
      </c>
      <c r="D432" s="275">
        <v>60</v>
      </c>
      <c r="E432" s="254"/>
      <c r="F432" s="255"/>
      <c r="G432" s="256"/>
      <c r="H432" s="256"/>
    </row>
    <row r="433" spans="1:8" ht="34.200000000000003">
      <c r="A433" s="251">
        <v>11</v>
      </c>
      <c r="B433" s="252" t="s">
        <v>345</v>
      </c>
      <c r="C433" s="251" t="s">
        <v>68</v>
      </c>
      <c r="D433" s="275">
        <v>10.6</v>
      </c>
      <c r="E433" s="254"/>
      <c r="F433" s="255"/>
      <c r="G433" s="256"/>
      <c r="H433" s="256"/>
    </row>
    <row r="434" spans="1:8" ht="34.200000000000003">
      <c r="A434" s="251">
        <v>12</v>
      </c>
      <c r="B434" s="252" t="s">
        <v>979</v>
      </c>
      <c r="C434" s="251" t="s">
        <v>46</v>
      </c>
      <c r="D434" s="275">
        <v>270</v>
      </c>
      <c r="E434" s="254"/>
      <c r="F434" s="255"/>
      <c r="G434" s="256"/>
      <c r="H434" s="256"/>
    </row>
    <row r="435" spans="1:8" ht="22.8">
      <c r="A435" s="251">
        <v>13</v>
      </c>
      <c r="B435" s="252" t="s">
        <v>66</v>
      </c>
      <c r="C435" s="251" t="s">
        <v>46</v>
      </c>
      <c r="D435" s="275">
        <v>270</v>
      </c>
      <c r="E435" s="254"/>
      <c r="F435" s="255"/>
      <c r="G435" s="256"/>
      <c r="H435" s="256"/>
    </row>
    <row r="436" spans="1:8" ht="34.200000000000003">
      <c r="A436" s="251">
        <v>14</v>
      </c>
      <c r="B436" s="252" t="s">
        <v>345</v>
      </c>
      <c r="C436" s="251" t="s">
        <v>68</v>
      </c>
      <c r="D436" s="275">
        <v>3.15</v>
      </c>
      <c r="E436" s="254"/>
      <c r="F436" s="255"/>
      <c r="G436" s="256"/>
      <c r="H436" s="256"/>
    </row>
    <row r="437" spans="1:8" ht="34.200000000000003">
      <c r="A437" s="251">
        <v>15</v>
      </c>
      <c r="B437" s="252" t="s">
        <v>979</v>
      </c>
      <c r="C437" s="251" t="s">
        <v>46</v>
      </c>
      <c r="D437" s="275">
        <v>145</v>
      </c>
      <c r="E437" s="254"/>
      <c r="F437" s="255"/>
      <c r="G437" s="256"/>
      <c r="H437" s="256"/>
    </row>
    <row r="438" spans="1:8" ht="22.8">
      <c r="A438" s="251">
        <v>16</v>
      </c>
      <c r="B438" s="252" t="s">
        <v>66</v>
      </c>
      <c r="C438" s="251" t="s">
        <v>46</v>
      </c>
      <c r="D438" s="275">
        <v>145</v>
      </c>
      <c r="E438" s="254"/>
      <c r="F438" s="255"/>
      <c r="G438" s="256"/>
      <c r="H438" s="256"/>
    </row>
    <row r="439" spans="1:8" ht="34.200000000000003">
      <c r="A439" s="251">
        <v>17</v>
      </c>
      <c r="B439" s="252" t="s">
        <v>79</v>
      </c>
      <c r="C439" s="251" t="s">
        <v>80</v>
      </c>
      <c r="D439" s="274">
        <v>5.2999999999999999E-2</v>
      </c>
      <c r="E439" s="254"/>
      <c r="F439" s="255"/>
      <c r="G439" s="256"/>
      <c r="H439" s="256"/>
    </row>
    <row r="440" spans="1:8" ht="34.200000000000003">
      <c r="A440" s="251">
        <v>18</v>
      </c>
      <c r="B440" s="252" t="s">
        <v>81</v>
      </c>
      <c r="C440" s="251" t="s">
        <v>80</v>
      </c>
      <c r="D440" s="274">
        <v>5.2999999999999999E-2</v>
      </c>
      <c r="E440" s="254"/>
      <c r="F440" s="255"/>
      <c r="G440" s="256"/>
      <c r="H440" s="256"/>
    </row>
    <row r="441" spans="1:8" ht="45.6">
      <c r="A441" s="251">
        <v>19</v>
      </c>
      <c r="B441" s="252" t="s">
        <v>82</v>
      </c>
      <c r="C441" s="251" t="s">
        <v>80</v>
      </c>
      <c r="D441" s="274">
        <v>5.2999999999999999E-2</v>
      </c>
      <c r="E441" s="254"/>
      <c r="F441" s="255"/>
      <c r="G441" s="256"/>
      <c r="H441" s="256"/>
    </row>
    <row r="442" spans="1:8" ht="34.200000000000003">
      <c r="A442" s="251">
        <v>20</v>
      </c>
      <c r="B442" s="252" t="s">
        <v>980</v>
      </c>
      <c r="C442" s="251" t="s">
        <v>42</v>
      </c>
      <c r="D442" s="275">
        <v>7</v>
      </c>
      <c r="E442" s="254"/>
      <c r="F442" s="255"/>
      <c r="G442" s="256"/>
      <c r="H442" s="256"/>
    </row>
    <row r="443" spans="1:8" ht="34.200000000000003">
      <c r="A443" s="251">
        <v>21</v>
      </c>
      <c r="B443" s="252" t="s">
        <v>347</v>
      </c>
      <c r="C443" s="251" t="s">
        <v>80</v>
      </c>
      <c r="D443" s="274">
        <v>0.7</v>
      </c>
      <c r="E443" s="254"/>
      <c r="F443" s="255"/>
      <c r="G443" s="256"/>
      <c r="H443" s="256"/>
    </row>
    <row r="444" spans="1:8" ht="34.200000000000003">
      <c r="A444" s="251">
        <v>22</v>
      </c>
      <c r="B444" s="252" t="s">
        <v>980</v>
      </c>
      <c r="C444" s="251" t="s">
        <v>42</v>
      </c>
      <c r="D444" s="274">
        <v>0.75</v>
      </c>
      <c r="E444" s="254"/>
      <c r="F444" s="255"/>
      <c r="G444" s="256"/>
      <c r="H444" s="256"/>
    </row>
    <row r="445" spans="1:8" ht="34.200000000000003">
      <c r="A445" s="251">
        <v>23</v>
      </c>
      <c r="B445" s="252" t="s">
        <v>348</v>
      </c>
      <c r="C445" s="251" t="s">
        <v>80</v>
      </c>
      <c r="D445" s="274">
        <v>7.4999999999999997E-2</v>
      </c>
      <c r="E445" s="254"/>
      <c r="F445" s="255"/>
      <c r="G445" s="256"/>
      <c r="H445" s="256"/>
    </row>
    <row r="446" spans="1:8" ht="22.8">
      <c r="A446" s="251">
        <v>24</v>
      </c>
      <c r="B446" s="252" t="s">
        <v>70</v>
      </c>
      <c r="C446" s="251" t="s">
        <v>10</v>
      </c>
      <c r="D446" s="275">
        <v>7</v>
      </c>
      <c r="E446" s="254"/>
      <c r="F446" s="255"/>
      <c r="G446" s="256"/>
      <c r="H446" s="256"/>
    </row>
    <row r="447" spans="1:8">
      <c r="A447" s="251">
        <v>25</v>
      </c>
      <c r="B447" s="252" t="s">
        <v>71</v>
      </c>
      <c r="C447" s="251" t="s">
        <v>10</v>
      </c>
      <c r="D447" s="275">
        <v>7</v>
      </c>
      <c r="E447" s="254"/>
      <c r="F447" s="255"/>
      <c r="G447" s="256"/>
      <c r="H447" s="256"/>
    </row>
    <row r="448" spans="1:8" ht="22.8">
      <c r="A448" s="251">
        <v>26</v>
      </c>
      <c r="B448" s="252" t="s">
        <v>77</v>
      </c>
      <c r="C448" s="251" t="s">
        <v>46</v>
      </c>
      <c r="D448" s="275">
        <v>1.18</v>
      </c>
      <c r="E448" s="254"/>
      <c r="F448" s="255"/>
      <c r="G448" s="256"/>
      <c r="H448" s="256"/>
    </row>
    <row r="449" spans="1:8" ht="22.8">
      <c r="A449" s="251">
        <v>27</v>
      </c>
      <c r="B449" s="252" t="s">
        <v>66</v>
      </c>
      <c r="C449" s="251" t="s">
        <v>46</v>
      </c>
      <c r="D449" s="275">
        <v>1.18</v>
      </c>
      <c r="E449" s="254"/>
      <c r="F449" s="255"/>
      <c r="G449" s="256"/>
      <c r="H449" s="256"/>
    </row>
    <row r="450" spans="1:8" ht="22.8">
      <c r="A450" s="251">
        <v>28</v>
      </c>
      <c r="B450" s="252" t="s">
        <v>353</v>
      </c>
      <c r="C450" s="251" t="s">
        <v>10</v>
      </c>
      <c r="D450" s="275">
        <v>1</v>
      </c>
      <c r="E450" s="254"/>
      <c r="F450" s="255"/>
      <c r="G450" s="256"/>
      <c r="H450" s="256"/>
    </row>
    <row r="451" spans="1:8" ht="22.8">
      <c r="A451" s="251">
        <v>29</v>
      </c>
      <c r="B451" s="252" t="s">
        <v>77</v>
      </c>
      <c r="C451" s="251" t="s">
        <v>46</v>
      </c>
      <c r="D451" s="274">
        <v>0.5</v>
      </c>
      <c r="E451" s="254"/>
      <c r="F451" s="255"/>
      <c r="G451" s="256"/>
      <c r="H451" s="256"/>
    </row>
    <row r="452" spans="1:8" ht="22.8">
      <c r="A452" s="251">
        <v>30</v>
      </c>
      <c r="B452" s="252" t="s">
        <v>66</v>
      </c>
      <c r="C452" s="251" t="s">
        <v>46</v>
      </c>
      <c r="D452" s="274">
        <v>0.5</v>
      </c>
      <c r="E452" s="254"/>
      <c r="F452" s="255"/>
      <c r="G452" s="256"/>
      <c r="H452" s="256"/>
    </row>
    <row r="453" spans="1:8">
      <c r="A453" s="251">
        <v>31</v>
      </c>
      <c r="B453" s="252" t="s">
        <v>354</v>
      </c>
      <c r="C453" s="251" t="s">
        <v>10</v>
      </c>
      <c r="D453" s="275">
        <v>1</v>
      </c>
      <c r="E453" s="254"/>
      <c r="F453" s="255"/>
      <c r="G453" s="256"/>
      <c r="H453" s="256"/>
    </row>
    <row r="454" spans="1:8" ht="22.8">
      <c r="A454" s="251">
        <v>32</v>
      </c>
      <c r="B454" s="252" t="s">
        <v>77</v>
      </c>
      <c r="C454" s="251" t="s">
        <v>46</v>
      </c>
      <c r="D454" s="274">
        <v>0.05</v>
      </c>
      <c r="E454" s="254"/>
      <c r="F454" s="255"/>
      <c r="G454" s="256"/>
      <c r="H454" s="256"/>
    </row>
    <row r="455" spans="1:8" ht="22.8">
      <c r="A455" s="251">
        <v>33</v>
      </c>
      <c r="B455" s="252" t="s">
        <v>66</v>
      </c>
      <c r="C455" s="251" t="s">
        <v>46</v>
      </c>
      <c r="D455" s="274">
        <v>0.05</v>
      </c>
      <c r="E455" s="254"/>
      <c r="F455" s="255"/>
      <c r="G455" s="256"/>
      <c r="H455" s="256"/>
    </row>
    <row r="456" spans="1:8">
      <c r="A456" s="249"/>
      <c r="B456" s="626" t="s">
        <v>78</v>
      </c>
      <c r="C456" s="627"/>
      <c r="D456" s="627"/>
      <c r="E456" s="627"/>
      <c r="F456" s="627"/>
    </row>
    <row r="457" spans="1:8" ht="22.8">
      <c r="A457" s="251">
        <v>1</v>
      </c>
      <c r="B457" s="252" t="s">
        <v>86</v>
      </c>
      <c r="C457" s="251" t="s">
        <v>87</v>
      </c>
      <c r="D457" s="275">
        <v>1.32</v>
      </c>
      <c r="E457" s="254"/>
      <c r="F457" s="255"/>
      <c r="G457" s="256"/>
      <c r="H457" s="256"/>
    </row>
    <row r="458" spans="1:8" ht="34.200000000000003">
      <c r="A458" s="251">
        <v>2</v>
      </c>
      <c r="B458" s="252" t="s">
        <v>88</v>
      </c>
      <c r="C458" s="251" t="s">
        <v>42</v>
      </c>
      <c r="D458" s="275">
        <v>3.96</v>
      </c>
      <c r="E458" s="254"/>
      <c r="F458" s="255"/>
      <c r="G458" s="256"/>
      <c r="H458" s="256"/>
    </row>
    <row r="459" spans="1:8" ht="34.200000000000003">
      <c r="A459" s="251">
        <v>3</v>
      </c>
      <c r="B459" s="252" t="s">
        <v>355</v>
      </c>
      <c r="C459" s="251" t="s">
        <v>68</v>
      </c>
      <c r="D459" s="275">
        <v>6.25</v>
      </c>
      <c r="E459" s="254"/>
      <c r="F459" s="255"/>
      <c r="G459" s="256"/>
      <c r="H459" s="256"/>
    </row>
    <row r="460" spans="1:8" ht="22.8">
      <c r="A460" s="251">
        <v>4</v>
      </c>
      <c r="B460" s="252" t="s">
        <v>89</v>
      </c>
      <c r="C460" s="251" t="s">
        <v>87</v>
      </c>
      <c r="D460" s="274">
        <v>0.49</v>
      </c>
      <c r="E460" s="254"/>
      <c r="F460" s="255"/>
      <c r="G460" s="256"/>
      <c r="H460" s="256"/>
    </row>
    <row r="461" spans="1:8" ht="22.8">
      <c r="A461" s="251">
        <v>5</v>
      </c>
      <c r="B461" s="252" t="s">
        <v>356</v>
      </c>
      <c r="C461" s="251" t="s">
        <v>87</v>
      </c>
      <c r="D461" s="274">
        <v>0.1</v>
      </c>
      <c r="E461" s="254"/>
      <c r="F461" s="255"/>
      <c r="G461" s="256"/>
      <c r="H461" s="256"/>
    </row>
    <row r="462" spans="1:8" ht="34.200000000000003">
      <c r="A462" s="251">
        <v>6</v>
      </c>
      <c r="B462" s="252" t="s">
        <v>81</v>
      </c>
      <c r="C462" s="251" t="s">
        <v>80</v>
      </c>
      <c r="D462" s="274">
        <v>6.1949999999999998E-2</v>
      </c>
      <c r="E462" s="254"/>
      <c r="F462" s="255"/>
      <c r="G462" s="256"/>
      <c r="H462" s="256"/>
    </row>
    <row r="463" spans="1:8" ht="45.6">
      <c r="A463" s="251">
        <v>7</v>
      </c>
      <c r="B463" s="252" t="s">
        <v>357</v>
      </c>
      <c r="C463" s="251" t="s">
        <v>80</v>
      </c>
      <c r="D463" s="274">
        <v>6.1949999999999998E-2</v>
      </c>
      <c r="E463" s="254"/>
      <c r="F463" s="255"/>
      <c r="G463" s="256"/>
      <c r="H463" s="256"/>
    </row>
    <row r="464" spans="1:8" ht="34.200000000000003">
      <c r="A464" s="251">
        <v>8</v>
      </c>
      <c r="B464" s="252" t="s">
        <v>92</v>
      </c>
      <c r="C464" s="251" t="s">
        <v>68</v>
      </c>
      <c r="D464" s="275">
        <v>5.9</v>
      </c>
      <c r="E464" s="254"/>
      <c r="F464" s="255"/>
      <c r="G464" s="256"/>
      <c r="H464" s="256"/>
    </row>
    <row r="465" spans="1:8" ht="22.8">
      <c r="A465" s="251">
        <v>9</v>
      </c>
      <c r="B465" s="252" t="s">
        <v>93</v>
      </c>
      <c r="C465" s="251" t="s">
        <v>68</v>
      </c>
      <c r="D465" s="275">
        <v>5.9</v>
      </c>
      <c r="E465" s="254"/>
      <c r="F465" s="255"/>
      <c r="G465" s="256"/>
      <c r="H465" s="256"/>
    </row>
    <row r="466" spans="1:8">
      <c r="A466" s="249"/>
      <c r="B466" s="626" t="s">
        <v>358</v>
      </c>
      <c r="C466" s="627"/>
      <c r="D466" s="627"/>
      <c r="E466" s="627"/>
      <c r="F466" s="627"/>
    </row>
    <row r="467" spans="1:8" ht="34.200000000000003">
      <c r="A467" s="251">
        <v>1</v>
      </c>
      <c r="B467" s="252" t="s">
        <v>84</v>
      </c>
      <c r="C467" s="251" t="s">
        <v>80</v>
      </c>
      <c r="D467" s="274">
        <v>8.5999999999999993E-2</v>
      </c>
      <c r="E467" s="254"/>
      <c r="F467" s="255"/>
      <c r="G467" s="256"/>
      <c r="H467" s="256"/>
    </row>
    <row r="468" spans="1:8" ht="34.200000000000003">
      <c r="A468" s="251">
        <v>2</v>
      </c>
      <c r="B468" s="252" t="s">
        <v>85</v>
      </c>
      <c r="C468" s="251" t="s">
        <v>80</v>
      </c>
      <c r="D468" s="274">
        <v>8.5999999999999993E-2</v>
      </c>
      <c r="E468" s="254"/>
      <c r="F468" s="255"/>
      <c r="G468" s="256"/>
      <c r="H468" s="256"/>
    </row>
    <row r="469" spans="1:8" ht="45.6">
      <c r="A469" s="251">
        <v>3</v>
      </c>
      <c r="B469" s="252" t="s">
        <v>359</v>
      </c>
      <c r="C469" s="251" t="s">
        <v>103</v>
      </c>
      <c r="D469" s="275">
        <v>1.72</v>
      </c>
      <c r="E469" s="254"/>
      <c r="F469" s="255"/>
      <c r="G469" s="256"/>
      <c r="H469" s="256"/>
    </row>
    <row r="470" spans="1:8" ht="22.8">
      <c r="A470" s="251">
        <v>4</v>
      </c>
      <c r="B470" s="252" t="s">
        <v>360</v>
      </c>
      <c r="C470" s="251" t="s">
        <v>10</v>
      </c>
      <c r="D470" s="275">
        <v>2</v>
      </c>
      <c r="E470" s="254"/>
      <c r="F470" s="255"/>
      <c r="G470" s="256"/>
      <c r="H470" s="256"/>
    </row>
    <row r="471" spans="1:8">
      <c r="A471" s="251">
        <v>5</v>
      </c>
      <c r="B471" s="252" t="s">
        <v>361</v>
      </c>
      <c r="C471" s="251" t="s">
        <v>68</v>
      </c>
      <c r="D471" s="275">
        <v>4.5</v>
      </c>
      <c r="E471" s="254"/>
      <c r="F471" s="255"/>
      <c r="G471" s="256"/>
      <c r="H471" s="256"/>
    </row>
    <row r="472" spans="1:8">
      <c r="A472" s="249"/>
      <c r="B472" s="626" t="s">
        <v>996</v>
      </c>
      <c r="C472" s="627"/>
      <c r="D472" s="627"/>
      <c r="E472" s="627"/>
      <c r="F472" s="627"/>
    </row>
    <row r="473" spans="1:8" ht="45.6">
      <c r="A473" s="251">
        <v>1</v>
      </c>
      <c r="B473" s="252" t="s">
        <v>227</v>
      </c>
      <c r="C473" s="251" t="s">
        <v>42</v>
      </c>
      <c r="D473" s="275">
        <v>4.42</v>
      </c>
      <c r="E473" s="254"/>
      <c r="F473" s="255"/>
      <c r="G473" s="256"/>
      <c r="H473" s="256"/>
    </row>
    <row r="474" spans="1:8" ht="22.8">
      <c r="A474" s="251">
        <v>2</v>
      </c>
      <c r="B474" s="252" t="s">
        <v>982</v>
      </c>
      <c r="C474" s="251" t="s">
        <v>42</v>
      </c>
      <c r="D474" s="275">
        <v>1.55</v>
      </c>
      <c r="E474" s="254"/>
      <c r="F474" s="255"/>
      <c r="G474" s="256"/>
      <c r="H474" s="256"/>
    </row>
    <row r="475" spans="1:8" ht="34.200000000000003">
      <c r="A475" s="251">
        <v>3</v>
      </c>
      <c r="B475" s="252" t="s">
        <v>365</v>
      </c>
      <c r="C475" s="251" t="s">
        <v>68</v>
      </c>
      <c r="D475" s="275">
        <v>3.2</v>
      </c>
      <c r="E475" s="254"/>
      <c r="F475" s="255"/>
      <c r="G475" s="256"/>
      <c r="H475" s="256"/>
    </row>
    <row r="476" spans="1:8" ht="34.200000000000003">
      <c r="A476" s="251">
        <v>4</v>
      </c>
      <c r="B476" s="252" t="s">
        <v>410</v>
      </c>
      <c r="C476" s="251" t="s">
        <v>68</v>
      </c>
      <c r="D476" s="275">
        <v>3.05</v>
      </c>
      <c r="E476" s="254"/>
      <c r="F476" s="255"/>
      <c r="G476" s="256"/>
      <c r="H476" s="256"/>
    </row>
    <row r="477" spans="1:8" ht="34.200000000000003">
      <c r="A477" s="251">
        <v>5</v>
      </c>
      <c r="B477" s="252" t="s">
        <v>997</v>
      </c>
      <c r="C477" s="251" t="s">
        <v>68</v>
      </c>
      <c r="D477" s="275">
        <v>3.8</v>
      </c>
      <c r="E477" s="254"/>
      <c r="F477" s="255"/>
      <c r="G477" s="256"/>
      <c r="H477" s="256"/>
    </row>
    <row r="478" spans="1:8" ht="22.8">
      <c r="A478" s="251">
        <v>6</v>
      </c>
      <c r="B478" s="252" t="s">
        <v>366</v>
      </c>
      <c r="C478" s="251" t="s">
        <v>87</v>
      </c>
      <c r="D478" s="275">
        <v>1.0049999999999999</v>
      </c>
      <c r="E478" s="254"/>
      <c r="F478" s="255"/>
      <c r="G478" s="256"/>
      <c r="H478" s="256"/>
    </row>
    <row r="479" spans="1:8" ht="45.6">
      <c r="A479" s="251">
        <v>7</v>
      </c>
      <c r="B479" s="252" t="s">
        <v>224</v>
      </c>
      <c r="C479" s="251" t="s">
        <v>68</v>
      </c>
      <c r="D479" s="275">
        <v>5.0999999999999996</v>
      </c>
      <c r="E479" s="254"/>
      <c r="F479" s="255"/>
      <c r="G479" s="256"/>
      <c r="H479" s="256"/>
    </row>
    <row r="480" spans="1:8" ht="45.6">
      <c r="A480" s="251">
        <v>8</v>
      </c>
      <c r="B480" s="252" t="s">
        <v>407</v>
      </c>
      <c r="C480" s="251" t="s">
        <v>68</v>
      </c>
      <c r="D480" s="275">
        <v>1.9</v>
      </c>
      <c r="E480" s="254"/>
      <c r="F480" s="255"/>
      <c r="G480" s="256"/>
      <c r="H480" s="256"/>
    </row>
    <row r="481" spans="1:8" ht="22.8">
      <c r="A481" s="251">
        <v>9</v>
      </c>
      <c r="B481" s="252" t="s">
        <v>366</v>
      </c>
      <c r="C481" s="251" t="s">
        <v>87</v>
      </c>
      <c r="D481" s="274">
        <v>0.7</v>
      </c>
      <c r="E481" s="254"/>
      <c r="F481" s="255"/>
      <c r="G481" s="256"/>
      <c r="H481" s="256"/>
    </row>
    <row r="482" spans="1:8" ht="45.6">
      <c r="A482" s="251">
        <v>10</v>
      </c>
      <c r="B482" s="252" t="s">
        <v>223</v>
      </c>
      <c r="C482" s="251" t="s">
        <v>68</v>
      </c>
      <c r="D482" s="274">
        <v>0.36</v>
      </c>
      <c r="E482" s="254"/>
      <c r="F482" s="255"/>
      <c r="G482" s="256"/>
      <c r="H482" s="256"/>
    </row>
    <row r="483" spans="1:8" ht="45.6">
      <c r="A483" s="251">
        <v>11</v>
      </c>
      <c r="B483" s="252" t="s">
        <v>223</v>
      </c>
      <c r="C483" s="251" t="s">
        <v>68</v>
      </c>
      <c r="D483" s="275">
        <v>9.69</v>
      </c>
      <c r="E483" s="254"/>
      <c r="F483" s="255"/>
      <c r="G483" s="256"/>
      <c r="H483" s="256"/>
    </row>
    <row r="484" spans="1:8" ht="22.8">
      <c r="A484" s="251">
        <v>12</v>
      </c>
      <c r="B484" s="252" t="s">
        <v>97</v>
      </c>
      <c r="C484" s="251" t="s">
        <v>68</v>
      </c>
      <c r="D484" s="274">
        <v>0.04</v>
      </c>
      <c r="E484" s="254"/>
      <c r="F484" s="255"/>
      <c r="G484" s="256"/>
      <c r="H484" s="256"/>
    </row>
    <row r="485" spans="1:8" ht="22.8">
      <c r="A485" s="251">
        <v>13</v>
      </c>
      <c r="B485" s="252" t="s">
        <v>98</v>
      </c>
      <c r="C485" s="251" t="s">
        <v>68</v>
      </c>
      <c r="D485" s="274">
        <v>0.04</v>
      </c>
      <c r="E485" s="254"/>
      <c r="F485" s="255"/>
      <c r="G485" s="256"/>
      <c r="H485" s="256"/>
    </row>
    <row r="486" spans="1:8" ht="22.8">
      <c r="A486" s="251">
        <v>14</v>
      </c>
      <c r="B486" s="358" t="s">
        <v>2289</v>
      </c>
      <c r="C486" s="251" t="s">
        <v>103</v>
      </c>
      <c r="D486" s="275">
        <v>2.95</v>
      </c>
      <c r="E486" s="254"/>
      <c r="F486" s="255"/>
      <c r="G486" s="256"/>
      <c r="H486" s="256"/>
    </row>
    <row r="487" spans="1:8" ht="22.8">
      <c r="A487" s="251">
        <v>15</v>
      </c>
      <c r="B487" s="358" t="s">
        <v>2282</v>
      </c>
      <c r="C487" s="251" t="s">
        <v>103</v>
      </c>
      <c r="D487" s="380">
        <v>0.3</v>
      </c>
      <c r="E487" s="254"/>
      <c r="F487" s="255"/>
      <c r="G487" s="256"/>
      <c r="H487" s="256"/>
    </row>
    <row r="488" spans="1:8" ht="22.8">
      <c r="A488" s="251">
        <v>16</v>
      </c>
      <c r="B488" s="252" t="s">
        <v>369</v>
      </c>
      <c r="C488" s="251" t="s">
        <v>103</v>
      </c>
      <c r="D488" s="356">
        <v>3.25</v>
      </c>
      <c r="E488" s="254"/>
      <c r="F488" s="255"/>
      <c r="G488" s="256"/>
      <c r="H488" s="256"/>
    </row>
    <row r="489" spans="1:8" ht="22.8">
      <c r="A489" s="251">
        <v>17</v>
      </c>
      <c r="B489" s="252" t="s">
        <v>701</v>
      </c>
      <c r="C489" s="251" t="s">
        <v>68</v>
      </c>
      <c r="D489" s="274">
        <v>0.8</v>
      </c>
      <c r="E489" s="254"/>
      <c r="F489" s="255"/>
      <c r="G489" s="256"/>
      <c r="H489" s="256"/>
    </row>
    <row r="490" spans="1:8" ht="34.200000000000003">
      <c r="A490" s="251">
        <v>18</v>
      </c>
      <c r="B490" s="252" t="s">
        <v>702</v>
      </c>
      <c r="C490" s="251" t="s">
        <v>68</v>
      </c>
      <c r="D490" s="274">
        <v>0.15</v>
      </c>
      <c r="E490" s="254"/>
      <c r="F490" s="255"/>
      <c r="G490" s="256"/>
      <c r="H490" s="256"/>
    </row>
    <row r="491" spans="1:8" ht="34.200000000000003">
      <c r="A491" s="251">
        <v>19</v>
      </c>
      <c r="B491" s="252" t="s">
        <v>979</v>
      </c>
      <c r="C491" s="251" t="s">
        <v>46</v>
      </c>
      <c r="D491" s="275">
        <v>1.32</v>
      </c>
      <c r="E491" s="254"/>
      <c r="F491" s="255"/>
      <c r="G491" s="256"/>
      <c r="H491" s="256"/>
    </row>
    <row r="492" spans="1:8" ht="22.8">
      <c r="A492" s="251">
        <v>20</v>
      </c>
      <c r="B492" s="252" t="s">
        <v>373</v>
      </c>
      <c r="C492" s="251" t="s">
        <v>46</v>
      </c>
      <c r="D492" s="275">
        <v>1.32</v>
      </c>
      <c r="E492" s="254"/>
      <c r="F492" s="255"/>
      <c r="G492" s="256"/>
      <c r="H492" s="256"/>
    </row>
    <row r="493" spans="1:8">
      <c r="A493" s="249"/>
      <c r="B493" s="626" t="s">
        <v>374</v>
      </c>
      <c r="C493" s="627"/>
      <c r="D493" s="627"/>
      <c r="E493" s="627"/>
      <c r="F493" s="627"/>
    </row>
    <row r="494" spans="1:8" ht="45.6">
      <c r="A494" s="251">
        <v>1</v>
      </c>
      <c r="B494" s="252" t="s">
        <v>227</v>
      </c>
      <c r="C494" s="251" t="s">
        <v>42</v>
      </c>
      <c r="D494" s="380">
        <v>0.34</v>
      </c>
      <c r="E494" s="254"/>
      <c r="F494" s="255"/>
      <c r="G494" s="256"/>
      <c r="H494" s="256"/>
    </row>
    <row r="495" spans="1:8" ht="22.8">
      <c r="A495" s="251">
        <v>2</v>
      </c>
      <c r="B495" s="252" t="s">
        <v>376</v>
      </c>
      <c r="C495" s="251" t="s">
        <v>68</v>
      </c>
      <c r="D495" s="356">
        <v>1.8</v>
      </c>
      <c r="E495" s="254"/>
      <c r="F495" s="255"/>
      <c r="G495" s="256"/>
      <c r="H495" s="256"/>
    </row>
    <row r="496" spans="1:8" ht="34.200000000000003">
      <c r="A496" s="426">
        <v>3</v>
      </c>
      <c r="B496" s="427" t="s">
        <v>377</v>
      </c>
      <c r="C496" s="426" t="s">
        <v>68</v>
      </c>
      <c r="D496" s="428">
        <v>1.65</v>
      </c>
      <c r="E496" s="254"/>
      <c r="F496" s="255"/>
      <c r="G496" s="256"/>
      <c r="H496" s="256"/>
    </row>
    <row r="497" spans="1:8" ht="22.8">
      <c r="A497" s="426">
        <v>4</v>
      </c>
      <c r="B497" s="427" t="s">
        <v>366</v>
      </c>
      <c r="C497" s="426" t="s">
        <v>87</v>
      </c>
      <c r="D497" s="429">
        <v>0.16500000000000001</v>
      </c>
      <c r="E497" s="254"/>
      <c r="F497" s="255"/>
      <c r="G497" s="256"/>
      <c r="H497" s="256"/>
    </row>
    <row r="498" spans="1:8" ht="45.6">
      <c r="A498" s="426">
        <v>5</v>
      </c>
      <c r="B498" s="427" t="s">
        <v>378</v>
      </c>
      <c r="C498" s="426" t="s">
        <v>68</v>
      </c>
      <c r="D498" s="428">
        <v>1.65</v>
      </c>
      <c r="E498" s="254"/>
      <c r="F498" s="255"/>
      <c r="G498" s="256"/>
      <c r="H498" s="256"/>
    </row>
    <row r="499" spans="1:8" ht="22.8">
      <c r="A499" s="251">
        <v>6</v>
      </c>
      <c r="B499" s="252" t="s">
        <v>97</v>
      </c>
      <c r="C499" s="251" t="s">
        <v>68</v>
      </c>
      <c r="D499" s="356">
        <v>1.76</v>
      </c>
      <c r="E499" s="254"/>
      <c r="F499" s="255"/>
      <c r="G499" s="256"/>
      <c r="H499" s="256"/>
    </row>
    <row r="500" spans="1:8" ht="34.200000000000003">
      <c r="A500" s="251">
        <v>7</v>
      </c>
      <c r="B500" s="252" t="s">
        <v>379</v>
      </c>
      <c r="C500" s="251" t="s">
        <v>68</v>
      </c>
      <c r="D500" s="356">
        <v>1.65</v>
      </c>
      <c r="E500" s="254"/>
      <c r="F500" s="255"/>
      <c r="G500" s="256"/>
      <c r="H500" s="256"/>
    </row>
    <row r="501" spans="1:8" ht="22.8">
      <c r="A501" s="251">
        <v>8</v>
      </c>
      <c r="B501" s="252" t="s">
        <v>98</v>
      </c>
      <c r="C501" s="251" t="s">
        <v>68</v>
      </c>
      <c r="D501" s="274">
        <v>0.1</v>
      </c>
      <c r="E501" s="254"/>
      <c r="F501" s="255"/>
      <c r="G501" s="256"/>
      <c r="H501" s="256"/>
    </row>
    <row r="502" spans="1:8" ht="22.8">
      <c r="A502" s="251">
        <v>9</v>
      </c>
      <c r="B502" s="252" t="s">
        <v>98</v>
      </c>
      <c r="C502" s="251" t="s">
        <v>68</v>
      </c>
      <c r="D502" s="274">
        <v>0.05</v>
      </c>
      <c r="E502" s="254"/>
      <c r="F502" s="255"/>
      <c r="G502" s="256"/>
      <c r="H502" s="256"/>
    </row>
    <row r="503" spans="1:8" ht="22.8">
      <c r="A503" s="251">
        <v>10</v>
      </c>
      <c r="B503" s="252" t="s">
        <v>102</v>
      </c>
      <c r="C503" s="251" t="s">
        <v>103</v>
      </c>
      <c r="D503" s="356">
        <v>1.9</v>
      </c>
      <c r="E503" s="254"/>
      <c r="F503" s="255"/>
      <c r="G503" s="256"/>
      <c r="H503" s="256"/>
    </row>
    <row r="504" spans="1:8">
      <c r="A504" s="249"/>
      <c r="B504" s="626" t="s">
        <v>408</v>
      </c>
      <c r="C504" s="627"/>
      <c r="D504" s="627"/>
      <c r="E504" s="627"/>
      <c r="F504" s="627"/>
    </row>
    <row r="505" spans="1:8" ht="22.8">
      <c r="A505" s="251">
        <v>1</v>
      </c>
      <c r="B505" s="252" t="s">
        <v>89</v>
      </c>
      <c r="C505" s="251" t="s">
        <v>87</v>
      </c>
      <c r="D505" s="274">
        <v>0.193</v>
      </c>
      <c r="E505" s="254"/>
      <c r="F505" s="255"/>
      <c r="G505" s="256"/>
      <c r="H505" s="256"/>
    </row>
    <row r="506" spans="1:8" ht="34.200000000000003">
      <c r="A506" s="251">
        <v>2</v>
      </c>
      <c r="B506" s="252" t="s">
        <v>88</v>
      </c>
      <c r="C506" s="251" t="s">
        <v>42</v>
      </c>
      <c r="D506" s="274">
        <v>0.57999999999999996</v>
      </c>
      <c r="E506" s="254"/>
      <c r="F506" s="255"/>
      <c r="G506" s="256"/>
      <c r="H506" s="256"/>
    </row>
    <row r="507" spans="1:8" ht="45.6">
      <c r="A507" s="251">
        <v>3</v>
      </c>
      <c r="B507" s="252" t="s">
        <v>227</v>
      </c>
      <c r="C507" s="251" t="s">
        <v>42</v>
      </c>
      <c r="D507" s="274">
        <v>0.83</v>
      </c>
      <c r="E507" s="254"/>
      <c r="F507" s="255"/>
      <c r="G507" s="256"/>
      <c r="H507" s="256"/>
    </row>
    <row r="508" spans="1:8" ht="22.8">
      <c r="A508" s="251">
        <v>4</v>
      </c>
      <c r="B508" s="252" t="s">
        <v>363</v>
      </c>
      <c r="C508" s="251" t="s">
        <v>42</v>
      </c>
      <c r="D508" s="274">
        <v>0.33</v>
      </c>
      <c r="E508" s="254"/>
      <c r="F508" s="255"/>
      <c r="G508" s="256"/>
      <c r="H508" s="256"/>
    </row>
    <row r="509" spans="1:8" ht="22.8">
      <c r="A509" s="251">
        <v>5</v>
      </c>
      <c r="B509" s="252" t="s">
        <v>98</v>
      </c>
      <c r="C509" s="251" t="s">
        <v>68</v>
      </c>
      <c r="D509" s="275">
        <v>1.2</v>
      </c>
      <c r="E509" s="254"/>
      <c r="F509" s="255"/>
      <c r="G509" s="256"/>
      <c r="H509" s="256"/>
    </row>
    <row r="510" spans="1:8" ht="22.8">
      <c r="A510" s="251">
        <v>6</v>
      </c>
      <c r="B510" s="252" t="s">
        <v>97</v>
      </c>
      <c r="C510" s="251" t="s">
        <v>68</v>
      </c>
      <c r="D510" s="275">
        <v>1.2</v>
      </c>
      <c r="E510" s="254"/>
      <c r="F510" s="255"/>
      <c r="G510" s="256"/>
      <c r="H510" s="256"/>
    </row>
    <row r="511" spans="1:8" ht="34.200000000000003">
      <c r="A511" s="251">
        <v>7</v>
      </c>
      <c r="B511" s="252" t="s">
        <v>410</v>
      </c>
      <c r="C511" s="251" t="s">
        <v>68</v>
      </c>
      <c r="D511" s="274">
        <v>0.47</v>
      </c>
      <c r="E511" s="254"/>
      <c r="F511" s="255"/>
      <c r="G511" s="256"/>
      <c r="H511" s="256"/>
    </row>
    <row r="512" spans="1:8" ht="22.8">
      <c r="A512" s="251">
        <v>8</v>
      </c>
      <c r="B512" s="252" t="s">
        <v>366</v>
      </c>
      <c r="C512" s="251" t="s">
        <v>87</v>
      </c>
      <c r="D512" s="274">
        <v>4.7E-2</v>
      </c>
      <c r="E512" s="254"/>
      <c r="F512" s="255"/>
      <c r="G512" s="256"/>
      <c r="H512" s="256"/>
    </row>
    <row r="513" spans="1:8" ht="34.200000000000003">
      <c r="A513" s="251">
        <v>9</v>
      </c>
      <c r="B513" s="252" t="s">
        <v>411</v>
      </c>
      <c r="C513" s="251" t="s">
        <v>68</v>
      </c>
      <c r="D513" s="274">
        <v>0.21</v>
      </c>
      <c r="E513" s="254"/>
      <c r="F513" s="255"/>
      <c r="G513" s="256"/>
      <c r="H513" s="256"/>
    </row>
    <row r="514" spans="1:8" ht="34.200000000000003">
      <c r="A514" s="251">
        <v>10</v>
      </c>
      <c r="B514" s="252" t="s">
        <v>411</v>
      </c>
      <c r="C514" s="251" t="s">
        <v>68</v>
      </c>
      <c r="D514" s="274">
        <v>0.26</v>
      </c>
      <c r="E514" s="254"/>
      <c r="F514" s="255"/>
      <c r="G514" s="256"/>
      <c r="H514" s="256"/>
    </row>
    <row r="515" spans="1:8">
      <c r="A515" s="249"/>
      <c r="B515" s="626" t="s">
        <v>383</v>
      </c>
      <c r="C515" s="627"/>
      <c r="D515" s="627"/>
      <c r="E515" s="627"/>
      <c r="F515" s="627"/>
    </row>
    <row r="516" spans="1:8" ht="34.200000000000003">
      <c r="A516" s="251">
        <v>1</v>
      </c>
      <c r="B516" s="252" t="s">
        <v>112</v>
      </c>
      <c r="C516" s="251" t="s">
        <v>10</v>
      </c>
      <c r="D516" s="275">
        <v>8</v>
      </c>
      <c r="E516" s="254"/>
      <c r="F516" s="255"/>
      <c r="G516" s="256"/>
      <c r="H516" s="256"/>
    </row>
    <row r="517" spans="1:8" ht="34.200000000000003">
      <c r="A517" s="251">
        <v>2</v>
      </c>
      <c r="B517" s="252" t="s">
        <v>2313</v>
      </c>
      <c r="C517" s="251" t="s">
        <v>10</v>
      </c>
      <c r="D517" s="275">
        <v>2</v>
      </c>
      <c r="E517" s="254"/>
      <c r="F517" s="255"/>
      <c r="G517" s="256"/>
      <c r="H517" s="256"/>
    </row>
    <row r="518" spans="1:8" ht="22.8">
      <c r="A518" s="251">
        <v>3</v>
      </c>
      <c r="B518" s="252" t="s">
        <v>998</v>
      </c>
      <c r="C518" s="251" t="s">
        <v>10</v>
      </c>
      <c r="D518" s="275">
        <v>2</v>
      </c>
      <c r="E518" s="254"/>
      <c r="F518" s="255"/>
      <c r="G518" s="256"/>
      <c r="H518" s="256"/>
    </row>
    <row r="519" spans="1:8" ht="22.8">
      <c r="A519" s="251">
        <v>4</v>
      </c>
      <c r="B519" s="252" t="s">
        <v>2305</v>
      </c>
      <c r="C519" s="251" t="s">
        <v>10</v>
      </c>
      <c r="D519" s="275">
        <v>2</v>
      </c>
      <c r="E519" s="254"/>
      <c r="F519" s="255"/>
      <c r="G519" s="256"/>
      <c r="H519" s="256"/>
    </row>
    <row r="520" spans="1:8" ht="22.8">
      <c r="A520" s="251">
        <v>5</v>
      </c>
      <c r="B520" s="252" t="s">
        <v>2306</v>
      </c>
      <c r="C520" s="251" t="s">
        <v>10</v>
      </c>
      <c r="D520" s="275">
        <v>6</v>
      </c>
      <c r="E520" s="254"/>
      <c r="F520" s="255"/>
      <c r="G520" s="256"/>
      <c r="H520" s="256"/>
    </row>
    <row r="521" spans="1:8" ht="22.8">
      <c r="A521" s="251">
        <v>6</v>
      </c>
      <c r="B521" s="252" t="s">
        <v>2307</v>
      </c>
      <c r="C521" s="251" t="s">
        <v>10</v>
      </c>
      <c r="D521" s="275">
        <v>2</v>
      </c>
      <c r="E521" s="254"/>
      <c r="F521" s="255"/>
      <c r="G521" s="256"/>
      <c r="H521" s="256"/>
    </row>
    <row r="522" spans="1:8" ht="22.8">
      <c r="A522" s="251">
        <v>7</v>
      </c>
      <c r="B522" s="252" t="s">
        <v>2308</v>
      </c>
      <c r="C522" s="251" t="s">
        <v>10</v>
      </c>
      <c r="D522" s="275">
        <v>3</v>
      </c>
      <c r="E522" s="254"/>
      <c r="F522" s="255"/>
      <c r="G522" s="256"/>
      <c r="H522" s="256"/>
    </row>
    <row r="523" spans="1:8" ht="22.8">
      <c r="A523" s="251">
        <v>8</v>
      </c>
      <c r="B523" s="252" t="s">
        <v>2314</v>
      </c>
      <c r="C523" s="251" t="s">
        <v>10</v>
      </c>
      <c r="D523" s="275">
        <v>5</v>
      </c>
      <c r="E523" s="254"/>
      <c r="F523" s="255"/>
      <c r="G523" s="256"/>
      <c r="H523" s="256"/>
    </row>
    <row r="524" spans="1:8" ht="22.8">
      <c r="A524" s="251">
        <v>9</v>
      </c>
      <c r="B524" s="252" t="s">
        <v>988</v>
      </c>
      <c r="C524" s="251" t="s">
        <v>10</v>
      </c>
      <c r="D524" s="275">
        <v>2</v>
      </c>
      <c r="E524" s="254"/>
      <c r="F524" s="255"/>
      <c r="G524" s="256"/>
      <c r="H524" s="256"/>
    </row>
    <row r="525" spans="1:8" ht="22.8">
      <c r="A525" s="251">
        <v>10</v>
      </c>
      <c r="B525" s="252" t="s">
        <v>985</v>
      </c>
      <c r="C525" s="251" t="s">
        <v>10</v>
      </c>
      <c r="D525" s="275">
        <v>6</v>
      </c>
      <c r="E525" s="254"/>
      <c r="F525" s="255"/>
      <c r="G525" s="256"/>
      <c r="H525" s="256"/>
    </row>
    <row r="526" spans="1:8" ht="22.8">
      <c r="A526" s="251">
        <v>11</v>
      </c>
      <c r="B526" s="252" t="s">
        <v>389</v>
      </c>
      <c r="C526" s="251" t="s">
        <v>10</v>
      </c>
      <c r="D526" s="275">
        <v>6</v>
      </c>
      <c r="E526" s="254"/>
      <c r="F526" s="255"/>
      <c r="G526" s="256"/>
      <c r="H526" s="256"/>
    </row>
    <row r="527" spans="1:8" ht="22.8">
      <c r="A527" s="251">
        <v>12</v>
      </c>
      <c r="B527" s="252" t="s">
        <v>391</v>
      </c>
      <c r="C527" s="251" t="s">
        <v>184</v>
      </c>
      <c r="D527" s="275">
        <v>35</v>
      </c>
      <c r="E527" s="254"/>
      <c r="F527" s="255"/>
      <c r="G527" s="256"/>
      <c r="H527" s="256"/>
    </row>
    <row r="528" spans="1:8" ht="14.1" customHeight="1">
      <c r="A528" s="628" t="s">
        <v>1392</v>
      </c>
      <c r="B528" s="629"/>
      <c r="C528" s="629"/>
      <c r="D528" s="629"/>
      <c r="E528" s="630"/>
      <c r="F528" s="255"/>
    </row>
    <row r="529" spans="1:8" ht="14.1">
      <c r="A529" s="278"/>
      <c r="B529" s="649"/>
      <c r="C529" s="650"/>
      <c r="D529" s="650"/>
      <c r="E529" s="279"/>
      <c r="F529" s="280"/>
    </row>
    <row r="530" spans="1:8">
      <c r="A530" s="278"/>
      <c r="B530" s="651"/>
      <c r="C530" s="652"/>
      <c r="D530" s="652"/>
      <c r="E530" s="279"/>
      <c r="F530" s="280"/>
    </row>
    <row r="531" spans="1:8" ht="14.1">
      <c r="A531" s="278"/>
      <c r="B531" s="649"/>
      <c r="C531" s="650"/>
      <c r="D531" s="650"/>
      <c r="E531" s="279"/>
      <c r="F531" s="280"/>
    </row>
    <row r="532" spans="1:8" ht="15">
      <c r="B532" s="616" t="s">
        <v>19</v>
      </c>
      <c r="C532" s="617"/>
      <c r="D532" s="617"/>
      <c r="E532" s="617"/>
    </row>
    <row r="534" spans="1:8">
      <c r="A534" s="618" t="s">
        <v>846</v>
      </c>
      <c r="B534" s="619"/>
      <c r="C534" s="619"/>
      <c r="D534" s="619"/>
      <c r="E534" s="619"/>
      <c r="F534" s="619"/>
    </row>
    <row r="535" spans="1:8">
      <c r="A535" s="619"/>
      <c r="B535" s="619"/>
      <c r="C535" s="619"/>
      <c r="D535" s="619"/>
      <c r="E535" s="619"/>
      <c r="F535" s="619"/>
    </row>
    <row r="536" spans="1:8">
      <c r="A536" s="618" t="s">
        <v>959</v>
      </c>
      <c r="B536" s="619"/>
      <c r="C536" s="619"/>
      <c r="D536" s="619"/>
      <c r="E536" s="619"/>
      <c r="F536" s="619"/>
    </row>
    <row r="537" spans="1:8">
      <c r="A537" s="619"/>
      <c r="B537" s="619"/>
      <c r="C537" s="619"/>
      <c r="D537" s="619"/>
      <c r="E537" s="619"/>
      <c r="F537" s="619"/>
    </row>
    <row r="538" spans="1:8">
      <c r="A538" s="618" t="s">
        <v>999</v>
      </c>
      <c r="B538" s="619"/>
      <c r="C538" s="619"/>
      <c r="D538" s="619"/>
      <c r="E538" s="619"/>
      <c r="F538" s="619"/>
    </row>
    <row r="539" spans="1:8">
      <c r="A539" s="619"/>
      <c r="B539" s="619"/>
      <c r="C539" s="619"/>
      <c r="D539" s="619"/>
      <c r="E539" s="619"/>
      <c r="F539" s="619"/>
    </row>
    <row r="540" spans="1:8">
      <c r="A540" s="620" t="s">
        <v>1438</v>
      </c>
      <c r="B540" s="243" t="s">
        <v>23</v>
      </c>
      <c r="C540" s="244" t="s">
        <v>6</v>
      </c>
      <c r="D540" s="622" t="s">
        <v>7</v>
      </c>
      <c r="E540" s="624" t="s">
        <v>1393</v>
      </c>
      <c r="F540" s="625"/>
    </row>
    <row r="541" spans="1:8">
      <c r="A541" s="621"/>
      <c r="B541" s="246" t="s">
        <v>24</v>
      </c>
      <c r="C541" s="247" t="s">
        <v>10</v>
      </c>
      <c r="D541" s="623"/>
      <c r="E541" s="248" t="s">
        <v>25</v>
      </c>
      <c r="F541" s="245" t="s">
        <v>26</v>
      </c>
    </row>
    <row r="542" spans="1:8">
      <c r="A542" s="249"/>
      <c r="B542" s="626" t="s">
        <v>27</v>
      </c>
      <c r="C542" s="627"/>
      <c r="D542" s="627"/>
      <c r="E542" s="627"/>
      <c r="F542" s="627"/>
    </row>
    <row r="543" spans="1:8" ht="22.8">
      <c r="A543" s="251">
        <v>1</v>
      </c>
      <c r="B543" s="252" t="s">
        <v>291</v>
      </c>
      <c r="C543" s="251" t="s">
        <v>259</v>
      </c>
      <c r="D543" s="274">
        <v>8.5000000000000006E-2</v>
      </c>
      <c r="E543" s="254"/>
      <c r="F543" s="255"/>
      <c r="G543" s="256"/>
      <c r="H543" s="256"/>
    </row>
    <row r="544" spans="1:8" ht="34.200000000000003">
      <c r="A544" s="251">
        <v>2</v>
      </c>
      <c r="B544" s="252" t="s">
        <v>342</v>
      </c>
      <c r="C544" s="251" t="s">
        <v>64</v>
      </c>
      <c r="D544" s="275">
        <v>117</v>
      </c>
      <c r="E544" s="254"/>
      <c r="F544" s="255"/>
      <c r="G544" s="256"/>
      <c r="H544" s="256"/>
    </row>
    <row r="545" spans="1:8" ht="22.8">
      <c r="A545" s="251">
        <v>3</v>
      </c>
      <c r="B545" s="252" t="s">
        <v>77</v>
      </c>
      <c r="C545" s="251" t="s">
        <v>46</v>
      </c>
      <c r="D545" s="275">
        <v>11.7</v>
      </c>
      <c r="E545" s="254"/>
      <c r="F545" s="255"/>
      <c r="G545" s="256"/>
      <c r="H545" s="256"/>
    </row>
    <row r="546" spans="1:8" ht="22.8">
      <c r="A546" s="251">
        <v>4</v>
      </c>
      <c r="B546" s="252" t="s">
        <v>66</v>
      </c>
      <c r="C546" s="251" t="s">
        <v>46</v>
      </c>
      <c r="D546" s="275">
        <v>11.7</v>
      </c>
      <c r="E546" s="254"/>
      <c r="F546" s="255"/>
      <c r="G546" s="256"/>
      <c r="H546" s="256"/>
    </row>
    <row r="547" spans="1:8" ht="34.200000000000003">
      <c r="A547" s="251">
        <v>5</v>
      </c>
      <c r="B547" s="252" t="s">
        <v>63</v>
      </c>
      <c r="C547" s="251" t="s">
        <v>64</v>
      </c>
      <c r="D547" s="275">
        <v>32</v>
      </c>
      <c r="E547" s="254"/>
      <c r="F547" s="255"/>
      <c r="G547" s="256"/>
      <c r="H547" s="256"/>
    </row>
    <row r="548" spans="1:8" ht="22.8">
      <c r="A548" s="251">
        <v>6</v>
      </c>
      <c r="B548" s="252" t="s">
        <v>77</v>
      </c>
      <c r="C548" s="251" t="s">
        <v>46</v>
      </c>
      <c r="D548" s="275">
        <v>1.1839999999999999</v>
      </c>
      <c r="E548" s="254"/>
      <c r="F548" s="255"/>
      <c r="G548" s="256"/>
      <c r="H548" s="256"/>
    </row>
    <row r="549" spans="1:8" ht="22.8">
      <c r="A549" s="251">
        <v>7</v>
      </c>
      <c r="B549" s="252" t="s">
        <v>66</v>
      </c>
      <c r="C549" s="251" t="s">
        <v>46</v>
      </c>
      <c r="D549" s="275">
        <v>1.1839999999999999</v>
      </c>
      <c r="E549" s="254"/>
      <c r="F549" s="255"/>
      <c r="G549" s="256"/>
      <c r="H549" s="256"/>
    </row>
    <row r="550" spans="1:8" ht="22.8">
      <c r="A550" s="251">
        <v>8</v>
      </c>
      <c r="B550" s="252" t="s">
        <v>67</v>
      </c>
      <c r="C550" s="251" t="s">
        <v>68</v>
      </c>
      <c r="D550" s="274">
        <v>0.72</v>
      </c>
      <c r="E550" s="254"/>
      <c r="F550" s="255"/>
      <c r="G550" s="256"/>
      <c r="H550" s="256"/>
    </row>
    <row r="551" spans="1:8" ht="34.200000000000003">
      <c r="A551" s="251">
        <v>9</v>
      </c>
      <c r="B551" s="252" t="s">
        <v>771</v>
      </c>
      <c r="C551" s="251" t="s">
        <v>46</v>
      </c>
      <c r="D551" s="275">
        <v>15</v>
      </c>
      <c r="E551" s="254"/>
      <c r="F551" s="255"/>
      <c r="G551" s="256"/>
      <c r="H551" s="256"/>
    </row>
    <row r="552" spans="1:8" ht="22.8">
      <c r="A552" s="251">
        <v>10</v>
      </c>
      <c r="B552" s="252" t="s">
        <v>66</v>
      </c>
      <c r="C552" s="251" t="s">
        <v>46</v>
      </c>
      <c r="D552" s="275">
        <v>15</v>
      </c>
      <c r="E552" s="254"/>
      <c r="F552" s="255"/>
      <c r="G552" s="256"/>
      <c r="H552" s="256"/>
    </row>
    <row r="553" spans="1:8" ht="34.200000000000003">
      <c r="A553" s="251">
        <v>11</v>
      </c>
      <c r="B553" s="252" t="s">
        <v>345</v>
      </c>
      <c r="C553" s="251" t="s">
        <v>68</v>
      </c>
      <c r="D553" s="275">
        <v>6.62</v>
      </c>
      <c r="E553" s="254"/>
      <c r="F553" s="255"/>
      <c r="G553" s="256"/>
      <c r="H553" s="256"/>
    </row>
    <row r="554" spans="1:8" ht="34.200000000000003">
      <c r="A554" s="251">
        <v>12</v>
      </c>
      <c r="B554" s="252" t="s">
        <v>979</v>
      </c>
      <c r="C554" s="251" t="s">
        <v>46</v>
      </c>
      <c r="D554" s="275">
        <v>322</v>
      </c>
      <c r="E554" s="254"/>
      <c r="F554" s="255"/>
      <c r="G554" s="256"/>
      <c r="H554" s="256"/>
    </row>
    <row r="555" spans="1:8" ht="22.8">
      <c r="A555" s="251">
        <v>13</v>
      </c>
      <c r="B555" s="252" t="s">
        <v>66</v>
      </c>
      <c r="C555" s="251" t="s">
        <v>46</v>
      </c>
      <c r="D555" s="275">
        <v>322</v>
      </c>
      <c r="E555" s="254"/>
      <c r="F555" s="255"/>
      <c r="G555" s="256"/>
      <c r="H555" s="256"/>
    </row>
    <row r="556" spans="1:8" ht="34.200000000000003">
      <c r="A556" s="251">
        <v>14</v>
      </c>
      <c r="B556" s="252" t="s">
        <v>1418</v>
      </c>
      <c r="C556" s="251" t="s">
        <v>80</v>
      </c>
      <c r="D556" s="274">
        <v>2.3E-2</v>
      </c>
      <c r="E556" s="254"/>
      <c r="F556" s="255"/>
      <c r="G556" s="256"/>
      <c r="H556" s="256"/>
    </row>
    <row r="557" spans="1:8" ht="34.200000000000003">
      <c r="A557" s="251">
        <v>15</v>
      </c>
      <c r="B557" s="252" t="s">
        <v>81</v>
      </c>
      <c r="C557" s="251" t="s">
        <v>80</v>
      </c>
      <c r="D557" s="274">
        <v>2.3E-2</v>
      </c>
      <c r="E557" s="254"/>
      <c r="F557" s="255"/>
      <c r="G557" s="256"/>
      <c r="H557" s="256"/>
    </row>
    <row r="558" spans="1:8" ht="45.6">
      <c r="A558" s="251">
        <v>16</v>
      </c>
      <c r="B558" s="252" t="s">
        <v>82</v>
      </c>
      <c r="C558" s="251" t="s">
        <v>80</v>
      </c>
      <c r="D558" s="274">
        <v>2.3E-2</v>
      </c>
      <c r="E558" s="254"/>
      <c r="F558" s="255"/>
      <c r="G558" s="256"/>
      <c r="H558" s="256"/>
    </row>
    <row r="559" spans="1:8" ht="34.200000000000003">
      <c r="A559" s="251">
        <v>17</v>
      </c>
      <c r="B559" s="252" t="s">
        <v>980</v>
      </c>
      <c r="C559" s="251" t="s">
        <v>42</v>
      </c>
      <c r="D559" s="275">
        <v>6.25</v>
      </c>
      <c r="E559" s="254"/>
      <c r="F559" s="255"/>
      <c r="G559" s="256"/>
      <c r="H559" s="256"/>
    </row>
    <row r="560" spans="1:8" ht="34.200000000000003">
      <c r="A560" s="251">
        <v>18</v>
      </c>
      <c r="B560" s="252" t="s">
        <v>347</v>
      </c>
      <c r="C560" s="251" t="s">
        <v>80</v>
      </c>
      <c r="D560" s="274">
        <v>0.625</v>
      </c>
      <c r="E560" s="254"/>
      <c r="F560" s="255"/>
      <c r="G560" s="256"/>
      <c r="H560" s="256"/>
    </row>
    <row r="561" spans="1:8" ht="34.200000000000003">
      <c r="A561" s="251">
        <v>19</v>
      </c>
      <c r="B561" s="252" t="s">
        <v>980</v>
      </c>
      <c r="C561" s="251" t="s">
        <v>42</v>
      </c>
      <c r="D561" s="275">
        <v>2.5</v>
      </c>
      <c r="E561" s="254"/>
      <c r="F561" s="255"/>
      <c r="G561" s="256"/>
      <c r="H561" s="256"/>
    </row>
    <row r="562" spans="1:8" ht="34.200000000000003">
      <c r="A562" s="251">
        <v>20</v>
      </c>
      <c r="B562" s="252" t="s">
        <v>348</v>
      </c>
      <c r="C562" s="251" t="s">
        <v>80</v>
      </c>
      <c r="D562" s="274">
        <v>0.25</v>
      </c>
      <c r="E562" s="254"/>
      <c r="F562" s="255"/>
      <c r="G562" s="256"/>
      <c r="H562" s="256"/>
    </row>
    <row r="563" spans="1:8" ht="22.8">
      <c r="A563" s="251">
        <v>21</v>
      </c>
      <c r="B563" s="252" t="s">
        <v>70</v>
      </c>
      <c r="C563" s="251" t="s">
        <v>10</v>
      </c>
      <c r="D563" s="275">
        <v>8</v>
      </c>
      <c r="E563" s="254"/>
      <c r="F563" s="255"/>
      <c r="G563" s="256"/>
      <c r="H563" s="256"/>
    </row>
    <row r="564" spans="1:8">
      <c r="A564" s="251">
        <v>22</v>
      </c>
      <c r="B564" s="252" t="s">
        <v>71</v>
      </c>
      <c r="C564" s="251" t="s">
        <v>10</v>
      </c>
      <c r="D564" s="275">
        <v>8</v>
      </c>
      <c r="E564" s="254"/>
      <c r="F564" s="255"/>
      <c r="G564" s="256"/>
      <c r="H564" s="256"/>
    </row>
    <row r="565" spans="1:8" ht="22.8">
      <c r="A565" s="251">
        <v>23</v>
      </c>
      <c r="B565" s="252" t="s">
        <v>77</v>
      </c>
      <c r="C565" s="251" t="s">
        <v>46</v>
      </c>
      <c r="D565" s="275">
        <v>1.35</v>
      </c>
      <c r="E565" s="254"/>
      <c r="F565" s="255"/>
      <c r="G565" s="256"/>
      <c r="H565" s="256"/>
    </row>
    <row r="566" spans="1:8" ht="22.8">
      <c r="A566" s="251">
        <v>24</v>
      </c>
      <c r="B566" s="252" t="s">
        <v>66</v>
      </c>
      <c r="C566" s="251" t="s">
        <v>46</v>
      </c>
      <c r="D566" s="275">
        <v>1.35</v>
      </c>
      <c r="E566" s="254"/>
      <c r="F566" s="255"/>
      <c r="G566" s="256"/>
      <c r="H566" s="256"/>
    </row>
    <row r="567" spans="1:8">
      <c r="A567" s="249"/>
      <c r="B567" s="626" t="s">
        <v>78</v>
      </c>
      <c r="C567" s="627"/>
      <c r="D567" s="627"/>
      <c r="E567" s="627"/>
      <c r="F567" s="627"/>
    </row>
    <row r="568" spans="1:8" ht="22.8">
      <c r="A568" s="251">
        <v>1</v>
      </c>
      <c r="B568" s="252" t="s">
        <v>86</v>
      </c>
      <c r="C568" s="251" t="s">
        <v>87</v>
      </c>
      <c r="D568" s="274">
        <v>0.86499999999999999</v>
      </c>
      <c r="E568" s="254"/>
      <c r="F568" s="255"/>
      <c r="G568" s="256"/>
      <c r="H568" s="256"/>
    </row>
    <row r="569" spans="1:8" ht="34.200000000000003">
      <c r="A569" s="251">
        <v>2</v>
      </c>
      <c r="B569" s="252" t="s">
        <v>88</v>
      </c>
      <c r="C569" s="251" t="s">
        <v>42</v>
      </c>
      <c r="D569" s="275">
        <v>2.6</v>
      </c>
      <c r="E569" s="254"/>
      <c r="F569" s="255"/>
      <c r="G569" s="256"/>
      <c r="H569" s="256"/>
    </row>
    <row r="570" spans="1:8" ht="34.200000000000003">
      <c r="A570" s="251">
        <v>3</v>
      </c>
      <c r="B570" s="252" t="s">
        <v>355</v>
      </c>
      <c r="C570" s="251" t="s">
        <v>68</v>
      </c>
      <c r="D570" s="275">
        <v>6.71</v>
      </c>
      <c r="E570" s="254"/>
      <c r="F570" s="255"/>
      <c r="G570" s="256"/>
      <c r="H570" s="256"/>
    </row>
    <row r="571" spans="1:8" ht="22.8">
      <c r="A571" s="251">
        <v>4</v>
      </c>
      <c r="B571" s="252" t="s">
        <v>89</v>
      </c>
      <c r="C571" s="251" t="s">
        <v>87</v>
      </c>
      <c r="D571" s="274">
        <v>0.505</v>
      </c>
      <c r="E571" s="254"/>
      <c r="F571" s="255"/>
      <c r="G571" s="256"/>
      <c r="H571" s="256"/>
    </row>
    <row r="572" spans="1:8" ht="22.8">
      <c r="A572" s="251">
        <v>5</v>
      </c>
      <c r="B572" s="252" t="s">
        <v>356</v>
      </c>
      <c r="C572" s="251" t="s">
        <v>87</v>
      </c>
      <c r="D572" s="274">
        <v>0.1</v>
      </c>
      <c r="E572" s="254"/>
      <c r="F572" s="255"/>
      <c r="G572" s="256"/>
      <c r="H572" s="256"/>
    </row>
    <row r="573" spans="1:8" ht="34.200000000000003">
      <c r="A573" s="251">
        <v>6</v>
      </c>
      <c r="B573" s="252" t="s">
        <v>81</v>
      </c>
      <c r="C573" s="251" t="s">
        <v>80</v>
      </c>
      <c r="D573" s="274">
        <v>6.3519999999999993E-2</v>
      </c>
      <c r="E573" s="254"/>
      <c r="F573" s="255"/>
      <c r="G573" s="256"/>
      <c r="H573" s="256"/>
    </row>
    <row r="574" spans="1:8" ht="45.6">
      <c r="A574" s="251">
        <v>7</v>
      </c>
      <c r="B574" s="252" t="s">
        <v>1000</v>
      </c>
      <c r="C574" s="251" t="s">
        <v>80</v>
      </c>
      <c r="D574" s="274">
        <v>6.3519999999999993E-2</v>
      </c>
      <c r="E574" s="254"/>
      <c r="F574" s="255"/>
      <c r="G574" s="256"/>
      <c r="H574" s="256"/>
    </row>
    <row r="575" spans="1:8" ht="34.200000000000003">
      <c r="A575" s="251">
        <v>8</v>
      </c>
      <c r="B575" s="252" t="s">
        <v>92</v>
      </c>
      <c r="C575" s="251" t="s">
        <v>68</v>
      </c>
      <c r="D575" s="275">
        <v>6.05</v>
      </c>
      <c r="E575" s="254"/>
      <c r="F575" s="255"/>
      <c r="G575" s="256"/>
      <c r="H575" s="256"/>
    </row>
    <row r="576" spans="1:8" ht="22.8">
      <c r="A576" s="251">
        <v>9</v>
      </c>
      <c r="B576" s="252" t="s">
        <v>93</v>
      </c>
      <c r="C576" s="251" t="s">
        <v>68</v>
      </c>
      <c r="D576" s="275">
        <v>6.05</v>
      </c>
      <c r="E576" s="254"/>
      <c r="F576" s="255"/>
      <c r="G576" s="256"/>
      <c r="H576" s="256"/>
    </row>
    <row r="577" spans="1:8">
      <c r="A577" s="249"/>
      <c r="B577" s="626" t="s">
        <v>358</v>
      </c>
      <c r="C577" s="627"/>
      <c r="D577" s="627"/>
      <c r="E577" s="627"/>
      <c r="F577" s="627"/>
    </row>
    <row r="578" spans="1:8" ht="34.200000000000003">
      <c r="A578" s="251">
        <v>1</v>
      </c>
      <c r="B578" s="252" t="s">
        <v>84</v>
      </c>
      <c r="C578" s="251" t="s">
        <v>80</v>
      </c>
      <c r="D578" s="274">
        <v>3.4000000000000002E-2</v>
      </c>
      <c r="E578" s="254"/>
      <c r="F578" s="255"/>
      <c r="G578" s="256"/>
      <c r="H578" s="256"/>
    </row>
    <row r="579" spans="1:8" ht="34.200000000000003">
      <c r="A579" s="251">
        <v>2</v>
      </c>
      <c r="B579" s="252" t="s">
        <v>85</v>
      </c>
      <c r="C579" s="251" t="s">
        <v>80</v>
      </c>
      <c r="D579" s="274">
        <v>3.4000000000000002E-2</v>
      </c>
      <c r="E579" s="254"/>
      <c r="F579" s="255"/>
      <c r="G579" s="256"/>
      <c r="H579" s="256"/>
    </row>
    <row r="580" spans="1:8" ht="45.6">
      <c r="A580" s="251">
        <v>3</v>
      </c>
      <c r="B580" s="252" t="s">
        <v>359</v>
      </c>
      <c r="C580" s="251" t="s">
        <v>103</v>
      </c>
      <c r="D580" s="274">
        <v>0.67</v>
      </c>
      <c r="E580" s="254"/>
      <c r="F580" s="255"/>
      <c r="G580" s="256"/>
      <c r="H580" s="256"/>
    </row>
    <row r="581" spans="1:8">
      <c r="A581" s="251">
        <v>4</v>
      </c>
      <c r="B581" s="252" t="s">
        <v>361</v>
      </c>
      <c r="C581" s="251" t="s">
        <v>68</v>
      </c>
      <c r="D581" s="275">
        <v>1.75</v>
      </c>
      <c r="E581" s="254"/>
      <c r="F581" s="255"/>
      <c r="G581" s="256"/>
      <c r="H581" s="256"/>
    </row>
    <row r="582" spans="1:8">
      <c r="A582" s="249"/>
      <c r="B582" s="626" t="s">
        <v>1001</v>
      </c>
      <c r="C582" s="627"/>
      <c r="D582" s="627"/>
      <c r="E582" s="627"/>
      <c r="F582" s="627"/>
    </row>
    <row r="583" spans="1:8" ht="45.6">
      <c r="A583" s="251">
        <v>1</v>
      </c>
      <c r="B583" s="252" t="s">
        <v>227</v>
      </c>
      <c r="C583" s="251" t="s">
        <v>42</v>
      </c>
      <c r="D583" s="275">
        <v>4.3899999999999997</v>
      </c>
      <c r="E583" s="254"/>
      <c r="F583" s="255"/>
      <c r="G583" s="256"/>
      <c r="H583" s="256"/>
    </row>
    <row r="584" spans="1:8" ht="22.8">
      <c r="A584" s="251">
        <v>2</v>
      </c>
      <c r="B584" s="252" t="s">
        <v>982</v>
      </c>
      <c r="C584" s="251" t="s">
        <v>42</v>
      </c>
      <c r="D584" s="275">
        <v>1.2</v>
      </c>
      <c r="E584" s="254"/>
      <c r="F584" s="255"/>
      <c r="G584" s="256"/>
      <c r="H584" s="256"/>
    </row>
    <row r="585" spans="1:8" ht="34.200000000000003">
      <c r="A585" s="251">
        <v>3</v>
      </c>
      <c r="B585" s="252" t="s">
        <v>365</v>
      </c>
      <c r="C585" s="251" t="s">
        <v>68</v>
      </c>
      <c r="D585" s="275">
        <v>5.5</v>
      </c>
      <c r="E585" s="254"/>
      <c r="F585" s="255"/>
      <c r="G585" s="256"/>
      <c r="H585" s="256"/>
    </row>
    <row r="586" spans="1:8" ht="22.8">
      <c r="A586" s="251">
        <v>4</v>
      </c>
      <c r="B586" s="252" t="s">
        <v>366</v>
      </c>
      <c r="C586" s="251" t="s">
        <v>87</v>
      </c>
      <c r="D586" s="274">
        <v>0.55000000000000004</v>
      </c>
      <c r="E586" s="254"/>
      <c r="F586" s="255"/>
      <c r="G586" s="256"/>
      <c r="H586" s="256"/>
    </row>
    <row r="587" spans="1:8" ht="45.6">
      <c r="A587" s="251">
        <v>5</v>
      </c>
      <c r="B587" s="252" t="s">
        <v>224</v>
      </c>
      <c r="C587" s="251" t="s">
        <v>68</v>
      </c>
      <c r="D587" s="275">
        <v>5.5</v>
      </c>
      <c r="E587" s="254"/>
      <c r="F587" s="255"/>
      <c r="G587" s="256"/>
      <c r="H587" s="256"/>
    </row>
    <row r="588" spans="1:8" ht="22.8">
      <c r="A588" s="251">
        <v>6</v>
      </c>
      <c r="B588" s="252" t="s">
        <v>366</v>
      </c>
      <c r="C588" s="251" t="s">
        <v>87</v>
      </c>
      <c r="D588" s="274">
        <v>0.55000000000000004</v>
      </c>
      <c r="E588" s="254"/>
      <c r="F588" s="255"/>
      <c r="G588" s="256"/>
      <c r="H588" s="256"/>
    </row>
    <row r="589" spans="1:8" ht="45.6">
      <c r="A589" s="251">
        <v>7</v>
      </c>
      <c r="B589" s="252" t="s">
        <v>223</v>
      </c>
      <c r="C589" s="251" t="s">
        <v>68</v>
      </c>
      <c r="D589" s="275">
        <v>5.5</v>
      </c>
      <c r="E589" s="254"/>
      <c r="F589" s="255"/>
      <c r="G589" s="256"/>
      <c r="H589" s="256"/>
    </row>
    <row r="590" spans="1:8" ht="22.8">
      <c r="A590" s="251">
        <v>8</v>
      </c>
      <c r="B590" s="252" t="s">
        <v>993</v>
      </c>
      <c r="C590" s="251" t="s">
        <v>68</v>
      </c>
      <c r="D590" s="275">
        <v>1.21</v>
      </c>
      <c r="E590" s="254"/>
      <c r="F590" s="255"/>
      <c r="G590" s="256"/>
      <c r="H590" s="256"/>
    </row>
    <row r="591" spans="1:8" ht="22.8">
      <c r="A591" s="251">
        <v>9</v>
      </c>
      <c r="B591" s="252" t="s">
        <v>686</v>
      </c>
      <c r="C591" s="251" t="s">
        <v>184</v>
      </c>
      <c r="D591" s="275">
        <v>121</v>
      </c>
      <c r="E591" s="254"/>
      <c r="F591" s="255"/>
      <c r="G591" s="256"/>
      <c r="H591" s="256"/>
    </row>
    <row r="592" spans="1:8" ht="34.200000000000003">
      <c r="A592" s="251">
        <v>10</v>
      </c>
      <c r="B592" s="252" t="s">
        <v>994</v>
      </c>
      <c r="C592" s="251" t="s">
        <v>184</v>
      </c>
      <c r="D592" s="275">
        <v>121</v>
      </c>
      <c r="E592" s="254"/>
      <c r="F592" s="255"/>
      <c r="G592" s="256"/>
      <c r="H592" s="256"/>
    </row>
    <row r="593" spans="1:8" ht="22.8">
      <c r="A593" s="251">
        <v>11</v>
      </c>
      <c r="B593" s="358" t="s">
        <v>2263</v>
      </c>
      <c r="C593" s="251" t="s">
        <v>68</v>
      </c>
      <c r="D593" s="275">
        <v>1.21</v>
      </c>
      <c r="E593" s="254"/>
      <c r="F593" s="255"/>
      <c r="G593" s="256"/>
      <c r="H593" s="256"/>
    </row>
    <row r="594" spans="1:8" ht="22.8">
      <c r="A594" s="251">
        <v>12</v>
      </c>
      <c r="B594" s="358" t="s">
        <v>2284</v>
      </c>
      <c r="C594" s="251" t="s">
        <v>103</v>
      </c>
      <c r="D594" s="356">
        <v>1.46</v>
      </c>
      <c r="E594" s="254"/>
      <c r="F594" s="255"/>
      <c r="G594" s="256"/>
      <c r="H594" s="256"/>
    </row>
    <row r="595" spans="1:8" ht="22.8">
      <c r="A595" s="251" t="s">
        <v>2280</v>
      </c>
      <c r="B595" s="358" t="s">
        <v>2283</v>
      </c>
      <c r="C595" s="251" t="s">
        <v>103</v>
      </c>
      <c r="D595" s="356">
        <v>0.95</v>
      </c>
      <c r="E595" s="254"/>
      <c r="F595" s="255"/>
      <c r="G595" s="256"/>
      <c r="H595" s="256"/>
    </row>
    <row r="596" spans="1:8" ht="22.8">
      <c r="A596" s="251">
        <v>13</v>
      </c>
      <c r="B596" s="252" t="s">
        <v>369</v>
      </c>
      <c r="C596" s="251" t="s">
        <v>103</v>
      </c>
      <c r="D596" s="356">
        <v>2.41</v>
      </c>
      <c r="E596" s="254"/>
      <c r="F596" s="255"/>
      <c r="G596" s="256"/>
      <c r="H596" s="256"/>
    </row>
    <row r="597" spans="1:8">
      <c r="A597" s="358">
        <v>14</v>
      </c>
      <c r="B597" s="358" t="s">
        <v>2292</v>
      </c>
      <c r="C597" s="387" t="s">
        <v>64</v>
      </c>
      <c r="D597" s="387">
        <v>28.5</v>
      </c>
      <c r="E597" s="252"/>
      <c r="F597" s="252"/>
      <c r="G597" s="256"/>
      <c r="H597" s="256"/>
    </row>
    <row r="598" spans="1:8" ht="14.1" customHeight="1">
      <c r="A598" s="628" t="s">
        <v>1392</v>
      </c>
      <c r="B598" s="629"/>
      <c r="C598" s="629"/>
      <c r="D598" s="629"/>
      <c r="E598" s="630"/>
      <c r="F598" s="255"/>
    </row>
    <row r="599" spans="1:8" ht="14.1">
      <c r="A599" s="278"/>
      <c r="B599" s="649"/>
      <c r="C599" s="650"/>
      <c r="D599" s="650"/>
      <c r="E599" s="279"/>
      <c r="F599" s="280"/>
    </row>
    <row r="600" spans="1:8">
      <c r="A600" s="278"/>
      <c r="B600" s="651"/>
      <c r="C600" s="652"/>
      <c r="D600" s="652"/>
      <c r="E600" s="279"/>
      <c r="F600" s="280"/>
    </row>
    <row r="601" spans="1:8" ht="14.1">
      <c r="A601" s="278"/>
      <c r="B601" s="649"/>
      <c r="C601" s="650"/>
      <c r="D601" s="650"/>
      <c r="E601" s="279"/>
      <c r="F601" s="280"/>
    </row>
    <row r="602" spans="1:8" ht="15">
      <c r="B602" s="616" t="s">
        <v>19</v>
      </c>
      <c r="C602" s="617"/>
      <c r="D602" s="617"/>
      <c r="E602" s="617"/>
    </row>
    <row r="604" spans="1:8">
      <c r="A604" s="618" t="s">
        <v>846</v>
      </c>
      <c r="B604" s="619"/>
      <c r="C604" s="619"/>
      <c r="D604" s="619"/>
      <c r="E604" s="619"/>
      <c r="F604" s="619"/>
    </row>
    <row r="605" spans="1:8">
      <c r="A605" s="619"/>
      <c r="B605" s="619"/>
      <c r="C605" s="619"/>
      <c r="D605" s="619"/>
      <c r="E605" s="619"/>
      <c r="F605" s="619"/>
    </row>
    <row r="606" spans="1:8">
      <c r="A606" s="618" t="s">
        <v>959</v>
      </c>
      <c r="B606" s="619"/>
      <c r="C606" s="619"/>
      <c r="D606" s="619"/>
      <c r="E606" s="619"/>
      <c r="F606" s="619"/>
    </row>
    <row r="607" spans="1:8">
      <c r="A607" s="619"/>
      <c r="B607" s="619"/>
      <c r="C607" s="619"/>
      <c r="D607" s="619"/>
      <c r="E607" s="619"/>
      <c r="F607" s="619"/>
    </row>
    <row r="608" spans="1:8">
      <c r="A608" s="618" t="s">
        <v>1002</v>
      </c>
      <c r="B608" s="619"/>
      <c r="C608" s="619"/>
      <c r="D608" s="619"/>
      <c r="E608" s="619"/>
      <c r="F608" s="619"/>
    </row>
    <row r="609" spans="1:8">
      <c r="A609" s="619"/>
      <c r="B609" s="619"/>
      <c r="C609" s="619"/>
      <c r="D609" s="619"/>
      <c r="E609" s="619"/>
      <c r="F609" s="619"/>
    </row>
    <row r="610" spans="1:8">
      <c r="A610" s="620" t="s">
        <v>1438</v>
      </c>
      <c r="B610" s="243" t="s">
        <v>23</v>
      </c>
      <c r="C610" s="244" t="s">
        <v>6</v>
      </c>
      <c r="D610" s="622" t="s">
        <v>7</v>
      </c>
      <c r="E610" s="624" t="s">
        <v>1393</v>
      </c>
      <c r="F610" s="625"/>
    </row>
    <row r="611" spans="1:8">
      <c r="A611" s="621"/>
      <c r="B611" s="246" t="s">
        <v>24</v>
      </c>
      <c r="C611" s="247" t="s">
        <v>10</v>
      </c>
      <c r="D611" s="623"/>
      <c r="E611" s="248" t="s">
        <v>25</v>
      </c>
      <c r="F611" s="245" t="s">
        <v>26</v>
      </c>
    </row>
    <row r="612" spans="1:8">
      <c r="A612" s="249"/>
      <c r="B612" s="626" t="s">
        <v>27</v>
      </c>
      <c r="C612" s="627"/>
      <c r="D612" s="627"/>
      <c r="E612" s="627"/>
      <c r="F612" s="627"/>
    </row>
    <row r="613" spans="1:8" ht="22.8">
      <c r="A613" s="251">
        <v>1</v>
      </c>
      <c r="B613" s="252" t="s">
        <v>291</v>
      </c>
      <c r="C613" s="251" t="s">
        <v>259</v>
      </c>
      <c r="D613" s="274">
        <v>0.23599999999999999</v>
      </c>
      <c r="E613" s="254"/>
      <c r="F613" s="255"/>
      <c r="G613" s="256"/>
      <c r="H613" s="256"/>
    </row>
    <row r="614" spans="1:8" ht="34.200000000000003">
      <c r="A614" s="251">
        <v>2</v>
      </c>
      <c r="B614" s="252" t="s">
        <v>342</v>
      </c>
      <c r="C614" s="251" t="s">
        <v>64</v>
      </c>
      <c r="D614" s="275">
        <v>443</v>
      </c>
      <c r="E614" s="254"/>
      <c r="F614" s="255"/>
      <c r="G614" s="256"/>
      <c r="H614" s="256"/>
    </row>
    <row r="615" spans="1:8" ht="22.8">
      <c r="A615" s="251">
        <v>3</v>
      </c>
      <c r="B615" s="252" t="s">
        <v>77</v>
      </c>
      <c r="C615" s="251" t="s">
        <v>46</v>
      </c>
      <c r="D615" s="275">
        <v>44.3</v>
      </c>
      <c r="E615" s="254"/>
      <c r="F615" s="255"/>
      <c r="G615" s="256"/>
      <c r="H615" s="256"/>
    </row>
    <row r="616" spans="1:8" ht="22.8">
      <c r="A616" s="251">
        <v>4</v>
      </c>
      <c r="B616" s="252" t="s">
        <v>66</v>
      </c>
      <c r="C616" s="251" t="s">
        <v>46</v>
      </c>
      <c r="D616" s="275">
        <v>44.3</v>
      </c>
      <c r="E616" s="254"/>
      <c r="F616" s="255"/>
      <c r="G616" s="256"/>
      <c r="H616" s="256"/>
    </row>
    <row r="617" spans="1:8" ht="34.200000000000003">
      <c r="A617" s="251">
        <v>5</v>
      </c>
      <c r="B617" s="252" t="s">
        <v>63</v>
      </c>
      <c r="C617" s="251" t="s">
        <v>64</v>
      </c>
      <c r="D617" s="275">
        <v>157</v>
      </c>
      <c r="E617" s="254"/>
      <c r="F617" s="255"/>
      <c r="G617" s="256"/>
      <c r="H617" s="256"/>
    </row>
    <row r="618" spans="1:8" ht="22.8">
      <c r="A618" s="251">
        <v>6</v>
      </c>
      <c r="B618" s="252" t="s">
        <v>77</v>
      </c>
      <c r="C618" s="251" t="s">
        <v>46</v>
      </c>
      <c r="D618" s="275">
        <v>5.81</v>
      </c>
      <c r="E618" s="254"/>
      <c r="F618" s="255"/>
      <c r="G618" s="256"/>
      <c r="H618" s="256"/>
    </row>
    <row r="619" spans="1:8" ht="22.8">
      <c r="A619" s="251">
        <v>7</v>
      </c>
      <c r="B619" s="252" t="s">
        <v>66</v>
      </c>
      <c r="C619" s="251" t="s">
        <v>46</v>
      </c>
      <c r="D619" s="275">
        <v>5.81</v>
      </c>
      <c r="E619" s="254"/>
      <c r="F619" s="255"/>
      <c r="G619" s="256"/>
      <c r="H619" s="256"/>
    </row>
    <row r="620" spans="1:8" ht="22.8">
      <c r="A620" s="251">
        <v>8</v>
      </c>
      <c r="B620" s="252" t="s">
        <v>67</v>
      </c>
      <c r="C620" s="251" t="s">
        <v>68</v>
      </c>
      <c r="D620" s="275">
        <v>2.66</v>
      </c>
      <c r="E620" s="254"/>
      <c r="F620" s="255"/>
      <c r="G620" s="256"/>
      <c r="H620" s="256"/>
    </row>
    <row r="621" spans="1:8" ht="34.200000000000003">
      <c r="A621" s="251">
        <v>9</v>
      </c>
      <c r="B621" s="252" t="s">
        <v>344</v>
      </c>
      <c r="C621" s="251" t="s">
        <v>46</v>
      </c>
      <c r="D621" s="275">
        <v>53</v>
      </c>
      <c r="E621" s="254"/>
      <c r="F621" s="255"/>
      <c r="G621" s="256"/>
      <c r="H621" s="256"/>
    </row>
    <row r="622" spans="1:8" ht="22.8">
      <c r="A622" s="251">
        <v>10</v>
      </c>
      <c r="B622" s="252" t="s">
        <v>66</v>
      </c>
      <c r="C622" s="251" t="s">
        <v>46</v>
      </c>
      <c r="D622" s="275">
        <v>53</v>
      </c>
      <c r="E622" s="254"/>
      <c r="F622" s="255"/>
      <c r="G622" s="256"/>
      <c r="H622" s="256"/>
    </row>
    <row r="623" spans="1:8" ht="34.200000000000003">
      <c r="A623" s="251">
        <v>11</v>
      </c>
      <c r="B623" s="252" t="s">
        <v>345</v>
      </c>
      <c r="C623" s="251" t="s">
        <v>68</v>
      </c>
      <c r="D623" s="275">
        <v>12.3</v>
      </c>
      <c r="E623" s="254"/>
      <c r="F623" s="255"/>
      <c r="G623" s="256"/>
      <c r="H623" s="256"/>
    </row>
    <row r="624" spans="1:8" ht="34.200000000000003">
      <c r="A624" s="251">
        <v>12</v>
      </c>
      <c r="B624" s="252" t="s">
        <v>979</v>
      </c>
      <c r="C624" s="251" t="s">
        <v>46</v>
      </c>
      <c r="D624" s="275">
        <v>385</v>
      </c>
      <c r="E624" s="254"/>
      <c r="F624" s="255"/>
      <c r="G624" s="256"/>
      <c r="H624" s="256"/>
    </row>
    <row r="625" spans="1:8" ht="22.8">
      <c r="A625" s="251">
        <v>13</v>
      </c>
      <c r="B625" s="252" t="s">
        <v>66</v>
      </c>
      <c r="C625" s="251" t="s">
        <v>46</v>
      </c>
      <c r="D625" s="275">
        <v>385</v>
      </c>
      <c r="E625" s="254"/>
      <c r="F625" s="255"/>
      <c r="G625" s="256"/>
      <c r="H625" s="256"/>
    </row>
    <row r="626" spans="1:8" ht="34.200000000000003">
      <c r="A626" s="251">
        <v>14</v>
      </c>
      <c r="B626" s="252" t="s">
        <v>79</v>
      </c>
      <c r="C626" s="251" t="s">
        <v>80</v>
      </c>
      <c r="D626" s="274">
        <v>9.1999999999999998E-2</v>
      </c>
      <c r="E626" s="254"/>
      <c r="F626" s="255"/>
      <c r="G626" s="256"/>
      <c r="H626" s="256"/>
    </row>
    <row r="627" spans="1:8" ht="34.200000000000003">
      <c r="A627" s="251">
        <v>15</v>
      </c>
      <c r="B627" s="252" t="s">
        <v>81</v>
      </c>
      <c r="C627" s="251" t="s">
        <v>80</v>
      </c>
      <c r="D627" s="274">
        <v>9.1999999999999998E-2</v>
      </c>
      <c r="E627" s="254"/>
      <c r="F627" s="255"/>
      <c r="G627" s="256"/>
      <c r="H627" s="256"/>
    </row>
    <row r="628" spans="1:8" ht="45.6">
      <c r="A628" s="251">
        <v>16</v>
      </c>
      <c r="B628" s="252" t="s">
        <v>82</v>
      </c>
      <c r="C628" s="251" t="s">
        <v>80</v>
      </c>
      <c r="D628" s="274">
        <v>9.1999999999999998E-2</v>
      </c>
      <c r="E628" s="254"/>
      <c r="F628" s="255"/>
      <c r="G628" s="256"/>
      <c r="H628" s="256"/>
    </row>
    <row r="629" spans="1:8" ht="34.200000000000003">
      <c r="A629" s="251">
        <v>17</v>
      </c>
      <c r="B629" s="252" t="s">
        <v>980</v>
      </c>
      <c r="C629" s="251" t="s">
        <v>42</v>
      </c>
      <c r="D629" s="275">
        <v>8.3000000000000007</v>
      </c>
      <c r="E629" s="254"/>
      <c r="F629" s="255"/>
      <c r="G629" s="256"/>
      <c r="H629" s="256"/>
    </row>
    <row r="630" spans="1:8" ht="34.200000000000003">
      <c r="A630" s="251">
        <v>18</v>
      </c>
      <c r="B630" s="252" t="s">
        <v>347</v>
      </c>
      <c r="C630" s="251" t="s">
        <v>80</v>
      </c>
      <c r="D630" s="274">
        <v>0.83</v>
      </c>
      <c r="E630" s="254"/>
      <c r="F630" s="255"/>
      <c r="G630" s="256"/>
      <c r="H630" s="256"/>
    </row>
    <row r="631" spans="1:8" ht="34.200000000000003">
      <c r="A631" s="251">
        <v>19</v>
      </c>
      <c r="B631" s="252" t="s">
        <v>980</v>
      </c>
      <c r="C631" s="251" t="s">
        <v>42</v>
      </c>
      <c r="D631" s="275">
        <v>2.8</v>
      </c>
      <c r="E631" s="254"/>
      <c r="F631" s="255"/>
      <c r="G631" s="256"/>
      <c r="H631" s="256"/>
    </row>
    <row r="632" spans="1:8" ht="34.200000000000003">
      <c r="A632" s="251">
        <v>20</v>
      </c>
      <c r="B632" s="252" t="s">
        <v>348</v>
      </c>
      <c r="C632" s="251" t="s">
        <v>80</v>
      </c>
      <c r="D632" s="274">
        <v>0.28000000000000003</v>
      </c>
      <c r="E632" s="254"/>
      <c r="F632" s="255"/>
      <c r="G632" s="256"/>
      <c r="H632" s="256"/>
    </row>
    <row r="633" spans="1:8" ht="22.8">
      <c r="A633" s="251">
        <v>21</v>
      </c>
      <c r="B633" s="252" t="s">
        <v>70</v>
      </c>
      <c r="C633" s="251" t="s">
        <v>10</v>
      </c>
      <c r="D633" s="275">
        <v>5</v>
      </c>
      <c r="E633" s="254"/>
      <c r="F633" s="255"/>
      <c r="G633" s="256"/>
      <c r="H633" s="256"/>
    </row>
    <row r="634" spans="1:8">
      <c r="A634" s="251">
        <v>22</v>
      </c>
      <c r="B634" s="252" t="s">
        <v>71</v>
      </c>
      <c r="C634" s="251" t="s">
        <v>10</v>
      </c>
      <c r="D634" s="275">
        <v>5</v>
      </c>
      <c r="E634" s="254"/>
      <c r="F634" s="255"/>
      <c r="G634" s="256"/>
      <c r="H634" s="256"/>
    </row>
    <row r="635" spans="1:8" ht="22.8">
      <c r="A635" s="251">
        <v>23</v>
      </c>
      <c r="B635" s="252" t="s">
        <v>77</v>
      </c>
      <c r="C635" s="251" t="s">
        <v>46</v>
      </c>
      <c r="D635" s="274">
        <v>0.85</v>
      </c>
      <c r="E635" s="254"/>
      <c r="F635" s="255"/>
      <c r="G635" s="256"/>
      <c r="H635" s="256"/>
    </row>
    <row r="636" spans="1:8" ht="23.1" customHeight="1">
      <c r="A636" s="251">
        <v>24</v>
      </c>
      <c r="B636" s="252" t="s">
        <v>66</v>
      </c>
      <c r="C636" s="251" t="s">
        <v>46</v>
      </c>
      <c r="D636" s="274">
        <v>0.85</v>
      </c>
      <c r="E636" s="254"/>
      <c r="F636" s="255"/>
      <c r="G636" s="256"/>
      <c r="H636" s="256"/>
    </row>
    <row r="637" spans="1:8" ht="23.1" customHeight="1">
      <c r="A637" s="357">
        <v>25</v>
      </c>
      <c r="B637" s="358" t="s">
        <v>1025</v>
      </c>
      <c r="C637" s="357" t="s">
        <v>55</v>
      </c>
      <c r="D637" s="359">
        <v>16.600000000000001</v>
      </c>
      <c r="E637" s="254"/>
      <c r="F637" s="255"/>
      <c r="G637" s="256"/>
      <c r="H637" s="256"/>
    </row>
    <row r="638" spans="1:8" ht="23.1" customHeight="1">
      <c r="A638" s="357">
        <v>26</v>
      </c>
      <c r="B638" s="358" t="s">
        <v>77</v>
      </c>
      <c r="C638" s="357" t="s">
        <v>46</v>
      </c>
      <c r="D638" s="359">
        <v>6.1</v>
      </c>
      <c r="E638" s="254"/>
      <c r="F638" s="255"/>
      <c r="G638" s="256"/>
      <c r="H638" s="256"/>
    </row>
    <row r="639" spans="1:8" ht="23.1" customHeight="1">
      <c r="A639" s="357">
        <v>27</v>
      </c>
      <c r="B639" s="358" t="s">
        <v>66</v>
      </c>
      <c r="C639" s="357" t="s">
        <v>46</v>
      </c>
      <c r="D639" s="359">
        <v>6.1</v>
      </c>
      <c r="E639" s="254"/>
      <c r="F639" s="255"/>
      <c r="G639" s="256"/>
      <c r="H639" s="256"/>
    </row>
    <row r="640" spans="1:8">
      <c r="A640" s="249"/>
      <c r="B640" s="626" t="s">
        <v>78</v>
      </c>
      <c r="C640" s="627"/>
      <c r="D640" s="627"/>
      <c r="E640" s="627"/>
      <c r="F640" s="627"/>
    </row>
    <row r="641" spans="1:8" ht="22.8">
      <c r="A641" s="251">
        <v>1</v>
      </c>
      <c r="B641" s="252" t="s">
        <v>86</v>
      </c>
      <c r="C641" s="251" t="s">
        <v>87</v>
      </c>
      <c r="D641" s="275">
        <v>1.42</v>
      </c>
      <c r="E641" s="254"/>
      <c r="F641" s="255"/>
      <c r="G641" s="256"/>
      <c r="H641" s="256"/>
    </row>
    <row r="642" spans="1:8" ht="34.200000000000003">
      <c r="A642" s="251">
        <v>2</v>
      </c>
      <c r="B642" s="252" t="s">
        <v>88</v>
      </c>
      <c r="C642" s="251" t="s">
        <v>42</v>
      </c>
      <c r="D642" s="275">
        <v>4.26</v>
      </c>
      <c r="E642" s="254"/>
      <c r="F642" s="255"/>
      <c r="G642" s="256"/>
      <c r="H642" s="256"/>
    </row>
    <row r="643" spans="1:8" ht="34.200000000000003">
      <c r="A643" s="251">
        <v>3</v>
      </c>
      <c r="B643" s="252" t="s">
        <v>355</v>
      </c>
      <c r="C643" s="251" t="s">
        <v>68</v>
      </c>
      <c r="D643" s="275">
        <v>8.1999999999999993</v>
      </c>
      <c r="E643" s="254"/>
      <c r="F643" s="255"/>
      <c r="G643" s="256"/>
      <c r="H643" s="256"/>
    </row>
    <row r="644" spans="1:8" ht="22.8">
      <c r="A644" s="251">
        <v>4</v>
      </c>
      <c r="B644" s="252" t="s">
        <v>89</v>
      </c>
      <c r="C644" s="251" t="s">
        <v>87</v>
      </c>
      <c r="D644" s="275">
        <v>1</v>
      </c>
      <c r="E644" s="254"/>
      <c r="F644" s="255"/>
      <c r="G644" s="256"/>
      <c r="H644" s="256"/>
    </row>
    <row r="645" spans="1:8" ht="22.8">
      <c r="A645" s="251">
        <v>5</v>
      </c>
      <c r="B645" s="252" t="s">
        <v>356</v>
      </c>
      <c r="C645" s="251" t="s">
        <v>87</v>
      </c>
      <c r="D645" s="274">
        <v>0.26</v>
      </c>
      <c r="E645" s="254"/>
      <c r="F645" s="255"/>
      <c r="G645" s="256"/>
      <c r="H645" s="256"/>
    </row>
    <row r="646" spans="1:8" ht="34.200000000000003">
      <c r="A646" s="251">
        <v>6</v>
      </c>
      <c r="B646" s="252" t="s">
        <v>81</v>
      </c>
      <c r="C646" s="251" t="s">
        <v>80</v>
      </c>
      <c r="D646" s="274">
        <v>0.1323</v>
      </c>
      <c r="E646" s="254"/>
      <c r="F646" s="255"/>
      <c r="G646" s="256"/>
      <c r="H646" s="256"/>
    </row>
    <row r="647" spans="1:8" ht="45.6">
      <c r="A647" s="251">
        <v>7</v>
      </c>
      <c r="B647" s="252" t="s">
        <v>357</v>
      </c>
      <c r="C647" s="251" t="s">
        <v>80</v>
      </c>
      <c r="D647" s="274">
        <v>0.1323</v>
      </c>
      <c r="E647" s="254"/>
      <c r="F647" s="255"/>
      <c r="G647" s="256"/>
      <c r="H647" s="256"/>
    </row>
    <row r="648" spans="1:8" ht="34.200000000000003">
      <c r="A648" s="251">
        <v>8</v>
      </c>
      <c r="B648" s="252" t="s">
        <v>92</v>
      </c>
      <c r="C648" s="251" t="s">
        <v>68</v>
      </c>
      <c r="D648" s="275">
        <v>12.6</v>
      </c>
      <c r="E648" s="254"/>
      <c r="F648" s="255"/>
      <c r="G648" s="256"/>
      <c r="H648" s="256"/>
    </row>
    <row r="649" spans="1:8" ht="22.8">
      <c r="A649" s="251">
        <v>9</v>
      </c>
      <c r="B649" s="252" t="s">
        <v>93</v>
      </c>
      <c r="C649" s="251" t="s">
        <v>68</v>
      </c>
      <c r="D649" s="275">
        <v>12.6</v>
      </c>
      <c r="E649" s="254"/>
      <c r="F649" s="255"/>
      <c r="G649" s="256"/>
      <c r="H649" s="256"/>
    </row>
    <row r="650" spans="1:8">
      <c r="A650" s="249"/>
      <c r="B650" s="626" t="s">
        <v>358</v>
      </c>
      <c r="C650" s="627"/>
      <c r="D650" s="627"/>
      <c r="E650" s="627"/>
      <c r="F650" s="627"/>
    </row>
    <row r="651" spans="1:8" ht="34.200000000000003">
      <c r="A651" s="251">
        <v>1</v>
      </c>
      <c r="B651" s="252" t="s">
        <v>84</v>
      </c>
      <c r="C651" s="251" t="s">
        <v>80</v>
      </c>
      <c r="D651" s="274">
        <v>0.11899999999999999</v>
      </c>
      <c r="E651" s="254"/>
      <c r="F651" s="255"/>
      <c r="G651" s="256"/>
      <c r="H651" s="256"/>
    </row>
    <row r="652" spans="1:8" ht="34.200000000000003">
      <c r="A652" s="251">
        <v>2</v>
      </c>
      <c r="B652" s="252" t="s">
        <v>85</v>
      </c>
      <c r="C652" s="251" t="s">
        <v>80</v>
      </c>
      <c r="D652" s="274">
        <v>0.11899999999999999</v>
      </c>
      <c r="E652" s="254"/>
      <c r="F652" s="255"/>
      <c r="G652" s="256"/>
      <c r="H652" s="256"/>
    </row>
    <row r="653" spans="1:8" ht="45.6">
      <c r="A653" s="251">
        <v>3</v>
      </c>
      <c r="B653" s="381" t="s">
        <v>2365</v>
      </c>
      <c r="C653" s="251" t="s">
        <v>103</v>
      </c>
      <c r="D653" s="275">
        <v>2.2999999999999998</v>
      </c>
      <c r="E653" s="254"/>
      <c r="F653" s="255"/>
      <c r="G653" s="256"/>
      <c r="H653" s="256"/>
    </row>
    <row r="654" spans="1:8" ht="45.6">
      <c r="A654" s="251">
        <v>4</v>
      </c>
      <c r="B654" s="381" t="s">
        <v>2366</v>
      </c>
      <c r="C654" s="251" t="s">
        <v>103</v>
      </c>
      <c r="D654" s="274">
        <v>0.08</v>
      </c>
      <c r="E654" s="254"/>
      <c r="F654" s="255"/>
      <c r="G654" s="256"/>
      <c r="H654" s="256"/>
    </row>
    <row r="655" spans="1:8" ht="22.8">
      <c r="A655" s="251">
        <v>5</v>
      </c>
      <c r="B655" s="252" t="s">
        <v>360</v>
      </c>
      <c r="C655" s="251" t="s">
        <v>10</v>
      </c>
      <c r="D655" s="275">
        <v>4</v>
      </c>
      <c r="E655" s="254"/>
      <c r="F655" s="255"/>
      <c r="G655" s="256"/>
      <c r="H655" s="256"/>
    </row>
    <row r="656" spans="1:8">
      <c r="A656" s="251">
        <v>6</v>
      </c>
      <c r="B656" s="252" t="s">
        <v>361</v>
      </c>
      <c r="C656" s="251" t="s">
        <v>68</v>
      </c>
      <c r="D656" s="275">
        <v>6.21</v>
      </c>
      <c r="E656" s="254"/>
      <c r="F656" s="255"/>
      <c r="G656" s="256"/>
      <c r="H656" s="256"/>
    </row>
    <row r="657" spans="1:8">
      <c r="A657" s="249"/>
      <c r="B657" s="626" t="s">
        <v>1003</v>
      </c>
      <c r="C657" s="627"/>
      <c r="D657" s="627"/>
      <c r="E657" s="627"/>
      <c r="F657" s="627"/>
    </row>
    <row r="658" spans="1:8" ht="45.6">
      <c r="A658" s="251">
        <v>1</v>
      </c>
      <c r="B658" s="252" t="s">
        <v>227</v>
      </c>
      <c r="C658" s="251" t="s">
        <v>42</v>
      </c>
      <c r="D658" s="275">
        <v>7.5</v>
      </c>
      <c r="E658" s="254"/>
      <c r="F658" s="255"/>
      <c r="G658" s="256"/>
      <c r="H658" s="256"/>
    </row>
    <row r="659" spans="1:8" ht="22.8">
      <c r="A659" s="251">
        <v>2</v>
      </c>
      <c r="B659" s="252" t="s">
        <v>982</v>
      </c>
      <c r="C659" s="251" t="s">
        <v>42</v>
      </c>
      <c r="D659" s="275">
        <v>2.1</v>
      </c>
      <c r="E659" s="254"/>
      <c r="F659" s="255"/>
      <c r="G659" s="256"/>
      <c r="H659" s="256"/>
    </row>
    <row r="660" spans="1:8" ht="34.200000000000003">
      <c r="A660" s="251">
        <v>3</v>
      </c>
      <c r="B660" s="252" t="s">
        <v>700</v>
      </c>
      <c r="C660" s="251" t="s">
        <v>68</v>
      </c>
      <c r="D660" s="274">
        <v>0.7</v>
      </c>
      <c r="E660" s="254"/>
      <c r="F660" s="255"/>
      <c r="G660" s="256"/>
      <c r="H660" s="256"/>
    </row>
    <row r="661" spans="1:8" ht="34.200000000000003">
      <c r="A661" s="251">
        <v>4</v>
      </c>
      <c r="B661" s="252" t="s">
        <v>365</v>
      </c>
      <c r="C661" s="251" t="s">
        <v>68</v>
      </c>
      <c r="D661" s="275">
        <v>8.8000000000000007</v>
      </c>
      <c r="E661" s="254"/>
      <c r="F661" s="255"/>
      <c r="G661" s="256"/>
      <c r="H661" s="256"/>
    </row>
    <row r="662" spans="1:8" ht="34.200000000000003">
      <c r="A662" s="251">
        <v>5</v>
      </c>
      <c r="B662" s="252" t="s">
        <v>997</v>
      </c>
      <c r="C662" s="251" t="s">
        <v>68</v>
      </c>
      <c r="D662" s="275">
        <v>4.7</v>
      </c>
      <c r="E662" s="254"/>
      <c r="F662" s="255"/>
      <c r="G662" s="256"/>
      <c r="H662" s="256"/>
    </row>
    <row r="663" spans="1:8" ht="22.8">
      <c r="A663" s="251">
        <v>6</v>
      </c>
      <c r="B663" s="252" t="s">
        <v>366</v>
      </c>
      <c r="C663" s="251" t="s">
        <v>87</v>
      </c>
      <c r="D663" s="275">
        <v>1.42</v>
      </c>
      <c r="E663" s="254"/>
      <c r="F663" s="255"/>
      <c r="G663" s="256"/>
      <c r="H663" s="256"/>
    </row>
    <row r="664" spans="1:8" ht="45.6">
      <c r="A664" s="251">
        <v>7</v>
      </c>
      <c r="B664" s="252" t="s">
        <v>367</v>
      </c>
      <c r="C664" s="251" t="s">
        <v>68</v>
      </c>
      <c r="D664" s="356">
        <v>0.7</v>
      </c>
      <c r="E664" s="254"/>
      <c r="F664" s="255"/>
      <c r="G664" s="256"/>
      <c r="H664" s="256"/>
    </row>
    <row r="665" spans="1:8" ht="45.6">
      <c r="A665" s="251">
        <v>8</v>
      </c>
      <c r="B665" s="252" t="s">
        <v>224</v>
      </c>
      <c r="C665" s="251" t="s">
        <v>68</v>
      </c>
      <c r="D665" s="275">
        <v>12</v>
      </c>
      <c r="E665" s="254"/>
      <c r="F665" s="255"/>
      <c r="G665" s="256"/>
      <c r="H665" s="256"/>
    </row>
    <row r="666" spans="1:8" ht="22.8">
      <c r="A666" s="251">
        <v>9</v>
      </c>
      <c r="B666" s="252" t="s">
        <v>366</v>
      </c>
      <c r="C666" s="251" t="s">
        <v>87</v>
      </c>
      <c r="D666" s="356">
        <v>1.27</v>
      </c>
      <c r="E666" s="254"/>
      <c r="F666" s="255"/>
      <c r="G666" s="256"/>
      <c r="H666" s="256"/>
    </row>
    <row r="667" spans="1:8" ht="34.200000000000003">
      <c r="A667" s="251">
        <v>10</v>
      </c>
      <c r="B667" s="252" t="s">
        <v>368</v>
      </c>
      <c r="C667" s="251" t="s">
        <v>68</v>
      </c>
      <c r="D667" s="356">
        <v>0.7</v>
      </c>
      <c r="E667" s="254"/>
      <c r="F667" s="255"/>
      <c r="G667" s="256"/>
      <c r="H667" s="256"/>
    </row>
    <row r="668" spans="1:8" ht="45.6">
      <c r="A668" s="251">
        <v>11</v>
      </c>
      <c r="B668" s="252" t="s">
        <v>223</v>
      </c>
      <c r="C668" s="251" t="s">
        <v>68</v>
      </c>
      <c r="D668" s="275">
        <v>11.75</v>
      </c>
      <c r="E668" s="254"/>
      <c r="F668" s="255"/>
      <c r="G668" s="256"/>
      <c r="H668" s="256"/>
    </row>
    <row r="669" spans="1:8" ht="45.6">
      <c r="A669" s="251">
        <v>12</v>
      </c>
      <c r="B669" s="252" t="s">
        <v>223</v>
      </c>
      <c r="C669" s="251" t="s">
        <v>68</v>
      </c>
      <c r="D669" s="274">
        <v>0.25</v>
      </c>
      <c r="E669" s="254"/>
      <c r="F669" s="255"/>
      <c r="G669" s="256"/>
      <c r="H669" s="256"/>
    </row>
    <row r="670" spans="1:8" ht="22.8">
      <c r="A670" s="251">
        <v>13</v>
      </c>
      <c r="B670" s="358" t="s">
        <v>2289</v>
      </c>
      <c r="C670" s="251" t="s">
        <v>103</v>
      </c>
      <c r="D670" s="275">
        <v>4.5199999999999996</v>
      </c>
      <c r="E670" s="254"/>
      <c r="F670" s="255"/>
      <c r="G670" s="256"/>
      <c r="H670" s="256"/>
    </row>
    <row r="671" spans="1:8" ht="22.8">
      <c r="A671" s="251">
        <v>14</v>
      </c>
      <c r="B671" s="252" t="s">
        <v>369</v>
      </c>
      <c r="C671" s="251" t="s">
        <v>103</v>
      </c>
      <c r="D671" s="275">
        <v>4.5199999999999996</v>
      </c>
      <c r="E671" s="254"/>
      <c r="F671" s="255"/>
      <c r="G671" s="256"/>
      <c r="H671" s="256"/>
    </row>
    <row r="672" spans="1:8" ht="22.8">
      <c r="A672" s="251">
        <v>15</v>
      </c>
      <c r="B672" s="252" t="s">
        <v>701</v>
      </c>
      <c r="C672" s="251" t="s">
        <v>68</v>
      </c>
      <c r="D672" s="275">
        <v>2.4</v>
      </c>
      <c r="E672" s="254"/>
      <c r="F672" s="255"/>
      <c r="G672" s="256"/>
      <c r="H672" s="256"/>
    </row>
    <row r="673" spans="1:8" ht="34.200000000000003">
      <c r="A673" s="251">
        <v>16</v>
      </c>
      <c r="B673" s="252" t="s">
        <v>702</v>
      </c>
      <c r="C673" s="251" t="s">
        <v>68</v>
      </c>
      <c r="D673" s="275">
        <v>2.4</v>
      </c>
      <c r="E673" s="254"/>
      <c r="F673" s="255"/>
      <c r="G673" s="256"/>
      <c r="H673" s="256"/>
    </row>
    <row r="674" spans="1:8">
      <c r="A674" s="357">
        <v>17</v>
      </c>
      <c r="B674" s="358" t="s">
        <v>2292</v>
      </c>
      <c r="C674" s="387" t="s">
        <v>64</v>
      </c>
      <c r="D674" s="387">
        <v>5.5</v>
      </c>
      <c r="E674" s="254"/>
      <c r="F674" s="254"/>
      <c r="G674" s="256"/>
      <c r="H674" s="256"/>
    </row>
    <row r="675" spans="1:8">
      <c r="A675" s="249"/>
      <c r="B675" s="653" t="s">
        <v>374</v>
      </c>
      <c r="C675" s="654"/>
      <c r="D675" s="654"/>
      <c r="E675" s="654"/>
      <c r="F675" s="655"/>
    </row>
    <row r="676" spans="1:8" ht="45.6">
      <c r="A676" s="251">
        <v>1</v>
      </c>
      <c r="B676" s="252" t="s">
        <v>227</v>
      </c>
      <c r="C676" s="251" t="s">
        <v>42</v>
      </c>
      <c r="D676" s="274">
        <v>0.92</v>
      </c>
      <c r="E676" s="254"/>
      <c r="F676" s="255"/>
      <c r="G676" s="256"/>
      <c r="H676" s="256"/>
    </row>
    <row r="677" spans="1:8" ht="22.8">
      <c r="A677" s="251">
        <v>2</v>
      </c>
      <c r="B677" s="252" t="s">
        <v>983</v>
      </c>
      <c r="C677" s="251" t="s">
        <v>68</v>
      </c>
      <c r="D677" s="275">
        <v>3.4</v>
      </c>
      <c r="E677" s="254"/>
      <c r="F677" s="255"/>
      <c r="G677" s="256"/>
      <c r="H677" s="256"/>
    </row>
    <row r="678" spans="1:8" ht="34.200000000000003">
      <c r="A678" s="251">
        <v>3</v>
      </c>
      <c r="B678" s="427" t="s">
        <v>377</v>
      </c>
      <c r="C678" s="426" t="s">
        <v>68</v>
      </c>
      <c r="D678" s="428">
        <v>1.1499999999999999</v>
      </c>
      <c r="E678" s="254"/>
      <c r="F678" s="255"/>
      <c r="G678" s="256"/>
      <c r="H678" s="256"/>
    </row>
    <row r="679" spans="1:8" ht="22.8">
      <c r="A679" s="251">
        <v>4</v>
      </c>
      <c r="B679" s="427" t="s">
        <v>366</v>
      </c>
      <c r="C679" s="426" t="s">
        <v>87</v>
      </c>
      <c r="D679" s="429">
        <v>0.115</v>
      </c>
      <c r="E679" s="254"/>
      <c r="F679" s="255"/>
      <c r="G679" s="256"/>
      <c r="H679" s="256"/>
    </row>
    <row r="680" spans="1:8" ht="45.6">
      <c r="A680" s="251">
        <v>5</v>
      </c>
      <c r="B680" s="427" t="s">
        <v>378</v>
      </c>
      <c r="C680" s="426" t="s">
        <v>68</v>
      </c>
      <c r="D680" s="428">
        <v>1.1499999999999999</v>
      </c>
      <c r="E680" s="254"/>
      <c r="F680" s="255"/>
      <c r="G680" s="256"/>
      <c r="H680" s="256"/>
    </row>
    <row r="681" spans="1:8" ht="22.8">
      <c r="A681" s="251">
        <v>6</v>
      </c>
      <c r="B681" s="252" t="s">
        <v>97</v>
      </c>
      <c r="C681" s="251" t="s">
        <v>68</v>
      </c>
      <c r="D681" s="275">
        <v>2.25</v>
      </c>
      <c r="E681" s="254"/>
      <c r="F681" s="255"/>
      <c r="G681" s="256"/>
      <c r="H681" s="256"/>
    </row>
    <row r="682" spans="1:8" ht="34.200000000000003">
      <c r="A682" s="251">
        <v>7</v>
      </c>
      <c r="B682" s="252" t="s">
        <v>379</v>
      </c>
      <c r="C682" s="251" t="s">
        <v>68</v>
      </c>
      <c r="D682" s="275">
        <v>2.17</v>
      </c>
      <c r="E682" s="254"/>
      <c r="F682" s="255"/>
      <c r="G682" s="256"/>
      <c r="H682" s="256"/>
    </row>
    <row r="683" spans="1:8" ht="22.8">
      <c r="A683" s="251">
        <v>8</v>
      </c>
      <c r="B683" s="252" t="s">
        <v>98</v>
      </c>
      <c r="C683" s="251" t="s">
        <v>68</v>
      </c>
      <c r="D683" s="274">
        <v>0.08</v>
      </c>
      <c r="E683" s="254"/>
      <c r="F683" s="255"/>
      <c r="G683" s="256"/>
      <c r="H683" s="256"/>
    </row>
    <row r="684" spans="1:8" ht="22.8">
      <c r="A684" s="251">
        <v>9</v>
      </c>
      <c r="B684" s="252" t="s">
        <v>102</v>
      </c>
      <c r="C684" s="251" t="s">
        <v>103</v>
      </c>
      <c r="D684" s="275">
        <v>1.95</v>
      </c>
      <c r="E684" s="254"/>
      <c r="F684" s="255"/>
      <c r="G684" s="256"/>
      <c r="H684" s="256"/>
    </row>
    <row r="685" spans="1:8" ht="22.8">
      <c r="A685" s="251">
        <v>10</v>
      </c>
      <c r="B685" s="252" t="s">
        <v>369</v>
      </c>
      <c r="C685" s="251" t="s">
        <v>103</v>
      </c>
      <c r="D685" s="274">
        <v>0.71</v>
      </c>
      <c r="E685" s="254"/>
      <c r="F685" s="255"/>
      <c r="G685" s="256"/>
      <c r="H685" s="256"/>
    </row>
    <row r="686" spans="1:8">
      <c r="A686" s="249"/>
      <c r="B686" s="626" t="s">
        <v>383</v>
      </c>
      <c r="C686" s="627"/>
      <c r="D686" s="627"/>
      <c r="E686" s="627"/>
      <c r="F686" s="627"/>
    </row>
    <row r="687" spans="1:8" ht="34.200000000000003">
      <c r="A687" s="396">
        <v>1</v>
      </c>
      <c r="B687" s="358" t="s">
        <v>112</v>
      </c>
      <c r="C687" s="357" t="s">
        <v>10</v>
      </c>
      <c r="D687" s="359">
        <v>5</v>
      </c>
      <c r="E687" s="390"/>
      <c r="F687" s="390"/>
    </row>
    <row r="688" spans="1:8" ht="34.200000000000003">
      <c r="A688" s="396">
        <v>2</v>
      </c>
      <c r="B688" s="358" t="s">
        <v>2315</v>
      </c>
      <c r="C688" s="357" t="s">
        <v>10</v>
      </c>
      <c r="D688" s="359">
        <v>1</v>
      </c>
      <c r="E688" s="390"/>
      <c r="F688" s="390"/>
    </row>
    <row r="689" spans="1:8" ht="22.8">
      <c r="A689" s="251">
        <v>3</v>
      </c>
      <c r="B689" s="252" t="s">
        <v>1419</v>
      </c>
      <c r="C689" s="251" t="s">
        <v>10</v>
      </c>
      <c r="D689" s="275">
        <v>1</v>
      </c>
      <c r="E689" s="254"/>
      <c r="F689" s="255"/>
      <c r="G689" s="256"/>
      <c r="H689" s="256"/>
    </row>
    <row r="690" spans="1:8" ht="22.8">
      <c r="A690" s="251">
        <v>4</v>
      </c>
      <c r="B690" s="252" t="s">
        <v>2316</v>
      </c>
      <c r="C690" s="251" t="s">
        <v>10</v>
      </c>
      <c r="D690" s="275">
        <v>6</v>
      </c>
      <c r="E690" s="254"/>
      <c r="F690" s="255"/>
      <c r="G690" s="256"/>
      <c r="H690" s="256"/>
    </row>
    <row r="691" spans="1:8" ht="22.8">
      <c r="A691" s="251">
        <v>5</v>
      </c>
      <c r="B691" s="252" t="s">
        <v>2317</v>
      </c>
      <c r="C691" s="251" t="s">
        <v>10</v>
      </c>
      <c r="D691" s="275">
        <v>1</v>
      </c>
      <c r="E691" s="254"/>
      <c r="F691" s="255"/>
      <c r="G691" s="256"/>
      <c r="H691" s="256"/>
    </row>
    <row r="692" spans="1:8" ht="22.8">
      <c r="A692" s="251">
        <v>6</v>
      </c>
      <c r="B692" s="252" t="s">
        <v>2308</v>
      </c>
      <c r="C692" s="251" t="s">
        <v>10</v>
      </c>
      <c r="D692" s="275">
        <v>2</v>
      </c>
      <c r="E692" s="254"/>
      <c r="F692" s="255"/>
      <c r="G692" s="256"/>
      <c r="H692" s="256"/>
    </row>
    <row r="693" spans="1:8" ht="22.8">
      <c r="A693" s="357">
        <v>7</v>
      </c>
      <c r="B693" s="358" t="s">
        <v>2310</v>
      </c>
      <c r="C693" s="357" t="s">
        <v>10</v>
      </c>
      <c r="D693" s="359">
        <v>2</v>
      </c>
      <c r="E693" s="254"/>
      <c r="F693" s="255"/>
      <c r="G693" s="256"/>
      <c r="H693" s="256"/>
    </row>
    <row r="694" spans="1:8" ht="22.8">
      <c r="A694" s="251">
        <v>8</v>
      </c>
      <c r="B694" s="252" t="s">
        <v>2318</v>
      </c>
      <c r="C694" s="251" t="s">
        <v>10</v>
      </c>
      <c r="D694" s="356">
        <v>3</v>
      </c>
      <c r="E694" s="254"/>
      <c r="F694" s="255"/>
      <c r="G694" s="256"/>
      <c r="H694" s="256"/>
    </row>
    <row r="695" spans="1:8" ht="22.8">
      <c r="A695" s="251">
        <v>9</v>
      </c>
      <c r="B695" s="252" t="s">
        <v>988</v>
      </c>
      <c r="C695" s="251" t="s">
        <v>10</v>
      </c>
      <c r="D695" s="275">
        <v>1</v>
      </c>
      <c r="E695" s="254"/>
      <c r="F695" s="255"/>
      <c r="G695" s="256"/>
      <c r="H695" s="256"/>
    </row>
    <row r="696" spans="1:8" ht="22.8">
      <c r="A696" s="251">
        <v>10</v>
      </c>
      <c r="B696" s="252" t="s">
        <v>391</v>
      </c>
      <c r="C696" s="251" t="s">
        <v>184</v>
      </c>
      <c r="D696" s="275">
        <v>42</v>
      </c>
      <c r="E696" s="254"/>
      <c r="F696" s="255"/>
      <c r="G696" s="256"/>
      <c r="H696" s="256"/>
    </row>
    <row r="697" spans="1:8" ht="34.200000000000003">
      <c r="A697" s="251">
        <v>11</v>
      </c>
      <c r="B697" s="252" t="s">
        <v>705</v>
      </c>
      <c r="C697" s="251" t="s">
        <v>55</v>
      </c>
      <c r="D697" s="275">
        <v>2.7</v>
      </c>
      <c r="E697" s="254"/>
      <c r="F697" s="255"/>
      <c r="G697" s="256"/>
      <c r="H697" s="256"/>
    </row>
    <row r="698" spans="1:8" ht="22.8">
      <c r="A698" s="251">
        <v>12</v>
      </c>
      <c r="B698" s="252" t="s">
        <v>706</v>
      </c>
      <c r="C698" s="251" t="s">
        <v>10</v>
      </c>
      <c r="D698" s="275">
        <v>2</v>
      </c>
      <c r="E698" s="254"/>
      <c r="F698" s="255"/>
      <c r="G698" s="256"/>
      <c r="H698" s="256"/>
    </row>
    <row r="699" spans="1:8" ht="14.1" customHeight="1">
      <c r="A699" s="628" t="s">
        <v>1392</v>
      </c>
      <c r="B699" s="629"/>
      <c r="C699" s="629"/>
      <c r="D699" s="629"/>
      <c r="E699" s="630"/>
      <c r="F699" s="255"/>
    </row>
    <row r="700" spans="1:8" ht="14.1">
      <c r="A700" s="278"/>
      <c r="B700" s="649"/>
      <c r="C700" s="650"/>
      <c r="D700" s="650"/>
      <c r="E700" s="279"/>
      <c r="F700" s="280"/>
    </row>
    <row r="701" spans="1:8">
      <c r="A701" s="278"/>
      <c r="B701" s="651"/>
      <c r="C701" s="652"/>
      <c r="D701" s="652"/>
      <c r="E701" s="279"/>
      <c r="F701" s="280"/>
    </row>
    <row r="702" spans="1:8" ht="14.1">
      <c r="A702" s="278"/>
      <c r="B702" s="649"/>
      <c r="C702" s="650"/>
      <c r="D702" s="650"/>
      <c r="E702" s="279"/>
      <c r="F702" s="280"/>
    </row>
    <row r="703" spans="1:8" ht="15">
      <c r="B703" s="616" t="s">
        <v>19</v>
      </c>
      <c r="C703" s="617"/>
      <c r="D703" s="617"/>
      <c r="E703" s="617"/>
    </row>
    <row r="705" spans="1:8">
      <c r="A705" s="618" t="s">
        <v>846</v>
      </c>
      <c r="B705" s="619"/>
      <c r="C705" s="619"/>
      <c r="D705" s="619"/>
      <c r="E705" s="619"/>
      <c r="F705" s="619"/>
    </row>
    <row r="706" spans="1:8">
      <c r="A706" s="619"/>
      <c r="B706" s="619"/>
      <c r="C706" s="619"/>
      <c r="D706" s="619"/>
      <c r="E706" s="619"/>
      <c r="F706" s="619"/>
    </row>
    <row r="707" spans="1:8">
      <c r="A707" s="618" t="s">
        <v>959</v>
      </c>
      <c r="B707" s="619"/>
      <c r="C707" s="619"/>
      <c r="D707" s="619"/>
      <c r="E707" s="619"/>
      <c r="F707" s="619"/>
    </row>
    <row r="708" spans="1:8">
      <c r="A708" s="619"/>
      <c r="B708" s="619"/>
      <c r="C708" s="619"/>
      <c r="D708" s="619"/>
      <c r="E708" s="619"/>
      <c r="F708" s="619"/>
    </row>
    <row r="709" spans="1:8">
      <c r="A709" s="618" t="s">
        <v>1005</v>
      </c>
      <c r="B709" s="619"/>
      <c r="C709" s="619"/>
      <c r="D709" s="619"/>
      <c r="E709" s="619"/>
      <c r="F709" s="619"/>
    </row>
    <row r="710" spans="1:8">
      <c r="A710" s="619"/>
      <c r="B710" s="619"/>
      <c r="C710" s="619"/>
      <c r="D710" s="619"/>
      <c r="E710" s="619"/>
      <c r="F710" s="619"/>
    </row>
    <row r="711" spans="1:8">
      <c r="A711" s="620" t="s">
        <v>1438</v>
      </c>
      <c r="B711" s="243" t="s">
        <v>23</v>
      </c>
      <c r="C711" s="244" t="s">
        <v>6</v>
      </c>
      <c r="D711" s="622" t="s">
        <v>7</v>
      </c>
      <c r="E711" s="624" t="s">
        <v>1393</v>
      </c>
      <c r="F711" s="625"/>
    </row>
    <row r="712" spans="1:8">
      <c r="A712" s="621"/>
      <c r="B712" s="246" t="s">
        <v>24</v>
      </c>
      <c r="C712" s="247" t="s">
        <v>10</v>
      </c>
      <c r="D712" s="623"/>
      <c r="E712" s="248" t="s">
        <v>25</v>
      </c>
      <c r="F712" s="245" t="s">
        <v>26</v>
      </c>
    </row>
    <row r="713" spans="1:8">
      <c r="A713" s="249"/>
      <c r="B713" s="626" t="s">
        <v>27</v>
      </c>
      <c r="C713" s="627"/>
      <c r="D713" s="627"/>
      <c r="E713" s="627"/>
      <c r="F713" s="627"/>
    </row>
    <row r="714" spans="1:8" ht="22.8">
      <c r="A714" s="251">
        <v>1</v>
      </c>
      <c r="B714" s="252" t="s">
        <v>291</v>
      </c>
      <c r="C714" s="251" t="s">
        <v>259</v>
      </c>
      <c r="D714" s="274">
        <v>0.20599999999999999</v>
      </c>
      <c r="E714" s="254"/>
      <c r="F714" s="255"/>
      <c r="G714" s="256"/>
      <c r="H714" s="256"/>
    </row>
    <row r="715" spans="1:8" ht="34.200000000000003">
      <c r="A715" s="251">
        <v>2</v>
      </c>
      <c r="B715" s="252" t="s">
        <v>342</v>
      </c>
      <c r="C715" s="251" t="s">
        <v>64</v>
      </c>
      <c r="D715" s="275">
        <v>375</v>
      </c>
      <c r="E715" s="254"/>
      <c r="F715" s="255"/>
      <c r="G715" s="256"/>
      <c r="H715" s="256"/>
    </row>
    <row r="716" spans="1:8" ht="22.8">
      <c r="A716" s="251">
        <v>3</v>
      </c>
      <c r="B716" s="252" t="s">
        <v>77</v>
      </c>
      <c r="C716" s="251" t="s">
        <v>46</v>
      </c>
      <c r="D716" s="275">
        <v>37.5</v>
      </c>
      <c r="E716" s="254"/>
      <c r="F716" s="255"/>
      <c r="G716" s="256"/>
      <c r="H716" s="256"/>
    </row>
    <row r="717" spans="1:8" ht="22.8">
      <c r="A717" s="251">
        <v>4</v>
      </c>
      <c r="B717" s="252" t="s">
        <v>66</v>
      </c>
      <c r="C717" s="251" t="s">
        <v>46</v>
      </c>
      <c r="D717" s="275">
        <v>37.5</v>
      </c>
      <c r="E717" s="254"/>
      <c r="F717" s="255"/>
      <c r="G717" s="256"/>
      <c r="H717" s="256"/>
    </row>
    <row r="718" spans="1:8" ht="34.200000000000003">
      <c r="A718" s="251">
        <v>5</v>
      </c>
      <c r="B718" s="252" t="s">
        <v>63</v>
      </c>
      <c r="C718" s="251" t="s">
        <v>64</v>
      </c>
      <c r="D718" s="275">
        <v>273</v>
      </c>
      <c r="E718" s="254"/>
      <c r="F718" s="255"/>
      <c r="G718" s="256"/>
      <c r="H718" s="256"/>
    </row>
    <row r="719" spans="1:8" ht="22.8">
      <c r="A719" s="251">
        <v>6</v>
      </c>
      <c r="B719" s="252" t="s">
        <v>77</v>
      </c>
      <c r="C719" s="251" t="s">
        <v>46</v>
      </c>
      <c r="D719" s="275">
        <v>10.101000000000001</v>
      </c>
      <c r="E719" s="254"/>
      <c r="F719" s="255"/>
      <c r="G719" s="256"/>
      <c r="H719" s="256"/>
    </row>
    <row r="720" spans="1:8" ht="22.8">
      <c r="A720" s="251">
        <v>7</v>
      </c>
      <c r="B720" s="252" t="s">
        <v>66</v>
      </c>
      <c r="C720" s="251" t="s">
        <v>46</v>
      </c>
      <c r="D720" s="275">
        <v>10.101000000000001</v>
      </c>
      <c r="E720" s="254"/>
      <c r="F720" s="255"/>
      <c r="G720" s="256"/>
      <c r="H720" s="256"/>
    </row>
    <row r="721" spans="1:8" ht="22.8">
      <c r="A721" s="251">
        <v>8</v>
      </c>
      <c r="B721" s="252" t="s">
        <v>67</v>
      </c>
      <c r="C721" s="251" t="s">
        <v>68</v>
      </c>
      <c r="D721" s="275">
        <v>5.45</v>
      </c>
      <c r="E721" s="254"/>
      <c r="F721" s="255"/>
      <c r="G721" s="256"/>
      <c r="H721" s="256"/>
    </row>
    <row r="722" spans="1:8" ht="34.200000000000003">
      <c r="A722" s="251">
        <v>9</v>
      </c>
      <c r="B722" s="252" t="s">
        <v>344</v>
      </c>
      <c r="C722" s="251" t="s">
        <v>46</v>
      </c>
      <c r="D722" s="275">
        <v>109</v>
      </c>
      <c r="E722" s="254"/>
      <c r="F722" s="255"/>
      <c r="G722" s="256"/>
      <c r="H722" s="256"/>
    </row>
    <row r="723" spans="1:8" ht="22.8">
      <c r="A723" s="251">
        <v>10</v>
      </c>
      <c r="B723" s="252" t="s">
        <v>66</v>
      </c>
      <c r="C723" s="251" t="s">
        <v>46</v>
      </c>
      <c r="D723" s="275">
        <v>109</v>
      </c>
      <c r="E723" s="254"/>
      <c r="F723" s="255"/>
      <c r="G723" s="256"/>
      <c r="H723" s="256"/>
    </row>
    <row r="724" spans="1:8" ht="34.200000000000003">
      <c r="A724" s="251">
        <v>11</v>
      </c>
      <c r="B724" s="252" t="s">
        <v>345</v>
      </c>
      <c r="C724" s="251" t="s">
        <v>68</v>
      </c>
      <c r="D724" s="275">
        <v>4.8499999999999996</v>
      </c>
      <c r="E724" s="254"/>
      <c r="F724" s="255"/>
      <c r="G724" s="256"/>
      <c r="H724" s="256"/>
    </row>
    <row r="725" spans="1:8" ht="34.200000000000003">
      <c r="A725" s="251">
        <v>12</v>
      </c>
      <c r="B725" s="252" t="s">
        <v>979</v>
      </c>
      <c r="C725" s="251" t="s">
        <v>46</v>
      </c>
      <c r="D725" s="275">
        <v>162</v>
      </c>
      <c r="E725" s="254"/>
      <c r="F725" s="255"/>
      <c r="G725" s="256"/>
      <c r="H725" s="256"/>
    </row>
    <row r="726" spans="1:8" ht="22.8">
      <c r="A726" s="251">
        <v>13</v>
      </c>
      <c r="B726" s="252" t="s">
        <v>66</v>
      </c>
      <c r="C726" s="251" t="s">
        <v>46</v>
      </c>
      <c r="D726" s="275">
        <v>162</v>
      </c>
      <c r="E726" s="254"/>
      <c r="F726" s="255"/>
      <c r="G726" s="256"/>
      <c r="H726" s="256"/>
    </row>
    <row r="727" spans="1:8" ht="34.200000000000003">
      <c r="A727" s="251">
        <v>14</v>
      </c>
      <c r="B727" s="252" t="s">
        <v>79</v>
      </c>
      <c r="C727" s="251" t="s">
        <v>80</v>
      </c>
      <c r="D727" s="274">
        <v>6.2E-2</v>
      </c>
      <c r="F727" s="255"/>
      <c r="G727" s="256"/>
      <c r="H727" s="256"/>
    </row>
    <row r="728" spans="1:8" ht="34.200000000000003">
      <c r="A728" s="251">
        <v>15</v>
      </c>
      <c r="B728" s="252" t="s">
        <v>81</v>
      </c>
      <c r="C728" s="251" t="s">
        <v>80</v>
      </c>
      <c r="D728" s="274">
        <v>6.2E-2</v>
      </c>
      <c r="E728" s="254"/>
      <c r="F728" s="255"/>
      <c r="G728" s="256"/>
      <c r="H728" s="256"/>
    </row>
    <row r="729" spans="1:8" ht="45.6">
      <c r="A729" s="251">
        <v>16</v>
      </c>
      <c r="B729" s="252" t="s">
        <v>82</v>
      </c>
      <c r="C729" s="251" t="s">
        <v>80</v>
      </c>
      <c r="D729" s="274">
        <v>6.2E-2</v>
      </c>
      <c r="E729" s="254"/>
      <c r="F729" s="255"/>
      <c r="G729" s="256"/>
      <c r="H729" s="256"/>
    </row>
    <row r="730" spans="1:8" ht="34.200000000000003">
      <c r="A730" s="251">
        <v>19</v>
      </c>
      <c r="B730" s="252" t="s">
        <v>980</v>
      </c>
      <c r="C730" s="251" t="s">
        <v>42</v>
      </c>
      <c r="D730" s="275">
        <v>3.7</v>
      </c>
      <c r="E730" s="254"/>
      <c r="F730" s="255"/>
      <c r="G730" s="256"/>
      <c r="H730" s="256"/>
    </row>
    <row r="731" spans="1:8" ht="34.200000000000003">
      <c r="A731" s="251">
        <v>20</v>
      </c>
      <c r="B731" s="252" t="s">
        <v>348</v>
      </c>
      <c r="C731" s="251" t="s">
        <v>80</v>
      </c>
      <c r="D731" s="274">
        <v>0.37</v>
      </c>
      <c r="E731" s="254"/>
      <c r="F731" s="255"/>
      <c r="G731" s="256"/>
      <c r="H731" s="256"/>
    </row>
    <row r="732" spans="1:8" ht="22.8">
      <c r="A732" s="251">
        <v>21</v>
      </c>
      <c r="B732" s="252" t="s">
        <v>70</v>
      </c>
      <c r="C732" s="251" t="s">
        <v>10</v>
      </c>
      <c r="D732" s="275">
        <v>7</v>
      </c>
      <c r="E732" s="254"/>
      <c r="F732" s="255"/>
      <c r="G732" s="256"/>
      <c r="H732" s="256"/>
    </row>
    <row r="733" spans="1:8">
      <c r="A733" s="251">
        <v>22</v>
      </c>
      <c r="B733" s="252" t="s">
        <v>71</v>
      </c>
      <c r="C733" s="251" t="s">
        <v>10</v>
      </c>
      <c r="D733" s="275">
        <v>7</v>
      </c>
      <c r="E733" s="254"/>
      <c r="F733" s="255"/>
      <c r="G733" s="256"/>
      <c r="H733" s="256"/>
    </row>
    <row r="734" spans="1:8" ht="22.8">
      <c r="A734" s="251">
        <v>23</v>
      </c>
      <c r="B734" s="252" t="s">
        <v>77</v>
      </c>
      <c r="C734" s="251" t="s">
        <v>46</v>
      </c>
      <c r="D734" s="275">
        <v>1.18</v>
      </c>
      <c r="E734" s="254"/>
      <c r="F734" s="255"/>
      <c r="G734" s="256"/>
      <c r="H734" s="256"/>
    </row>
    <row r="735" spans="1:8" ht="22.8">
      <c r="A735" s="251">
        <v>24</v>
      </c>
      <c r="B735" s="252" t="s">
        <v>66</v>
      </c>
      <c r="C735" s="251" t="s">
        <v>46</v>
      </c>
      <c r="D735" s="275">
        <v>1.18</v>
      </c>
      <c r="E735" s="254"/>
      <c r="F735" s="255"/>
      <c r="G735" s="256"/>
      <c r="H735" s="256"/>
    </row>
    <row r="736" spans="1:8">
      <c r="A736" s="249"/>
      <c r="B736" s="626" t="s">
        <v>78</v>
      </c>
      <c r="C736" s="627"/>
      <c r="D736" s="627"/>
      <c r="E736" s="627"/>
      <c r="F736" s="627"/>
    </row>
    <row r="737" spans="1:8" ht="22.8">
      <c r="A737" s="251">
        <v>1</v>
      </c>
      <c r="B737" s="252" t="s">
        <v>86</v>
      </c>
      <c r="C737" s="251" t="s">
        <v>87</v>
      </c>
      <c r="D737" s="275">
        <v>0.52500000000000002</v>
      </c>
      <c r="E737" s="254"/>
      <c r="F737" s="255"/>
      <c r="G737" s="256"/>
      <c r="H737" s="256"/>
    </row>
    <row r="738" spans="1:8" ht="34.200000000000003">
      <c r="A738" s="251">
        <v>2</v>
      </c>
      <c r="B738" s="252" t="s">
        <v>88</v>
      </c>
      <c r="C738" s="251" t="s">
        <v>42</v>
      </c>
      <c r="D738" s="356">
        <v>1.57</v>
      </c>
      <c r="E738" s="254"/>
      <c r="F738" s="255"/>
      <c r="G738" s="256"/>
      <c r="H738" s="256"/>
    </row>
    <row r="739" spans="1:8" ht="34.200000000000003">
      <c r="A739" s="251">
        <v>3</v>
      </c>
      <c r="B739" s="252" t="s">
        <v>355</v>
      </c>
      <c r="C739" s="251" t="s">
        <v>68</v>
      </c>
      <c r="D739" s="275">
        <v>2</v>
      </c>
      <c r="E739" s="254"/>
      <c r="F739" s="255"/>
      <c r="G739" s="256"/>
      <c r="H739" s="256"/>
    </row>
    <row r="740" spans="1:8" ht="22.8">
      <c r="A740" s="251">
        <v>4</v>
      </c>
      <c r="B740" s="252" t="s">
        <v>89</v>
      </c>
      <c r="C740" s="251" t="s">
        <v>87</v>
      </c>
      <c r="D740" s="275">
        <v>0.82499999999999996</v>
      </c>
      <c r="E740" s="254"/>
      <c r="F740" s="255"/>
      <c r="G740" s="256"/>
      <c r="H740" s="256"/>
    </row>
    <row r="741" spans="1:8" ht="22.8">
      <c r="A741" s="251">
        <v>5</v>
      </c>
      <c r="B741" s="252" t="s">
        <v>356</v>
      </c>
      <c r="C741" s="251" t="s">
        <v>87</v>
      </c>
      <c r="D741" s="274">
        <v>0.11</v>
      </c>
      <c r="E741" s="254"/>
      <c r="F741" s="255"/>
      <c r="G741" s="256"/>
      <c r="H741" s="256"/>
    </row>
    <row r="742" spans="1:8" ht="34.200000000000003">
      <c r="A742" s="251">
        <v>6</v>
      </c>
      <c r="B742" s="252" t="s">
        <v>81</v>
      </c>
      <c r="C742" s="251" t="s">
        <v>80</v>
      </c>
      <c r="D742" s="274">
        <v>0.12442</v>
      </c>
      <c r="E742" s="254"/>
      <c r="F742" s="255"/>
      <c r="G742" s="256"/>
      <c r="H742" s="256"/>
    </row>
    <row r="743" spans="1:8" ht="45.6">
      <c r="A743" s="251">
        <v>7</v>
      </c>
      <c r="B743" s="252" t="s">
        <v>357</v>
      </c>
      <c r="C743" s="251" t="s">
        <v>80</v>
      </c>
      <c r="D743" s="274">
        <v>0.12442</v>
      </c>
      <c r="E743" s="254"/>
      <c r="F743" s="255"/>
      <c r="G743" s="256"/>
      <c r="H743" s="256"/>
    </row>
    <row r="744" spans="1:8" ht="34.200000000000003">
      <c r="A744" s="251">
        <v>8</v>
      </c>
      <c r="B744" s="252" t="s">
        <v>92</v>
      </c>
      <c r="C744" s="251" t="s">
        <v>68</v>
      </c>
      <c r="D744" s="275">
        <v>9.35</v>
      </c>
      <c r="E744" s="254"/>
      <c r="F744" s="255"/>
      <c r="G744" s="256"/>
      <c r="H744" s="256"/>
    </row>
    <row r="745" spans="1:8" ht="22.8">
      <c r="A745" s="251">
        <v>9</v>
      </c>
      <c r="B745" s="252" t="s">
        <v>93</v>
      </c>
      <c r="C745" s="251" t="s">
        <v>68</v>
      </c>
      <c r="D745" s="275">
        <v>9.35</v>
      </c>
      <c r="E745" s="254"/>
      <c r="F745" s="255"/>
      <c r="G745" s="256"/>
      <c r="H745" s="256"/>
    </row>
    <row r="746" spans="1:8">
      <c r="A746" s="249"/>
      <c r="B746" s="626" t="s">
        <v>358</v>
      </c>
      <c r="C746" s="627"/>
      <c r="D746" s="627"/>
      <c r="E746" s="627"/>
      <c r="F746" s="627"/>
    </row>
    <row r="747" spans="1:8" ht="34.200000000000003">
      <c r="A747" s="251">
        <v>1</v>
      </c>
      <c r="B747" s="252" t="s">
        <v>84</v>
      </c>
      <c r="C747" s="251" t="s">
        <v>80</v>
      </c>
      <c r="D747" s="274">
        <v>9.7000000000000003E-2</v>
      </c>
      <c r="E747" s="254"/>
      <c r="F747" s="255"/>
      <c r="G747" s="256"/>
      <c r="H747" s="256"/>
    </row>
    <row r="748" spans="1:8" ht="34.200000000000003">
      <c r="A748" s="251">
        <v>2</v>
      </c>
      <c r="B748" s="252" t="s">
        <v>85</v>
      </c>
      <c r="C748" s="251" t="s">
        <v>80</v>
      </c>
      <c r="D748" s="274">
        <v>9.7000000000000003E-2</v>
      </c>
      <c r="E748" s="254"/>
      <c r="F748" s="255"/>
      <c r="G748" s="256"/>
      <c r="H748" s="256"/>
    </row>
    <row r="749" spans="1:8" ht="45.6">
      <c r="A749" s="251">
        <v>3</v>
      </c>
      <c r="B749" s="252" t="s">
        <v>1420</v>
      </c>
      <c r="C749" s="251" t="s">
        <v>103</v>
      </c>
      <c r="D749" s="275">
        <v>1.93</v>
      </c>
      <c r="E749" s="254"/>
      <c r="F749" s="255"/>
      <c r="G749" s="256"/>
      <c r="H749" s="256"/>
    </row>
    <row r="750" spans="1:8" ht="22.8">
      <c r="A750" s="251">
        <v>4</v>
      </c>
      <c r="B750" s="252" t="s">
        <v>360</v>
      </c>
      <c r="C750" s="251" t="s">
        <v>10</v>
      </c>
      <c r="D750" s="275">
        <v>2</v>
      </c>
      <c r="E750" s="254"/>
      <c r="F750" s="255"/>
      <c r="G750" s="256"/>
      <c r="H750" s="256"/>
    </row>
    <row r="751" spans="1:8">
      <c r="A751" s="251">
        <v>5</v>
      </c>
      <c r="B751" s="252" t="s">
        <v>361</v>
      </c>
      <c r="C751" s="251" t="s">
        <v>68</v>
      </c>
      <c r="D751" s="275">
        <v>5.04</v>
      </c>
      <c r="E751" s="254"/>
      <c r="F751" s="255"/>
      <c r="G751" s="256"/>
      <c r="H751" s="256"/>
    </row>
    <row r="752" spans="1:8">
      <c r="A752" s="249"/>
      <c r="B752" s="626" t="s">
        <v>1006</v>
      </c>
      <c r="C752" s="627"/>
      <c r="D752" s="627"/>
      <c r="E752" s="627"/>
      <c r="F752" s="627"/>
    </row>
    <row r="753" spans="1:8" ht="45.6">
      <c r="A753" s="251">
        <v>1</v>
      </c>
      <c r="B753" s="252" t="s">
        <v>227</v>
      </c>
      <c r="C753" s="251" t="s">
        <v>42</v>
      </c>
      <c r="D753" s="274">
        <v>0.85</v>
      </c>
      <c r="E753" s="254"/>
      <c r="F753" s="255"/>
      <c r="G753" s="256"/>
      <c r="H753" s="256"/>
    </row>
    <row r="754" spans="1:8" ht="22.8">
      <c r="A754" s="251">
        <v>2</v>
      </c>
      <c r="B754" s="252" t="s">
        <v>982</v>
      </c>
      <c r="C754" s="251" t="s">
        <v>42</v>
      </c>
      <c r="D754" s="274">
        <v>0.45</v>
      </c>
      <c r="E754" s="254"/>
      <c r="F754" s="255"/>
      <c r="G754" s="256"/>
      <c r="H754" s="256"/>
    </row>
    <row r="755" spans="1:8" ht="34.200000000000003">
      <c r="A755" s="251">
        <v>3</v>
      </c>
      <c r="B755" s="252" t="s">
        <v>365</v>
      </c>
      <c r="C755" s="251" t="s">
        <v>68</v>
      </c>
      <c r="D755" s="275">
        <v>1.47</v>
      </c>
      <c r="E755" s="254"/>
      <c r="F755" s="255"/>
      <c r="G755" s="256"/>
      <c r="H755" s="256"/>
    </row>
    <row r="756" spans="1:8" ht="34.200000000000003">
      <c r="A756" s="251">
        <v>4</v>
      </c>
      <c r="B756" s="252" t="s">
        <v>997</v>
      </c>
      <c r="C756" s="251" t="s">
        <v>68</v>
      </c>
      <c r="D756" s="275">
        <v>10.25</v>
      </c>
      <c r="E756" s="254"/>
      <c r="F756" s="255"/>
      <c r="G756" s="256"/>
      <c r="H756" s="256"/>
    </row>
    <row r="757" spans="1:8" ht="22.8">
      <c r="A757" s="251">
        <v>5</v>
      </c>
      <c r="B757" s="252" t="s">
        <v>366</v>
      </c>
      <c r="C757" s="251" t="s">
        <v>87</v>
      </c>
      <c r="D757" s="275">
        <v>1.1719999999999999</v>
      </c>
      <c r="E757" s="254"/>
      <c r="F757" s="255"/>
      <c r="G757" s="256"/>
      <c r="H757" s="256"/>
    </row>
    <row r="758" spans="1:8" ht="45.6">
      <c r="A758" s="251">
        <v>6</v>
      </c>
      <c r="B758" s="252" t="s">
        <v>367</v>
      </c>
      <c r="C758" s="251" t="s">
        <v>68</v>
      </c>
      <c r="D758" s="275">
        <v>1.27</v>
      </c>
      <c r="E758" s="254"/>
      <c r="F758" s="255"/>
      <c r="G758" s="256"/>
      <c r="H758" s="256"/>
    </row>
    <row r="759" spans="1:8" ht="45.6">
      <c r="A759" s="251">
        <v>7</v>
      </c>
      <c r="B759" s="252" t="s">
        <v>224</v>
      </c>
      <c r="C759" s="251" t="s">
        <v>68</v>
      </c>
      <c r="D759" s="275">
        <v>10.45</v>
      </c>
      <c r="E759" s="254"/>
      <c r="F759" s="255"/>
      <c r="G759" s="256"/>
      <c r="H759" s="256"/>
    </row>
    <row r="760" spans="1:8" ht="22.8">
      <c r="A760" s="251">
        <v>8</v>
      </c>
      <c r="B760" s="252" t="s">
        <v>366</v>
      </c>
      <c r="C760" s="251" t="s">
        <v>87</v>
      </c>
      <c r="D760" s="275">
        <v>1.1719999999999999</v>
      </c>
      <c r="E760" s="254"/>
      <c r="F760" s="255"/>
      <c r="G760" s="256"/>
      <c r="H760" s="256"/>
    </row>
    <row r="761" spans="1:8" ht="34.200000000000003">
      <c r="A761" s="251">
        <v>9</v>
      </c>
      <c r="B761" s="252" t="s">
        <v>368</v>
      </c>
      <c r="C761" s="251" t="s">
        <v>68</v>
      </c>
      <c r="D761" s="275">
        <v>1.27</v>
      </c>
      <c r="E761" s="254"/>
      <c r="F761" s="255"/>
      <c r="G761" s="256"/>
      <c r="H761" s="256"/>
    </row>
    <row r="762" spans="1:8" ht="45.6">
      <c r="A762" s="251">
        <v>10</v>
      </c>
      <c r="B762" s="252" t="s">
        <v>223</v>
      </c>
      <c r="C762" s="251" t="s">
        <v>68</v>
      </c>
      <c r="D762" s="275">
        <v>10.18</v>
      </c>
      <c r="E762" s="254"/>
      <c r="F762" s="255"/>
      <c r="G762" s="256"/>
      <c r="H762" s="256"/>
    </row>
    <row r="763" spans="1:8" ht="45.6">
      <c r="A763" s="251">
        <v>11</v>
      </c>
      <c r="B763" s="252" t="s">
        <v>223</v>
      </c>
      <c r="C763" s="251" t="s">
        <v>68</v>
      </c>
      <c r="D763" s="274">
        <v>0.27</v>
      </c>
      <c r="E763" s="254"/>
      <c r="F763" s="255"/>
      <c r="G763" s="256"/>
      <c r="H763" s="256"/>
    </row>
    <row r="764" spans="1:8" ht="22.8">
      <c r="A764" s="251">
        <v>12</v>
      </c>
      <c r="B764" s="252" t="s">
        <v>993</v>
      </c>
      <c r="C764" s="251" t="s">
        <v>68</v>
      </c>
      <c r="D764" s="274">
        <v>0.35</v>
      </c>
      <c r="E764" s="254"/>
      <c r="F764" s="255"/>
      <c r="G764" s="256"/>
      <c r="H764" s="256"/>
    </row>
    <row r="765" spans="1:8" ht="22.8">
      <c r="A765" s="251">
        <v>13</v>
      </c>
      <c r="B765" s="252" t="s">
        <v>686</v>
      </c>
      <c r="C765" s="251" t="s">
        <v>184</v>
      </c>
      <c r="D765" s="275">
        <v>35</v>
      </c>
      <c r="E765" s="254"/>
      <c r="F765" s="255"/>
      <c r="G765" s="256"/>
      <c r="H765" s="256"/>
    </row>
    <row r="766" spans="1:8" ht="34.200000000000003">
      <c r="A766" s="251">
        <v>14</v>
      </c>
      <c r="B766" s="252" t="s">
        <v>994</v>
      </c>
      <c r="C766" s="251" t="s">
        <v>184</v>
      </c>
      <c r="D766" s="275">
        <v>35</v>
      </c>
      <c r="E766" s="254"/>
      <c r="F766" s="255"/>
      <c r="G766" s="256"/>
      <c r="H766" s="256"/>
    </row>
    <row r="767" spans="1:8" ht="22.8">
      <c r="A767" s="251">
        <v>15</v>
      </c>
      <c r="B767" s="252" t="s">
        <v>98</v>
      </c>
      <c r="C767" s="251" t="s">
        <v>68</v>
      </c>
      <c r="D767" s="274">
        <v>0.35</v>
      </c>
      <c r="E767" s="254"/>
      <c r="F767" s="255"/>
      <c r="G767" s="256"/>
      <c r="H767" s="256"/>
    </row>
    <row r="768" spans="1:8" ht="22.8">
      <c r="A768" s="251">
        <v>16</v>
      </c>
      <c r="B768" s="358" t="s">
        <v>2278</v>
      </c>
      <c r="C768" s="357" t="s">
        <v>103</v>
      </c>
      <c r="D768" s="379">
        <v>0.15</v>
      </c>
      <c r="E768" s="254"/>
      <c r="F768" s="255"/>
      <c r="G768" s="256"/>
      <c r="H768" s="256"/>
    </row>
    <row r="769" spans="1:10" ht="22.8">
      <c r="A769" s="251" t="s">
        <v>2285</v>
      </c>
      <c r="B769" s="358" t="s">
        <v>2286</v>
      </c>
      <c r="C769" s="357" t="s">
        <v>103</v>
      </c>
      <c r="D769" s="379">
        <v>0.38</v>
      </c>
      <c r="E769" s="254"/>
      <c r="F769" s="255"/>
      <c r="G769" s="256"/>
      <c r="H769" s="256"/>
    </row>
    <row r="770" spans="1:10" ht="22.8">
      <c r="A770" s="251">
        <v>17</v>
      </c>
      <c r="B770" s="358" t="s">
        <v>2289</v>
      </c>
      <c r="C770" s="251" t="s">
        <v>103</v>
      </c>
      <c r="D770" s="275">
        <v>3.95</v>
      </c>
      <c r="E770" s="254"/>
      <c r="F770" s="255"/>
      <c r="G770" s="256"/>
      <c r="H770" s="256"/>
    </row>
    <row r="771" spans="1:10" ht="22.8">
      <c r="A771" s="251">
        <v>18</v>
      </c>
      <c r="B771" s="252" t="s">
        <v>369</v>
      </c>
      <c r="C771" s="251" t="s">
        <v>103</v>
      </c>
      <c r="D771" s="356">
        <v>4.54</v>
      </c>
      <c r="E771" s="254"/>
      <c r="F771" s="255"/>
      <c r="G771" s="256"/>
      <c r="H771" s="256"/>
    </row>
    <row r="772" spans="1:10" ht="22.8">
      <c r="A772" s="251">
        <v>19</v>
      </c>
      <c r="B772" s="252" t="s">
        <v>701</v>
      </c>
      <c r="C772" s="251" t="s">
        <v>68</v>
      </c>
      <c r="D772" s="274">
        <v>0.4</v>
      </c>
      <c r="E772" s="254"/>
      <c r="F772" s="255"/>
      <c r="G772" s="256"/>
      <c r="H772" s="256"/>
    </row>
    <row r="773" spans="1:10">
      <c r="A773" s="357">
        <v>20</v>
      </c>
      <c r="B773" s="358" t="s">
        <v>2292</v>
      </c>
      <c r="C773" s="387" t="s">
        <v>64</v>
      </c>
      <c r="D773" s="387">
        <v>9</v>
      </c>
      <c r="E773" s="254"/>
      <c r="F773" s="255"/>
      <c r="G773" s="256"/>
      <c r="H773" s="256"/>
    </row>
    <row r="774" spans="1:10">
      <c r="A774" s="249"/>
      <c r="B774" s="626" t="s">
        <v>374</v>
      </c>
      <c r="C774" s="627"/>
      <c r="D774" s="627"/>
      <c r="E774" s="627"/>
      <c r="F774" s="627"/>
    </row>
    <row r="775" spans="1:10" ht="45.6">
      <c r="A775" s="251">
        <v>1</v>
      </c>
      <c r="B775" s="252" t="s">
        <v>227</v>
      </c>
      <c r="C775" s="251" t="s">
        <v>42</v>
      </c>
      <c r="D775" s="356">
        <v>0.31</v>
      </c>
      <c r="E775" s="254"/>
      <c r="F775" s="255"/>
      <c r="G775" s="256"/>
      <c r="H775" s="388"/>
      <c r="I775" s="389"/>
      <c r="J775" s="389"/>
    </row>
    <row r="776" spans="1:10" ht="22.8">
      <c r="A776" s="251">
        <v>2</v>
      </c>
      <c r="B776" s="252" t="s">
        <v>983</v>
      </c>
      <c r="C776" s="251" t="s">
        <v>68</v>
      </c>
      <c r="D776" s="356">
        <v>135</v>
      </c>
      <c r="E776" s="254"/>
      <c r="F776" s="255"/>
      <c r="G776" s="256"/>
      <c r="H776" s="256"/>
    </row>
    <row r="777" spans="1:10" ht="34.200000000000003">
      <c r="A777" s="251">
        <v>3</v>
      </c>
      <c r="B777" s="427" t="s">
        <v>377</v>
      </c>
      <c r="C777" s="426" t="s">
        <v>68</v>
      </c>
      <c r="D777" s="428">
        <v>1.1599999999999999</v>
      </c>
      <c r="E777" s="254"/>
      <c r="F777" s="255"/>
      <c r="G777" s="256"/>
      <c r="H777" s="256"/>
    </row>
    <row r="778" spans="1:10" ht="22.8">
      <c r="A778" s="251">
        <v>4</v>
      </c>
      <c r="B778" s="427" t="s">
        <v>366</v>
      </c>
      <c r="C778" s="426" t="s">
        <v>87</v>
      </c>
      <c r="D778" s="429">
        <v>0.11600000000000001</v>
      </c>
      <c r="E778" s="254"/>
      <c r="F778" s="255"/>
      <c r="G778" s="256"/>
      <c r="H778" s="256"/>
    </row>
    <row r="779" spans="1:10" ht="45.6">
      <c r="A779" s="251">
        <v>5</v>
      </c>
      <c r="B779" s="427" t="s">
        <v>378</v>
      </c>
      <c r="C779" s="426" t="s">
        <v>68</v>
      </c>
      <c r="D779" s="428">
        <v>1.1599999999999999</v>
      </c>
      <c r="E779" s="254"/>
      <c r="F779" s="255"/>
      <c r="G779" s="256"/>
      <c r="H779" s="256"/>
    </row>
    <row r="780" spans="1:10" ht="22.8">
      <c r="A780" s="251">
        <v>6</v>
      </c>
      <c r="B780" s="252" t="s">
        <v>97</v>
      </c>
      <c r="C780" s="251" t="s">
        <v>68</v>
      </c>
      <c r="D780" s="356">
        <v>1.46</v>
      </c>
      <c r="E780" s="254"/>
      <c r="F780" s="255"/>
      <c r="G780" s="256"/>
      <c r="H780" s="256"/>
    </row>
    <row r="781" spans="1:10" ht="34.200000000000003">
      <c r="A781" s="251">
        <v>7</v>
      </c>
      <c r="B781" s="252" t="s">
        <v>379</v>
      </c>
      <c r="C781" s="251" t="s">
        <v>68</v>
      </c>
      <c r="D781" s="356">
        <v>1.46</v>
      </c>
      <c r="E781" s="254"/>
      <c r="F781" s="255"/>
      <c r="G781" s="256"/>
      <c r="H781" s="256"/>
    </row>
    <row r="782" spans="1:10" ht="22.8">
      <c r="A782" s="251">
        <v>8</v>
      </c>
      <c r="B782" s="252" t="s">
        <v>98</v>
      </c>
      <c r="C782" s="251" t="s">
        <v>68</v>
      </c>
      <c r="D782" s="274">
        <v>0.06</v>
      </c>
      <c r="E782" s="254"/>
      <c r="F782" s="255"/>
      <c r="G782" s="256"/>
      <c r="H782" s="256"/>
    </row>
    <row r="783" spans="1:10" ht="22.8">
      <c r="A783" s="251">
        <v>10</v>
      </c>
      <c r="B783" s="252" t="s">
        <v>102</v>
      </c>
      <c r="C783" s="251" t="s">
        <v>103</v>
      </c>
      <c r="D783" s="275">
        <v>2.63</v>
      </c>
      <c r="E783" s="254"/>
      <c r="F783" s="255"/>
      <c r="G783" s="256"/>
      <c r="H783" s="256"/>
    </row>
    <row r="784" spans="1:10" ht="22.8">
      <c r="A784" s="251">
        <v>11</v>
      </c>
      <c r="B784" s="252" t="s">
        <v>369</v>
      </c>
      <c r="C784" s="251" t="s">
        <v>103</v>
      </c>
      <c r="D784" s="275">
        <v>1.07</v>
      </c>
      <c r="E784" s="254"/>
      <c r="F784" s="255"/>
      <c r="G784" s="256"/>
      <c r="H784" s="256"/>
    </row>
    <row r="785" spans="1:8">
      <c r="A785" s="249"/>
      <c r="B785" s="626" t="s">
        <v>383</v>
      </c>
      <c r="C785" s="627"/>
      <c r="D785" s="627"/>
      <c r="E785" s="627"/>
      <c r="F785" s="627"/>
    </row>
    <row r="786" spans="1:8" ht="34.200000000000003">
      <c r="A786" s="251">
        <v>1</v>
      </c>
      <c r="B786" s="252" t="s">
        <v>112</v>
      </c>
      <c r="C786" s="251" t="s">
        <v>10</v>
      </c>
      <c r="D786" s="275">
        <v>7</v>
      </c>
      <c r="E786" s="254"/>
      <c r="F786" s="255"/>
      <c r="G786" s="256"/>
      <c r="H786" s="256"/>
    </row>
    <row r="787" spans="1:8" ht="34.200000000000003">
      <c r="A787" s="251">
        <v>2</v>
      </c>
      <c r="B787" s="252" t="s">
        <v>2319</v>
      </c>
      <c r="C787" s="251" t="s">
        <v>10</v>
      </c>
      <c r="D787" s="275">
        <v>1</v>
      </c>
      <c r="E787" s="254"/>
      <c r="F787" s="255"/>
      <c r="G787" s="256"/>
      <c r="H787" s="256"/>
    </row>
    <row r="788" spans="1:8" ht="22.8">
      <c r="A788" s="251">
        <v>3</v>
      </c>
      <c r="B788" s="252" t="s">
        <v>1419</v>
      </c>
      <c r="C788" s="251" t="s">
        <v>10</v>
      </c>
      <c r="D788" s="275">
        <v>1</v>
      </c>
      <c r="E788" s="254"/>
      <c r="F788" s="255"/>
      <c r="G788" s="256"/>
      <c r="H788" s="256"/>
    </row>
    <row r="789" spans="1:8" ht="22.8">
      <c r="A789" s="251">
        <v>4</v>
      </c>
      <c r="B789" s="252" t="s">
        <v>2305</v>
      </c>
      <c r="C789" s="251" t="s">
        <v>10</v>
      </c>
      <c r="D789" s="275">
        <v>2</v>
      </c>
      <c r="E789" s="254"/>
      <c r="F789" s="255"/>
      <c r="G789" s="256"/>
      <c r="H789" s="256"/>
    </row>
    <row r="790" spans="1:8" ht="22.8">
      <c r="A790" s="251">
        <v>5</v>
      </c>
      <c r="B790" s="252" t="s">
        <v>2316</v>
      </c>
      <c r="C790" s="251" t="s">
        <v>10</v>
      </c>
      <c r="D790" s="275">
        <v>5</v>
      </c>
      <c r="E790" s="254"/>
      <c r="F790" s="255"/>
      <c r="G790" s="256"/>
      <c r="H790" s="256"/>
    </row>
    <row r="791" spans="1:8" ht="22.8">
      <c r="A791" s="251">
        <v>6</v>
      </c>
      <c r="B791" s="252" t="s">
        <v>2320</v>
      </c>
      <c r="C791" s="251" t="s">
        <v>10</v>
      </c>
      <c r="D791" s="275">
        <v>2</v>
      </c>
      <c r="E791" s="254"/>
      <c r="F791" s="255"/>
      <c r="G791" s="256"/>
      <c r="H791" s="256"/>
    </row>
    <row r="792" spans="1:8" ht="22.8">
      <c r="A792" s="251">
        <v>7</v>
      </c>
      <c r="B792" s="252" t="s">
        <v>2321</v>
      </c>
      <c r="C792" s="251" t="s">
        <v>10</v>
      </c>
      <c r="D792" s="275">
        <v>2</v>
      </c>
      <c r="E792" s="254"/>
      <c r="F792" s="255"/>
      <c r="G792" s="256"/>
      <c r="H792" s="256"/>
    </row>
    <row r="793" spans="1:8" ht="22.8">
      <c r="A793" s="357">
        <v>8</v>
      </c>
      <c r="B793" s="358" t="s">
        <v>2310</v>
      </c>
      <c r="C793" s="357" t="s">
        <v>10</v>
      </c>
      <c r="D793" s="359">
        <v>1</v>
      </c>
      <c r="E793" s="254"/>
      <c r="F793" s="255"/>
      <c r="G793" s="256"/>
      <c r="H793" s="256"/>
    </row>
    <row r="794" spans="1:8" ht="22.8">
      <c r="A794" s="251">
        <v>9</v>
      </c>
      <c r="B794" s="252" t="s">
        <v>2322</v>
      </c>
      <c r="C794" s="251" t="s">
        <v>10</v>
      </c>
      <c r="D794" s="356">
        <v>2</v>
      </c>
      <c r="E794" s="254"/>
      <c r="F794" s="255"/>
      <c r="G794" s="256"/>
      <c r="H794" s="256"/>
    </row>
    <row r="795" spans="1:8" ht="22.8">
      <c r="A795" s="251">
        <v>10</v>
      </c>
      <c r="B795" s="252" t="s">
        <v>988</v>
      </c>
      <c r="C795" s="251" t="s">
        <v>10</v>
      </c>
      <c r="D795" s="275">
        <v>2</v>
      </c>
      <c r="E795" s="254"/>
      <c r="F795" s="255"/>
      <c r="G795" s="256"/>
      <c r="H795" s="256"/>
    </row>
    <row r="796" spans="1:8" ht="22.8">
      <c r="A796" s="251">
        <v>11</v>
      </c>
      <c r="B796" s="252" t="s">
        <v>985</v>
      </c>
      <c r="C796" s="251" t="s">
        <v>10</v>
      </c>
      <c r="D796" s="275">
        <v>4</v>
      </c>
      <c r="E796" s="254"/>
      <c r="F796" s="255"/>
      <c r="G796" s="256"/>
      <c r="H796" s="256"/>
    </row>
    <row r="797" spans="1:8" ht="22.8">
      <c r="A797" s="251">
        <v>12</v>
      </c>
      <c r="B797" s="252" t="s">
        <v>389</v>
      </c>
      <c r="C797" s="251" t="s">
        <v>10</v>
      </c>
      <c r="D797" s="275">
        <v>4</v>
      </c>
      <c r="E797" s="254"/>
      <c r="F797" s="255"/>
      <c r="G797" s="256"/>
      <c r="H797" s="256"/>
    </row>
    <row r="798" spans="1:8" ht="22.8">
      <c r="A798" s="251">
        <v>13</v>
      </c>
      <c r="B798" s="252" t="s">
        <v>391</v>
      </c>
      <c r="C798" s="251" t="s">
        <v>184</v>
      </c>
      <c r="D798" s="275">
        <v>28.5</v>
      </c>
      <c r="E798" s="254"/>
      <c r="F798" s="255"/>
      <c r="G798" s="256"/>
      <c r="H798" s="256"/>
    </row>
    <row r="799" spans="1:8" ht="14.1" customHeight="1">
      <c r="A799" s="628" t="s">
        <v>1392</v>
      </c>
      <c r="B799" s="629"/>
      <c r="C799" s="629"/>
      <c r="D799" s="629"/>
      <c r="E799" s="630"/>
      <c r="F799" s="255"/>
    </row>
    <row r="800" spans="1:8" ht="14.1">
      <c r="A800" s="278"/>
      <c r="B800" s="649"/>
      <c r="C800" s="650"/>
      <c r="D800" s="650"/>
      <c r="E800" s="279"/>
      <c r="F800" s="280"/>
    </row>
    <row r="801" spans="1:8">
      <c r="A801" s="278"/>
      <c r="B801" s="651"/>
      <c r="C801" s="652"/>
      <c r="D801" s="652"/>
      <c r="E801" s="279"/>
      <c r="F801" s="280"/>
    </row>
    <row r="802" spans="1:8" ht="14.1">
      <c r="A802" s="278"/>
      <c r="B802" s="649"/>
      <c r="C802" s="650"/>
      <c r="D802" s="650"/>
      <c r="E802" s="279"/>
      <c r="F802" s="280"/>
    </row>
    <row r="803" spans="1:8" ht="15">
      <c r="B803" s="616" t="s">
        <v>19</v>
      </c>
      <c r="C803" s="617"/>
      <c r="D803" s="617"/>
      <c r="E803" s="617"/>
    </row>
    <row r="805" spans="1:8">
      <c r="A805" s="618" t="s">
        <v>846</v>
      </c>
      <c r="B805" s="619"/>
      <c r="C805" s="619"/>
      <c r="D805" s="619"/>
      <c r="E805" s="619"/>
      <c r="F805" s="619"/>
    </row>
    <row r="806" spans="1:8">
      <c r="A806" s="619"/>
      <c r="B806" s="619"/>
      <c r="C806" s="619"/>
      <c r="D806" s="619"/>
      <c r="E806" s="619"/>
      <c r="F806" s="619"/>
    </row>
    <row r="807" spans="1:8">
      <c r="A807" s="618" t="s">
        <v>959</v>
      </c>
      <c r="B807" s="619"/>
      <c r="C807" s="619"/>
      <c r="D807" s="619"/>
      <c r="E807" s="619"/>
      <c r="F807" s="619"/>
    </row>
    <row r="808" spans="1:8">
      <c r="A808" s="619"/>
      <c r="B808" s="619"/>
      <c r="C808" s="619"/>
      <c r="D808" s="619"/>
      <c r="E808" s="619"/>
      <c r="F808" s="619"/>
    </row>
    <row r="809" spans="1:8">
      <c r="A809" s="618" t="s">
        <v>1007</v>
      </c>
      <c r="B809" s="619"/>
      <c r="C809" s="619"/>
      <c r="D809" s="619"/>
      <c r="E809" s="619"/>
      <c r="F809" s="619"/>
    </row>
    <row r="810" spans="1:8">
      <c r="A810" s="619"/>
      <c r="B810" s="619"/>
      <c r="C810" s="619"/>
      <c r="D810" s="619"/>
      <c r="E810" s="619"/>
      <c r="F810" s="619"/>
    </row>
    <row r="811" spans="1:8">
      <c r="A811" s="620" t="s">
        <v>1438</v>
      </c>
      <c r="B811" s="243" t="s">
        <v>23</v>
      </c>
      <c r="C811" s="244" t="s">
        <v>6</v>
      </c>
      <c r="D811" s="622" t="s">
        <v>7</v>
      </c>
      <c r="E811" s="624" t="s">
        <v>1393</v>
      </c>
      <c r="F811" s="625"/>
    </row>
    <row r="812" spans="1:8">
      <c r="A812" s="621"/>
      <c r="B812" s="246" t="s">
        <v>24</v>
      </c>
      <c r="C812" s="247" t="s">
        <v>10</v>
      </c>
      <c r="D812" s="623"/>
      <c r="E812" s="248" t="s">
        <v>25</v>
      </c>
      <c r="F812" s="245" t="s">
        <v>26</v>
      </c>
    </row>
    <row r="813" spans="1:8">
      <c r="A813" s="249"/>
      <c r="B813" s="626" t="s">
        <v>27</v>
      </c>
      <c r="C813" s="627"/>
      <c r="D813" s="627"/>
      <c r="E813" s="627"/>
      <c r="F813" s="627"/>
    </row>
    <row r="814" spans="1:8" ht="22.8">
      <c r="A814" s="251">
        <v>1</v>
      </c>
      <c r="B814" s="252" t="s">
        <v>291</v>
      </c>
      <c r="C814" s="251" t="s">
        <v>259</v>
      </c>
      <c r="D814" s="274">
        <v>0.04</v>
      </c>
      <c r="E814" s="254"/>
      <c r="F814" s="255"/>
      <c r="G814" s="256"/>
      <c r="H814" s="256"/>
    </row>
    <row r="815" spans="1:8" ht="34.200000000000003">
      <c r="A815" s="251">
        <v>2</v>
      </c>
      <c r="B815" s="252" t="s">
        <v>342</v>
      </c>
      <c r="C815" s="251" t="s">
        <v>64</v>
      </c>
      <c r="D815" s="275">
        <v>84</v>
      </c>
      <c r="E815" s="254"/>
      <c r="F815" s="255"/>
      <c r="G815" s="256"/>
      <c r="H815" s="256"/>
    </row>
    <row r="816" spans="1:8" ht="22.8">
      <c r="A816" s="251">
        <v>3</v>
      </c>
      <c r="B816" s="252" t="s">
        <v>77</v>
      </c>
      <c r="C816" s="251" t="s">
        <v>46</v>
      </c>
      <c r="D816" s="275">
        <v>8.4</v>
      </c>
      <c r="E816" s="254"/>
      <c r="F816" s="255"/>
      <c r="G816" s="256"/>
      <c r="H816" s="256"/>
    </row>
    <row r="817" spans="1:8" ht="22.8">
      <c r="A817" s="251">
        <v>4</v>
      </c>
      <c r="B817" s="252" t="s">
        <v>66</v>
      </c>
      <c r="C817" s="251" t="s">
        <v>46</v>
      </c>
      <c r="D817" s="275">
        <v>8.4</v>
      </c>
      <c r="E817" s="254"/>
      <c r="F817" s="255"/>
      <c r="G817" s="256"/>
      <c r="H817" s="256"/>
    </row>
    <row r="818" spans="1:8" ht="34.200000000000003">
      <c r="A818" s="251">
        <v>5</v>
      </c>
      <c r="B818" s="252" t="s">
        <v>63</v>
      </c>
      <c r="C818" s="251" t="s">
        <v>64</v>
      </c>
      <c r="D818" s="275">
        <v>2</v>
      </c>
      <c r="E818" s="254"/>
      <c r="F818" s="255"/>
      <c r="G818" s="256"/>
      <c r="H818" s="256"/>
    </row>
    <row r="819" spans="1:8" ht="22.8">
      <c r="A819" s="251">
        <v>6</v>
      </c>
      <c r="B819" s="252" t="s">
        <v>77</v>
      </c>
      <c r="C819" s="251" t="s">
        <v>46</v>
      </c>
      <c r="D819" s="274">
        <v>7.3999999999999996E-2</v>
      </c>
      <c r="E819" s="254"/>
      <c r="F819" s="255"/>
      <c r="G819" s="256"/>
      <c r="H819" s="256"/>
    </row>
    <row r="820" spans="1:8" ht="22.8">
      <c r="A820" s="251">
        <v>7</v>
      </c>
      <c r="B820" s="252" t="s">
        <v>66</v>
      </c>
      <c r="C820" s="251" t="s">
        <v>46</v>
      </c>
      <c r="D820" s="274">
        <v>7.3999999999999996E-2</v>
      </c>
      <c r="E820" s="254"/>
      <c r="F820" s="255"/>
      <c r="G820" s="256"/>
      <c r="H820" s="256"/>
    </row>
    <row r="821" spans="1:8" ht="22.8">
      <c r="A821" s="251">
        <v>8</v>
      </c>
      <c r="B821" s="252" t="s">
        <v>67</v>
      </c>
      <c r="C821" s="251" t="s">
        <v>68</v>
      </c>
      <c r="D821" s="274">
        <v>0.03</v>
      </c>
      <c r="E821" s="254"/>
      <c r="F821" s="255"/>
      <c r="G821" s="256"/>
      <c r="H821" s="256"/>
    </row>
    <row r="822" spans="1:8" ht="34.200000000000003">
      <c r="A822" s="251">
        <v>9</v>
      </c>
      <c r="B822" s="252" t="s">
        <v>344</v>
      </c>
      <c r="C822" s="251" t="s">
        <v>46</v>
      </c>
      <c r="D822" s="274">
        <v>0.6</v>
      </c>
      <c r="E822" s="254"/>
      <c r="F822" s="255"/>
      <c r="G822" s="256"/>
      <c r="H822" s="256"/>
    </row>
    <row r="823" spans="1:8" ht="22.8">
      <c r="A823" s="251">
        <v>10</v>
      </c>
      <c r="B823" s="252" t="s">
        <v>66</v>
      </c>
      <c r="C823" s="251" t="s">
        <v>46</v>
      </c>
      <c r="D823" s="274">
        <v>0.6</v>
      </c>
      <c r="E823" s="254"/>
      <c r="F823" s="255"/>
      <c r="G823" s="256"/>
      <c r="H823" s="256"/>
    </row>
    <row r="824" spans="1:8" ht="34.200000000000003">
      <c r="A824" s="251">
        <v>11</v>
      </c>
      <c r="B824" s="252" t="s">
        <v>345</v>
      </c>
      <c r="C824" s="251" t="s">
        <v>68</v>
      </c>
      <c r="D824" s="275">
        <v>3.76</v>
      </c>
      <c r="E824" s="254"/>
      <c r="F824" s="255"/>
      <c r="G824" s="256"/>
      <c r="H824" s="256"/>
    </row>
    <row r="825" spans="1:8" ht="34.200000000000003">
      <c r="A825" s="251">
        <v>12</v>
      </c>
      <c r="B825" s="252" t="s">
        <v>979</v>
      </c>
      <c r="C825" s="251" t="s">
        <v>46</v>
      </c>
      <c r="D825" s="356">
        <v>177</v>
      </c>
      <c r="E825" s="254"/>
      <c r="F825" s="255"/>
      <c r="G825" s="256"/>
      <c r="H825" s="256"/>
    </row>
    <row r="826" spans="1:8" ht="22.8">
      <c r="A826" s="251">
        <v>13</v>
      </c>
      <c r="B826" s="252" t="s">
        <v>66</v>
      </c>
      <c r="C826" s="251" t="s">
        <v>46</v>
      </c>
      <c r="D826" s="356">
        <v>177</v>
      </c>
      <c r="E826" s="254"/>
      <c r="F826" s="255"/>
      <c r="G826" s="256"/>
      <c r="H826" s="256"/>
    </row>
    <row r="827" spans="1:8" ht="34.200000000000003">
      <c r="A827" s="251">
        <v>14</v>
      </c>
      <c r="B827" s="252" t="s">
        <v>79</v>
      </c>
      <c r="C827" s="251" t="s">
        <v>80</v>
      </c>
      <c r="D827" s="274">
        <v>1.2E-2</v>
      </c>
      <c r="E827" s="254"/>
      <c r="F827" s="255"/>
      <c r="G827" s="256"/>
      <c r="H827" s="256"/>
    </row>
    <row r="828" spans="1:8" ht="34.200000000000003">
      <c r="A828" s="251">
        <v>15</v>
      </c>
      <c r="B828" s="252" t="s">
        <v>81</v>
      </c>
      <c r="C828" s="251" t="s">
        <v>80</v>
      </c>
      <c r="D828" s="274">
        <v>1.2E-2</v>
      </c>
      <c r="E828" s="254"/>
      <c r="F828" s="255"/>
      <c r="G828" s="256"/>
      <c r="H828" s="256"/>
    </row>
    <row r="829" spans="1:8" ht="45.6">
      <c r="A829" s="251">
        <v>16</v>
      </c>
      <c r="B829" s="252" t="s">
        <v>82</v>
      </c>
      <c r="C829" s="251" t="s">
        <v>80</v>
      </c>
      <c r="D829" s="274">
        <v>1.2E-2</v>
      </c>
      <c r="E829" s="254"/>
      <c r="F829" s="255"/>
      <c r="G829" s="256"/>
      <c r="H829" s="256"/>
    </row>
    <row r="830" spans="1:8" ht="34.200000000000003">
      <c r="A830" s="251">
        <v>17</v>
      </c>
      <c r="B830" s="252" t="s">
        <v>980</v>
      </c>
      <c r="C830" s="251" t="s">
        <v>42</v>
      </c>
      <c r="D830" s="275">
        <v>1.2</v>
      </c>
      <c r="E830" s="254"/>
      <c r="F830" s="255"/>
      <c r="G830" s="256"/>
      <c r="H830" s="256"/>
    </row>
    <row r="831" spans="1:8" ht="34.200000000000003">
      <c r="A831" s="251">
        <v>18</v>
      </c>
      <c r="B831" s="252" t="s">
        <v>347</v>
      </c>
      <c r="C831" s="251" t="s">
        <v>80</v>
      </c>
      <c r="D831" s="274">
        <v>0.12</v>
      </c>
      <c r="E831" s="254"/>
      <c r="F831" s="255"/>
      <c r="G831" s="256"/>
      <c r="H831" s="256"/>
    </row>
    <row r="832" spans="1:8" ht="34.200000000000003">
      <c r="A832" s="251">
        <v>19</v>
      </c>
      <c r="B832" s="252" t="s">
        <v>980</v>
      </c>
      <c r="C832" s="251" t="s">
        <v>42</v>
      </c>
      <c r="D832" s="274">
        <v>0.36</v>
      </c>
      <c r="E832" s="254"/>
      <c r="F832" s="255"/>
      <c r="G832" s="256"/>
      <c r="H832" s="256"/>
    </row>
    <row r="833" spans="1:8" ht="34.200000000000003">
      <c r="A833" s="251">
        <v>20</v>
      </c>
      <c r="B833" s="252" t="s">
        <v>348</v>
      </c>
      <c r="C833" s="251" t="s">
        <v>80</v>
      </c>
      <c r="D833" s="274">
        <v>3.5999999999999997E-2</v>
      </c>
      <c r="E833" s="254"/>
      <c r="F833" s="255"/>
      <c r="G833" s="256"/>
      <c r="H833" s="256"/>
    </row>
    <row r="834" spans="1:8" ht="22.8">
      <c r="A834" s="251">
        <v>21</v>
      </c>
      <c r="B834" s="252" t="s">
        <v>70</v>
      </c>
      <c r="C834" s="251" t="s">
        <v>10</v>
      </c>
      <c r="D834" s="275">
        <v>1</v>
      </c>
      <c r="E834" s="254"/>
      <c r="F834" s="255"/>
      <c r="G834" s="256"/>
      <c r="H834" s="256"/>
    </row>
    <row r="835" spans="1:8">
      <c r="A835" s="251">
        <v>22</v>
      </c>
      <c r="B835" s="252" t="s">
        <v>71</v>
      </c>
      <c r="C835" s="251" t="s">
        <v>10</v>
      </c>
      <c r="D835" s="275">
        <v>1</v>
      </c>
      <c r="E835" s="254"/>
      <c r="F835" s="255"/>
      <c r="G835" s="256"/>
      <c r="H835" s="256"/>
    </row>
    <row r="836" spans="1:8" ht="22.8">
      <c r="A836" s="251">
        <v>23</v>
      </c>
      <c r="B836" s="252" t="s">
        <v>77</v>
      </c>
      <c r="C836" s="251" t="s">
        <v>46</v>
      </c>
      <c r="D836" s="274">
        <v>0.16900000000000001</v>
      </c>
      <c r="E836" s="254"/>
      <c r="F836" s="255"/>
      <c r="G836" s="256"/>
      <c r="H836" s="256"/>
    </row>
    <row r="837" spans="1:8" ht="22.8">
      <c r="A837" s="251">
        <v>24</v>
      </c>
      <c r="B837" s="252" t="s">
        <v>66</v>
      </c>
      <c r="C837" s="251" t="s">
        <v>46</v>
      </c>
      <c r="D837" s="274">
        <v>0.16900000000000001</v>
      </c>
      <c r="E837" s="254"/>
      <c r="F837" s="255"/>
      <c r="G837" s="256"/>
      <c r="H837" s="256"/>
    </row>
    <row r="838" spans="1:8">
      <c r="A838" s="249"/>
      <c r="B838" s="626" t="s">
        <v>78</v>
      </c>
      <c r="C838" s="627"/>
      <c r="D838" s="627"/>
      <c r="E838" s="627"/>
      <c r="F838" s="627"/>
    </row>
    <row r="839" spans="1:8" ht="22.8">
      <c r="A839" s="251">
        <v>1</v>
      </c>
      <c r="B839" s="252" t="s">
        <v>86</v>
      </c>
      <c r="C839" s="251" t="s">
        <v>87</v>
      </c>
      <c r="D839" s="274">
        <v>0.33500000000000002</v>
      </c>
      <c r="E839" s="254"/>
      <c r="F839" s="255"/>
      <c r="G839" s="256"/>
      <c r="H839" s="256"/>
    </row>
    <row r="840" spans="1:8" ht="34.200000000000003">
      <c r="A840" s="251">
        <v>2</v>
      </c>
      <c r="B840" s="252" t="s">
        <v>88</v>
      </c>
      <c r="C840" s="251" t="s">
        <v>42</v>
      </c>
      <c r="D840" s="275">
        <v>1.01</v>
      </c>
      <c r="E840" s="254"/>
      <c r="F840" s="255"/>
      <c r="G840" s="256"/>
      <c r="H840" s="256"/>
    </row>
    <row r="841" spans="1:8" ht="34.200000000000003">
      <c r="A841" s="251">
        <v>3</v>
      </c>
      <c r="B841" s="252" t="s">
        <v>355</v>
      </c>
      <c r="C841" s="251" t="s">
        <v>68</v>
      </c>
      <c r="D841" s="275">
        <v>1.45</v>
      </c>
      <c r="E841" s="254"/>
      <c r="F841" s="255"/>
      <c r="G841" s="256"/>
      <c r="H841" s="256"/>
    </row>
    <row r="842" spans="1:8" ht="22.8">
      <c r="A842" s="251">
        <v>4</v>
      </c>
      <c r="B842" s="252" t="s">
        <v>89</v>
      </c>
      <c r="C842" s="251" t="s">
        <v>87</v>
      </c>
      <c r="D842" s="274">
        <v>0.3</v>
      </c>
      <c r="E842" s="254"/>
      <c r="F842" s="255"/>
      <c r="G842" s="256"/>
      <c r="H842" s="256"/>
    </row>
    <row r="843" spans="1:8" ht="22.8">
      <c r="A843" s="251">
        <v>5</v>
      </c>
      <c r="B843" s="252" t="s">
        <v>356</v>
      </c>
      <c r="C843" s="251" t="s">
        <v>87</v>
      </c>
      <c r="D843" s="274">
        <v>0.04</v>
      </c>
      <c r="E843" s="254"/>
      <c r="F843" s="255"/>
      <c r="G843" s="256"/>
      <c r="H843" s="256"/>
    </row>
    <row r="844" spans="1:8" ht="34.200000000000003">
      <c r="A844" s="251">
        <v>6</v>
      </c>
      <c r="B844" s="252" t="s">
        <v>81</v>
      </c>
      <c r="C844" s="251" t="s">
        <v>80</v>
      </c>
      <c r="D844" s="274">
        <v>3.78E-2</v>
      </c>
      <c r="E844" s="254"/>
      <c r="F844" s="255"/>
      <c r="G844" s="256"/>
      <c r="H844" s="256"/>
    </row>
    <row r="845" spans="1:8" ht="45.6">
      <c r="A845" s="251">
        <v>7</v>
      </c>
      <c r="B845" s="252" t="s">
        <v>357</v>
      </c>
      <c r="C845" s="251" t="s">
        <v>80</v>
      </c>
      <c r="D845" s="274">
        <v>3.78E-2</v>
      </c>
      <c r="E845" s="254"/>
      <c r="F845" s="255"/>
      <c r="G845" s="256"/>
      <c r="H845" s="256"/>
    </row>
    <row r="846" spans="1:8" ht="34.200000000000003">
      <c r="A846" s="251">
        <v>8</v>
      </c>
      <c r="B846" s="252" t="s">
        <v>92</v>
      </c>
      <c r="C846" s="251" t="s">
        <v>68</v>
      </c>
      <c r="D846" s="356">
        <v>3.4</v>
      </c>
      <c r="E846" s="254"/>
      <c r="F846" s="255"/>
      <c r="G846" s="256"/>
      <c r="H846" s="256"/>
    </row>
    <row r="847" spans="1:8" ht="22.8">
      <c r="A847" s="251">
        <v>9</v>
      </c>
      <c r="B847" s="252" t="s">
        <v>93</v>
      </c>
      <c r="C847" s="251" t="s">
        <v>68</v>
      </c>
      <c r="D847" s="356">
        <v>3.4</v>
      </c>
      <c r="E847" s="254"/>
      <c r="F847" s="255"/>
      <c r="G847" s="256"/>
      <c r="H847" s="256"/>
    </row>
    <row r="848" spans="1:8">
      <c r="A848" s="249"/>
      <c r="B848" s="626" t="s">
        <v>358</v>
      </c>
      <c r="C848" s="627"/>
      <c r="D848" s="627"/>
      <c r="E848" s="627"/>
      <c r="F848" s="627"/>
    </row>
    <row r="849" spans="1:8" ht="34.200000000000003">
      <c r="A849" s="251">
        <v>1</v>
      </c>
      <c r="B849" s="252" t="s">
        <v>84</v>
      </c>
      <c r="C849" s="251" t="s">
        <v>80</v>
      </c>
      <c r="D849" s="274">
        <v>0.03</v>
      </c>
      <c r="E849" s="254"/>
      <c r="F849" s="255"/>
      <c r="G849" s="256"/>
      <c r="H849" s="256"/>
    </row>
    <row r="850" spans="1:8" ht="34.200000000000003">
      <c r="A850" s="251">
        <v>2</v>
      </c>
      <c r="B850" s="252" t="s">
        <v>85</v>
      </c>
      <c r="C850" s="251" t="s">
        <v>80</v>
      </c>
      <c r="D850" s="274">
        <v>0.03</v>
      </c>
      <c r="E850" s="254"/>
      <c r="F850" s="255"/>
      <c r="G850" s="256"/>
      <c r="H850" s="256"/>
    </row>
    <row r="851" spans="1:8" ht="45.6">
      <c r="A851" s="251">
        <v>3</v>
      </c>
      <c r="B851" s="252" t="s">
        <v>359</v>
      </c>
      <c r="C851" s="251" t="s">
        <v>103</v>
      </c>
      <c r="D851" s="274">
        <v>0.48</v>
      </c>
      <c r="E851" s="254"/>
      <c r="F851" s="255"/>
      <c r="G851" s="256"/>
      <c r="H851" s="256"/>
    </row>
    <row r="852" spans="1:8" ht="45.6">
      <c r="A852" s="251">
        <v>4</v>
      </c>
      <c r="B852" s="252" t="s">
        <v>359</v>
      </c>
      <c r="C852" s="251" t="s">
        <v>103</v>
      </c>
      <c r="D852" s="274">
        <v>0.11</v>
      </c>
      <c r="E852" s="254"/>
      <c r="F852" s="255"/>
      <c r="G852" s="256"/>
      <c r="H852" s="256"/>
    </row>
    <row r="853" spans="1:8" ht="22.8">
      <c r="A853" s="251">
        <v>5</v>
      </c>
      <c r="B853" s="252" t="s">
        <v>360</v>
      </c>
      <c r="C853" s="251" t="s">
        <v>10</v>
      </c>
      <c r="D853" s="275">
        <v>4</v>
      </c>
      <c r="E853" s="254"/>
      <c r="F853" s="255"/>
      <c r="G853" s="256"/>
      <c r="H853" s="256"/>
    </row>
    <row r="854" spans="1:8">
      <c r="A854" s="251">
        <v>6</v>
      </c>
      <c r="B854" s="252" t="s">
        <v>361</v>
      </c>
      <c r="C854" s="251" t="s">
        <v>68</v>
      </c>
      <c r="D854" s="275">
        <v>1.54</v>
      </c>
      <c r="E854" s="254"/>
      <c r="F854" s="255"/>
      <c r="G854" s="256"/>
      <c r="H854" s="256"/>
    </row>
    <row r="855" spans="1:8">
      <c r="A855" s="249"/>
      <c r="B855" s="626" t="s">
        <v>1008</v>
      </c>
      <c r="C855" s="627"/>
      <c r="D855" s="627"/>
      <c r="E855" s="627"/>
      <c r="F855" s="627"/>
    </row>
    <row r="856" spans="1:8" ht="45.6">
      <c r="A856" s="251">
        <v>1</v>
      </c>
      <c r="B856" s="252" t="s">
        <v>227</v>
      </c>
      <c r="C856" s="251" t="s">
        <v>42</v>
      </c>
      <c r="D856" s="274">
        <v>0.98</v>
      </c>
      <c r="E856" s="254"/>
      <c r="F856" s="255"/>
      <c r="G856" s="256"/>
      <c r="H856" s="256"/>
    </row>
    <row r="857" spans="1:8" ht="22.8">
      <c r="A857" s="251">
        <v>2</v>
      </c>
      <c r="B857" s="252" t="s">
        <v>982</v>
      </c>
      <c r="C857" s="251" t="s">
        <v>42</v>
      </c>
      <c r="D857" s="380">
        <v>0.32</v>
      </c>
      <c r="E857" s="254"/>
      <c r="F857" s="255"/>
      <c r="G857" s="256"/>
      <c r="H857" s="256"/>
    </row>
    <row r="858" spans="1:8" ht="34.200000000000003">
      <c r="A858" s="251">
        <v>3</v>
      </c>
      <c r="B858" s="252" t="s">
        <v>365</v>
      </c>
      <c r="C858" s="251" t="s">
        <v>68</v>
      </c>
      <c r="D858" s="275">
        <v>1.45</v>
      </c>
      <c r="E858" s="254"/>
      <c r="F858" s="255"/>
      <c r="G858" s="256"/>
      <c r="H858" s="256"/>
    </row>
    <row r="859" spans="1:8" ht="22.8">
      <c r="A859" s="251">
        <v>4</v>
      </c>
      <c r="B859" s="252" t="s">
        <v>366</v>
      </c>
      <c r="C859" s="251" t="s">
        <v>87</v>
      </c>
      <c r="D859" s="274">
        <v>0.14499999999999999</v>
      </c>
      <c r="E859" s="254"/>
      <c r="F859" s="255"/>
      <c r="G859" s="256"/>
      <c r="H859" s="256"/>
    </row>
    <row r="860" spans="1:8" ht="45.6">
      <c r="A860" s="251">
        <v>5</v>
      </c>
      <c r="B860" s="252" t="s">
        <v>224</v>
      </c>
      <c r="C860" s="251" t="s">
        <v>68</v>
      </c>
      <c r="D860" s="275">
        <v>1.6</v>
      </c>
      <c r="E860" s="254"/>
      <c r="F860" s="255"/>
      <c r="G860" s="256"/>
      <c r="H860" s="256"/>
    </row>
    <row r="861" spans="1:8" ht="22.8">
      <c r="A861" s="251">
        <v>6</v>
      </c>
      <c r="B861" s="252" t="s">
        <v>366</v>
      </c>
      <c r="C861" s="251" t="s">
        <v>87</v>
      </c>
      <c r="D861" s="274">
        <v>0.16</v>
      </c>
      <c r="E861" s="254"/>
      <c r="F861" s="255"/>
      <c r="G861" s="256"/>
      <c r="H861" s="256"/>
    </row>
    <row r="862" spans="1:8" ht="45.6">
      <c r="A862" s="251">
        <v>7</v>
      </c>
      <c r="B862" s="252" t="s">
        <v>223</v>
      </c>
      <c r="C862" s="251" t="s">
        <v>68</v>
      </c>
      <c r="D862" s="275">
        <v>1.6</v>
      </c>
      <c r="E862" s="254"/>
      <c r="F862" s="255"/>
      <c r="G862" s="256"/>
      <c r="H862" s="256"/>
    </row>
    <row r="863" spans="1:8" ht="22.8">
      <c r="A863" s="251">
        <v>8</v>
      </c>
      <c r="B863" s="358" t="s">
        <v>2289</v>
      </c>
      <c r="C863" s="251" t="s">
        <v>103</v>
      </c>
      <c r="D863" s="274">
        <v>0.68</v>
      </c>
      <c r="E863" s="254"/>
      <c r="F863" s="255"/>
      <c r="G863" s="256"/>
      <c r="H863" s="256"/>
    </row>
    <row r="864" spans="1:8" ht="22.8">
      <c r="A864" s="251">
        <v>9</v>
      </c>
      <c r="B864" s="358" t="s">
        <v>2278</v>
      </c>
      <c r="C864" s="251" t="s">
        <v>103</v>
      </c>
      <c r="D864" s="274">
        <v>0.16</v>
      </c>
      <c r="E864" s="254"/>
      <c r="F864" s="255"/>
      <c r="G864" s="256"/>
      <c r="H864" s="256"/>
    </row>
    <row r="865" spans="1:8" ht="22.8">
      <c r="A865" s="251">
        <v>10</v>
      </c>
      <c r="B865" s="252" t="s">
        <v>369</v>
      </c>
      <c r="C865" s="251" t="s">
        <v>103</v>
      </c>
      <c r="D865" s="274">
        <v>0.84</v>
      </c>
      <c r="E865" s="254"/>
      <c r="F865" s="255"/>
      <c r="G865" s="256"/>
      <c r="H865" s="256"/>
    </row>
    <row r="866" spans="1:8">
      <c r="A866" s="249"/>
      <c r="B866" s="626" t="s">
        <v>402</v>
      </c>
      <c r="C866" s="627"/>
      <c r="D866" s="627"/>
      <c r="E866" s="627"/>
      <c r="F866" s="627"/>
    </row>
    <row r="867" spans="1:8" ht="45.6">
      <c r="A867" s="251">
        <v>1</v>
      </c>
      <c r="B867" s="252" t="s">
        <v>227</v>
      </c>
      <c r="C867" s="251" t="s">
        <v>42</v>
      </c>
      <c r="D867" s="275">
        <v>0.3</v>
      </c>
      <c r="E867" s="254"/>
      <c r="F867" s="255"/>
      <c r="G867" s="256"/>
      <c r="H867" s="256"/>
    </row>
    <row r="868" spans="1:8" ht="22.8">
      <c r="A868" s="251">
        <v>2</v>
      </c>
      <c r="B868" s="252" t="s">
        <v>983</v>
      </c>
      <c r="C868" s="251" t="s">
        <v>68</v>
      </c>
      <c r="D868" s="380">
        <v>1.3</v>
      </c>
      <c r="E868" s="254"/>
      <c r="F868" s="255"/>
      <c r="G868" s="256"/>
      <c r="H868" s="256"/>
    </row>
    <row r="869" spans="1:8" ht="22.8">
      <c r="A869" s="251">
        <v>3</v>
      </c>
      <c r="B869" s="252" t="s">
        <v>97</v>
      </c>
      <c r="C869" s="251" t="s">
        <v>68</v>
      </c>
      <c r="D869" s="380">
        <v>1.4</v>
      </c>
      <c r="E869" s="254"/>
      <c r="F869" s="255"/>
      <c r="G869" s="256"/>
      <c r="H869" s="256"/>
    </row>
    <row r="870" spans="1:8" ht="34.200000000000003">
      <c r="A870" s="251">
        <v>4</v>
      </c>
      <c r="B870" s="252" t="s">
        <v>379</v>
      </c>
      <c r="C870" s="251" t="s">
        <v>68</v>
      </c>
      <c r="D870" s="380">
        <v>1.36</v>
      </c>
      <c r="E870" s="254"/>
      <c r="F870" s="255"/>
      <c r="G870" s="256"/>
      <c r="H870" s="256"/>
    </row>
    <row r="871" spans="1:8" ht="22.8">
      <c r="A871" s="251">
        <v>5</v>
      </c>
      <c r="B871" s="252" t="s">
        <v>1009</v>
      </c>
      <c r="C871" s="251" t="s">
        <v>68</v>
      </c>
      <c r="D871" s="356">
        <v>0.04</v>
      </c>
      <c r="E871" s="254"/>
      <c r="F871" s="255"/>
      <c r="G871" s="256"/>
      <c r="H871" s="256"/>
    </row>
    <row r="872" spans="1:8" ht="22.8">
      <c r="A872" s="426">
        <v>6</v>
      </c>
      <c r="B872" s="427" t="s">
        <v>98</v>
      </c>
      <c r="C872" s="426" t="s">
        <v>68</v>
      </c>
      <c r="D872" s="429">
        <v>0.04</v>
      </c>
      <c r="E872" s="254"/>
      <c r="F872" s="255"/>
      <c r="G872" s="256"/>
      <c r="H872" s="256"/>
    </row>
    <row r="873" spans="1:8" ht="22.8">
      <c r="A873" s="251">
        <v>7</v>
      </c>
      <c r="B873" s="252" t="s">
        <v>102</v>
      </c>
      <c r="C873" s="251" t="s">
        <v>103</v>
      </c>
      <c r="D873" s="380">
        <v>1.24</v>
      </c>
      <c r="E873" s="254"/>
      <c r="F873" s="255"/>
      <c r="G873" s="256"/>
      <c r="H873" s="256"/>
    </row>
    <row r="874" spans="1:8">
      <c r="A874" s="249"/>
      <c r="B874" s="626" t="s">
        <v>383</v>
      </c>
      <c r="C874" s="627"/>
      <c r="D874" s="627"/>
      <c r="E874" s="627"/>
      <c r="F874" s="627"/>
    </row>
    <row r="875" spans="1:8" ht="34.200000000000003">
      <c r="A875" s="251">
        <v>1</v>
      </c>
      <c r="B875" s="252" t="s">
        <v>112</v>
      </c>
      <c r="C875" s="251" t="s">
        <v>10</v>
      </c>
      <c r="D875" s="356">
        <v>5</v>
      </c>
      <c r="E875" s="254"/>
      <c r="F875" s="255"/>
      <c r="G875" s="256"/>
      <c r="H875" s="256"/>
    </row>
    <row r="876" spans="1:8" ht="22.8">
      <c r="A876" s="251">
        <v>2</v>
      </c>
      <c r="B876" s="252" t="s">
        <v>2323</v>
      </c>
      <c r="C876" s="251" t="s">
        <v>10</v>
      </c>
      <c r="D876" s="275">
        <v>2</v>
      </c>
      <c r="E876" s="254"/>
      <c r="F876" s="255"/>
      <c r="G876" s="256"/>
      <c r="H876" s="256"/>
    </row>
    <row r="877" spans="1:8" ht="22.8">
      <c r="A877" s="251">
        <v>3</v>
      </c>
      <c r="B877" s="252" t="s">
        <v>2317</v>
      </c>
      <c r="C877" s="251" t="s">
        <v>10</v>
      </c>
      <c r="D877" s="275">
        <v>1</v>
      </c>
      <c r="E877" s="254"/>
      <c r="F877" s="255"/>
      <c r="G877" s="256"/>
      <c r="H877" s="256"/>
    </row>
    <row r="878" spans="1:8" ht="22.8">
      <c r="A878" s="251">
        <v>4</v>
      </c>
      <c r="B878" s="252" t="s">
        <v>2308</v>
      </c>
      <c r="C878" s="251" t="s">
        <v>10</v>
      </c>
      <c r="D878" s="275">
        <v>2</v>
      </c>
      <c r="E878" s="254"/>
      <c r="F878" s="255"/>
      <c r="G878" s="256"/>
      <c r="H878" s="256"/>
    </row>
    <row r="879" spans="1:8" ht="22.8">
      <c r="A879" s="251">
        <v>5</v>
      </c>
      <c r="B879" s="252" t="s">
        <v>2312</v>
      </c>
      <c r="C879" s="251" t="s">
        <v>10</v>
      </c>
      <c r="D879" s="275">
        <v>2</v>
      </c>
      <c r="E879" s="254"/>
      <c r="F879" s="255"/>
      <c r="G879" s="256"/>
      <c r="H879" s="256"/>
    </row>
    <row r="880" spans="1:8" ht="22.8">
      <c r="A880" s="251">
        <v>6</v>
      </c>
      <c r="B880" s="252" t="s">
        <v>391</v>
      </c>
      <c r="C880" s="251" t="s">
        <v>184</v>
      </c>
      <c r="D880" s="275">
        <v>5</v>
      </c>
      <c r="E880" s="254"/>
      <c r="F880" s="255"/>
      <c r="G880" s="256"/>
      <c r="H880" s="256"/>
    </row>
    <row r="881" spans="1:8" ht="14.1" customHeight="1">
      <c r="A881" s="628" t="s">
        <v>1392</v>
      </c>
      <c r="B881" s="629"/>
      <c r="C881" s="629"/>
      <c r="D881" s="629"/>
      <c r="E881" s="630"/>
      <c r="F881" s="255"/>
    </row>
    <row r="882" spans="1:8" ht="14.1">
      <c r="A882" s="278"/>
      <c r="B882" s="649"/>
      <c r="C882" s="650"/>
      <c r="D882" s="650"/>
      <c r="E882" s="279"/>
      <c r="F882" s="280"/>
    </row>
    <row r="883" spans="1:8">
      <c r="A883" s="278"/>
      <c r="B883" s="651"/>
      <c r="C883" s="652"/>
      <c r="D883" s="652"/>
      <c r="E883" s="279"/>
      <c r="F883" s="280"/>
    </row>
    <row r="884" spans="1:8" ht="14.1">
      <c r="A884" s="278"/>
      <c r="B884" s="649"/>
      <c r="C884" s="650"/>
      <c r="D884" s="650"/>
      <c r="E884" s="279"/>
      <c r="F884" s="280"/>
    </row>
    <row r="885" spans="1:8" ht="15">
      <c r="B885" s="616" t="s">
        <v>19</v>
      </c>
      <c r="C885" s="617"/>
      <c r="D885" s="617"/>
      <c r="E885" s="617"/>
    </row>
    <row r="887" spans="1:8">
      <c r="A887" s="618" t="s">
        <v>846</v>
      </c>
      <c r="B887" s="619"/>
      <c r="C887" s="619"/>
      <c r="D887" s="619"/>
      <c r="E887" s="619"/>
      <c r="F887" s="619"/>
    </row>
    <row r="888" spans="1:8">
      <c r="A888" s="619"/>
      <c r="B888" s="619"/>
      <c r="C888" s="619"/>
      <c r="D888" s="619"/>
      <c r="E888" s="619"/>
      <c r="F888" s="619"/>
    </row>
    <row r="889" spans="1:8">
      <c r="A889" s="618" t="s">
        <v>959</v>
      </c>
      <c r="B889" s="619"/>
      <c r="C889" s="619"/>
      <c r="D889" s="619"/>
      <c r="E889" s="619"/>
      <c r="F889" s="619"/>
    </row>
    <row r="890" spans="1:8">
      <c r="A890" s="619"/>
      <c r="B890" s="619"/>
      <c r="C890" s="619"/>
      <c r="D890" s="619"/>
      <c r="E890" s="619"/>
      <c r="F890" s="619"/>
    </row>
    <row r="891" spans="1:8">
      <c r="A891" s="618" t="s">
        <v>1010</v>
      </c>
      <c r="B891" s="619"/>
      <c r="C891" s="619"/>
      <c r="D891" s="619"/>
      <c r="E891" s="619"/>
      <c r="F891" s="619"/>
    </row>
    <row r="892" spans="1:8">
      <c r="A892" s="619"/>
      <c r="B892" s="619"/>
      <c r="C892" s="619"/>
      <c r="D892" s="619"/>
      <c r="E892" s="619"/>
      <c r="F892" s="619"/>
    </row>
    <row r="893" spans="1:8">
      <c r="A893" s="620" t="s">
        <v>1438</v>
      </c>
      <c r="B893" s="243" t="s">
        <v>23</v>
      </c>
      <c r="C893" s="244" t="s">
        <v>6</v>
      </c>
      <c r="D893" s="622" t="s">
        <v>7</v>
      </c>
      <c r="E893" s="624" t="s">
        <v>1393</v>
      </c>
      <c r="F893" s="625"/>
    </row>
    <row r="894" spans="1:8">
      <c r="A894" s="621"/>
      <c r="B894" s="246" t="s">
        <v>24</v>
      </c>
      <c r="C894" s="247" t="s">
        <v>10</v>
      </c>
      <c r="D894" s="623"/>
      <c r="E894" s="248" t="s">
        <v>25</v>
      </c>
      <c r="F894" s="245" t="s">
        <v>26</v>
      </c>
    </row>
    <row r="895" spans="1:8">
      <c r="A895" s="249"/>
      <c r="B895" s="626" t="s">
        <v>27</v>
      </c>
      <c r="C895" s="627"/>
      <c r="D895" s="627"/>
      <c r="E895" s="627"/>
      <c r="F895" s="627"/>
    </row>
    <row r="896" spans="1:8" ht="22.8">
      <c r="A896" s="251">
        <v>1</v>
      </c>
      <c r="B896" s="252" t="s">
        <v>291</v>
      </c>
      <c r="C896" s="251" t="s">
        <v>259</v>
      </c>
      <c r="D896" s="274">
        <v>0.05</v>
      </c>
      <c r="E896" s="254"/>
      <c r="F896" s="255"/>
      <c r="G896" s="256"/>
      <c r="H896" s="256"/>
    </row>
    <row r="897" spans="1:8" ht="34.200000000000003">
      <c r="A897" s="251">
        <v>2</v>
      </c>
      <c r="B897" s="252" t="s">
        <v>342</v>
      </c>
      <c r="C897" s="251" t="s">
        <v>64</v>
      </c>
      <c r="D897" s="275">
        <v>50</v>
      </c>
      <c r="E897" s="254"/>
      <c r="F897" s="255"/>
      <c r="G897" s="256"/>
      <c r="H897" s="256"/>
    </row>
    <row r="898" spans="1:8" ht="22.8">
      <c r="A898" s="251">
        <v>3</v>
      </c>
      <c r="B898" s="252" t="s">
        <v>77</v>
      </c>
      <c r="C898" s="251" t="s">
        <v>46</v>
      </c>
      <c r="D898" s="275">
        <v>5</v>
      </c>
      <c r="E898" s="254"/>
      <c r="F898" s="255"/>
      <c r="G898" s="256"/>
      <c r="H898" s="256"/>
    </row>
    <row r="899" spans="1:8" ht="22.8">
      <c r="A899" s="251">
        <v>4</v>
      </c>
      <c r="B899" s="252" t="s">
        <v>1011</v>
      </c>
      <c r="C899" s="251" t="s">
        <v>46</v>
      </c>
      <c r="D899" s="275">
        <v>5</v>
      </c>
      <c r="E899" s="254"/>
      <c r="F899" s="255"/>
      <c r="G899" s="256"/>
      <c r="H899" s="256"/>
    </row>
    <row r="900" spans="1:8" ht="34.200000000000003">
      <c r="A900" s="251">
        <v>5</v>
      </c>
      <c r="B900" s="252" t="s">
        <v>63</v>
      </c>
      <c r="C900" s="251" t="s">
        <v>64</v>
      </c>
      <c r="D900" s="275">
        <v>2</v>
      </c>
      <c r="E900" s="254"/>
      <c r="F900" s="255"/>
      <c r="G900" s="256"/>
      <c r="H900" s="256"/>
    </row>
    <row r="901" spans="1:8" ht="22.8">
      <c r="A901" s="251">
        <v>6</v>
      </c>
      <c r="B901" s="252" t="s">
        <v>77</v>
      </c>
      <c r="C901" s="251" t="s">
        <v>46</v>
      </c>
      <c r="D901" s="274">
        <v>7.3999999999999996E-2</v>
      </c>
      <c r="E901" s="254"/>
      <c r="F901" s="255"/>
      <c r="G901" s="256"/>
      <c r="H901" s="256"/>
    </row>
    <row r="902" spans="1:8" ht="22.8">
      <c r="A902" s="251">
        <v>7</v>
      </c>
      <c r="B902" s="252" t="s">
        <v>1011</v>
      </c>
      <c r="C902" s="251" t="s">
        <v>46</v>
      </c>
      <c r="D902" s="274">
        <v>7.3999999999999996E-2</v>
      </c>
      <c r="E902" s="254"/>
      <c r="F902" s="255"/>
      <c r="G902" s="256"/>
      <c r="H902" s="256"/>
    </row>
    <row r="903" spans="1:8" ht="34.200000000000003">
      <c r="A903" s="251">
        <v>8</v>
      </c>
      <c r="B903" s="252" t="s">
        <v>79</v>
      </c>
      <c r="C903" s="251" t="s">
        <v>80</v>
      </c>
      <c r="D903" s="274">
        <v>1.7999999999999999E-2</v>
      </c>
      <c r="E903" s="254"/>
      <c r="F903" s="255"/>
      <c r="G903" s="256"/>
      <c r="H903" s="256"/>
    </row>
    <row r="904" spans="1:8" ht="34.200000000000003">
      <c r="A904" s="251">
        <v>9</v>
      </c>
      <c r="B904" s="252" t="s">
        <v>81</v>
      </c>
      <c r="C904" s="251" t="s">
        <v>80</v>
      </c>
      <c r="D904" s="274">
        <v>1.7999999999999999E-2</v>
      </c>
      <c r="E904" s="254"/>
      <c r="F904" s="255"/>
      <c r="G904" s="256"/>
      <c r="H904" s="256"/>
    </row>
    <row r="905" spans="1:8" ht="45.6">
      <c r="A905" s="251">
        <v>10</v>
      </c>
      <c r="B905" s="252" t="s">
        <v>82</v>
      </c>
      <c r="C905" s="251" t="s">
        <v>80</v>
      </c>
      <c r="D905" s="274">
        <v>1.7999999999999999E-2</v>
      </c>
      <c r="E905" s="254"/>
      <c r="F905" s="255"/>
      <c r="G905" s="256"/>
      <c r="H905" s="256"/>
    </row>
    <row r="906" spans="1:8" ht="34.200000000000003">
      <c r="A906" s="251">
        <v>11</v>
      </c>
      <c r="B906" s="252" t="s">
        <v>980</v>
      </c>
      <c r="C906" s="251" t="s">
        <v>42</v>
      </c>
      <c r="D906" s="275">
        <v>2.61</v>
      </c>
      <c r="E906" s="254"/>
      <c r="F906" s="255"/>
      <c r="G906" s="256"/>
      <c r="H906" s="256"/>
    </row>
    <row r="907" spans="1:8" ht="34.200000000000003">
      <c r="A907" s="251">
        <v>12</v>
      </c>
      <c r="B907" s="252" t="s">
        <v>347</v>
      </c>
      <c r="C907" s="251" t="s">
        <v>80</v>
      </c>
      <c r="D907" s="274">
        <v>0.26100000000000001</v>
      </c>
      <c r="E907" s="254"/>
      <c r="F907" s="255"/>
      <c r="G907" s="256"/>
      <c r="H907" s="256"/>
    </row>
    <row r="908" spans="1:8" ht="34.200000000000003">
      <c r="A908" s="251">
        <v>13</v>
      </c>
      <c r="B908" s="252" t="s">
        <v>980</v>
      </c>
      <c r="C908" s="251" t="s">
        <v>42</v>
      </c>
      <c r="D908" s="274">
        <v>0.45</v>
      </c>
      <c r="E908" s="254"/>
      <c r="F908" s="255"/>
      <c r="G908" s="256"/>
      <c r="H908" s="256"/>
    </row>
    <row r="909" spans="1:8" ht="34.200000000000003">
      <c r="A909" s="251">
        <v>14</v>
      </c>
      <c r="B909" s="252" t="s">
        <v>348</v>
      </c>
      <c r="C909" s="251" t="s">
        <v>80</v>
      </c>
      <c r="D909" s="274">
        <v>4.4999999999999998E-2</v>
      </c>
      <c r="E909" s="254"/>
      <c r="F909" s="255"/>
      <c r="G909" s="256"/>
      <c r="H909" s="256"/>
    </row>
    <row r="910" spans="1:8">
      <c r="A910" s="249"/>
      <c r="B910" s="626" t="s">
        <v>78</v>
      </c>
      <c r="C910" s="627"/>
      <c r="D910" s="627"/>
      <c r="E910" s="627"/>
      <c r="F910" s="627"/>
    </row>
    <row r="911" spans="1:8" ht="22.8">
      <c r="A911" s="251">
        <v>1</v>
      </c>
      <c r="B911" s="252" t="s">
        <v>86</v>
      </c>
      <c r="C911" s="251" t="s">
        <v>87</v>
      </c>
      <c r="D911" s="274">
        <v>0.315</v>
      </c>
      <c r="E911" s="254"/>
      <c r="F911" s="255"/>
      <c r="G911" s="256"/>
      <c r="H911" s="256"/>
    </row>
    <row r="912" spans="1:8" ht="34.200000000000003">
      <c r="A912" s="251">
        <v>2</v>
      </c>
      <c r="B912" s="252" t="s">
        <v>88</v>
      </c>
      <c r="C912" s="251" t="s">
        <v>42</v>
      </c>
      <c r="D912" s="274">
        <v>0.95</v>
      </c>
      <c r="E912" s="254"/>
      <c r="F912" s="255"/>
      <c r="G912" s="256"/>
      <c r="H912" s="256"/>
    </row>
    <row r="913" spans="1:8" ht="34.200000000000003">
      <c r="A913" s="251">
        <v>3</v>
      </c>
      <c r="B913" s="252" t="s">
        <v>355</v>
      </c>
      <c r="C913" s="251" t="s">
        <v>68</v>
      </c>
      <c r="D913" s="275">
        <v>1.9</v>
      </c>
      <c r="E913" s="254"/>
      <c r="F913" s="255"/>
      <c r="G913" s="256"/>
      <c r="H913" s="256"/>
    </row>
    <row r="914" spans="1:8" ht="22.8">
      <c r="A914" s="251">
        <v>4</v>
      </c>
      <c r="B914" s="252" t="s">
        <v>89</v>
      </c>
      <c r="C914" s="251" t="s">
        <v>87</v>
      </c>
      <c r="D914" s="274">
        <v>0.11</v>
      </c>
      <c r="E914" s="254"/>
      <c r="F914" s="255"/>
      <c r="G914" s="256"/>
      <c r="H914" s="256"/>
    </row>
    <row r="915" spans="1:8" ht="22.8">
      <c r="A915" s="251">
        <v>5</v>
      </c>
      <c r="B915" s="252" t="s">
        <v>356</v>
      </c>
      <c r="C915" s="251" t="s">
        <v>87</v>
      </c>
      <c r="D915" s="274">
        <v>2.5000000000000001E-2</v>
      </c>
      <c r="E915" s="254"/>
      <c r="F915" s="255"/>
      <c r="G915" s="256"/>
      <c r="H915" s="256"/>
    </row>
    <row r="916" spans="1:8" ht="34.200000000000003">
      <c r="A916" s="251">
        <v>6</v>
      </c>
      <c r="B916" s="252" t="s">
        <v>81</v>
      </c>
      <c r="C916" s="251" t="s">
        <v>80</v>
      </c>
      <c r="D916" s="274">
        <v>1.417E-2</v>
      </c>
      <c r="E916" s="254"/>
      <c r="F916" s="255"/>
      <c r="G916" s="256"/>
      <c r="H916" s="256"/>
    </row>
    <row r="917" spans="1:8" ht="45.6">
      <c r="A917" s="251">
        <v>7</v>
      </c>
      <c r="B917" s="252" t="s">
        <v>357</v>
      </c>
      <c r="C917" s="251" t="s">
        <v>80</v>
      </c>
      <c r="D917" s="274">
        <v>1.417E-2</v>
      </c>
      <c r="E917" s="254"/>
      <c r="F917" s="255"/>
      <c r="G917" s="256"/>
      <c r="H917" s="256"/>
    </row>
    <row r="918" spans="1:8" ht="34.200000000000003">
      <c r="A918" s="251">
        <v>8</v>
      </c>
      <c r="B918" s="252" t="s">
        <v>92</v>
      </c>
      <c r="C918" s="251" t="s">
        <v>68</v>
      </c>
      <c r="D918" s="275">
        <v>1.35</v>
      </c>
      <c r="E918" s="254"/>
      <c r="F918" s="255"/>
      <c r="G918" s="256"/>
      <c r="H918" s="256"/>
    </row>
    <row r="919" spans="1:8" ht="22.8">
      <c r="A919" s="251">
        <v>9</v>
      </c>
      <c r="B919" s="252" t="s">
        <v>93</v>
      </c>
      <c r="C919" s="251" t="s">
        <v>68</v>
      </c>
      <c r="D919" s="275">
        <v>1.35</v>
      </c>
      <c r="E919" s="254"/>
      <c r="F919" s="255"/>
      <c r="G919" s="256"/>
      <c r="H919" s="256"/>
    </row>
    <row r="920" spans="1:8">
      <c r="A920" s="249"/>
      <c r="B920" s="626" t="s">
        <v>358</v>
      </c>
      <c r="C920" s="627"/>
      <c r="D920" s="627"/>
      <c r="E920" s="627"/>
      <c r="F920" s="627"/>
    </row>
    <row r="921" spans="1:8" ht="34.200000000000003">
      <c r="A921" s="251">
        <v>1</v>
      </c>
      <c r="B921" s="252" t="s">
        <v>84</v>
      </c>
      <c r="C921" s="251" t="s">
        <v>80</v>
      </c>
      <c r="D921" s="274">
        <v>2.1000000000000001E-2</v>
      </c>
      <c r="E921" s="254"/>
      <c r="F921" s="255"/>
      <c r="G921" s="256"/>
      <c r="H921" s="256"/>
    </row>
    <row r="922" spans="1:8" ht="34.200000000000003">
      <c r="A922" s="251">
        <v>2</v>
      </c>
      <c r="B922" s="252" t="s">
        <v>85</v>
      </c>
      <c r="C922" s="251" t="s">
        <v>80</v>
      </c>
      <c r="D922" s="274">
        <v>2.1000000000000001E-2</v>
      </c>
      <c r="E922" s="254"/>
      <c r="F922" s="255"/>
      <c r="G922" s="256"/>
      <c r="H922" s="256"/>
    </row>
    <row r="923" spans="1:8" ht="45.6">
      <c r="A923" s="251">
        <v>3</v>
      </c>
      <c r="B923" s="252" t="s">
        <v>359</v>
      </c>
      <c r="C923" s="251" t="s">
        <v>103</v>
      </c>
      <c r="D923" s="274">
        <v>0.41</v>
      </c>
      <c r="E923" s="254"/>
      <c r="F923" s="255"/>
      <c r="G923" s="256"/>
      <c r="H923" s="256"/>
    </row>
    <row r="924" spans="1:8" ht="22.8">
      <c r="A924" s="251">
        <v>4</v>
      </c>
      <c r="B924" s="252" t="s">
        <v>360</v>
      </c>
      <c r="C924" s="251" t="s">
        <v>10</v>
      </c>
      <c r="D924" s="275">
        <v>1</v>
      </c>
      <c r="E924" s="254"/>
      <c r="F924" s="255"/>
      <c r="G924" s="256"/>
      <c r="H924" s="256"/>
    </row>
    <row r="925" spans="1:8">
      <c r="A925" s="251">
        <v>5</v>
      </c>
      <c r="B925" s="252" t="s">
        <v>361</v>
      </c>
      <c r="C925" s="251" t="s">
        <v>68</v>
      </c>
      <c r="D925" s="275">
        <v>1.08</v>
      </c>
      <c r="E925" s="254"/>
      <c r="F925" s="255"/>
      <c r="G925" s="256"/>
      <c r="H925" s="256"/>
    </row>
    <row r="926" spans="1:8">
      <c r="A926" s="249"/>
      <c r="B926" s="626" t="s">
        <v>1012</v>
      </c>
      <c r="C926" s="627"/>
      <c r="D926" s="627"/>
      <c r="E926" s="627"/>
      <c r="F926" s="627"/>
    </row>
    <row r="927" spans="1:8" ht="45.6">
      <c r="A927" s="251">
        <v>1</v>
      </c>
      <c r="B927" s="252" t="s">
        <v>227</v>
      </c>
      <c r="C927" s="251" t="s">
        <v>42</v>
      </c>
      <c r="D927" s="275">
        <v>1.32</v>
      </c>
      <c r="E927" s="254"/>
      <c r="F927" s="255"/>
      <c r="G927" s="256"/>
      <c r="H927" s="256"/>
    </row>
    <row r="928" spans="1:8" ht="22.8">
      <c r="A928" s="251">
        <v>2</v>
      </c>
      <c r="B928" s="252" t="s">
        <v>982</v>
      </c>
      <c r="C928" s="251" t="s">
        <v>42</v>
      </c>
      <c r="D928" s="274">
        <v>0.52</v>
      </c>
      <c r="E928" s="254"/>
      <c r="F928" s="255"/>
      <c r="G928" s="256"/>
      <c r="H928" s="256"/>
    </row>
    <row r="929" spans="1:8" ht="34.200000000000003">
      <c r="A929" s="251">
        <v>3</v>
      </c>
      <c r="B929" s="252" t="s">
        <v>365</v>
      </c>
      <c r="C929" s="251" t="s">
        <v>68</v>
      </c>
      <c r="D929" s="275">
        <v>1.9</v>
      </c>
      <c r="E929" s="254"/>
      <c r="F929" s="255"/>
      <c r="G929" s="256"/>
      <c r="H929" s="256"/>
    </row>
    <row r="930" spans="1:8" ht="22.8">
      <c r="A930" s="251">
        <v>4</v>
      </c>
      <c r="B930" s="252" t="s">
        <v>366</v>
      </c>
      <c r="C930" s="251" t="s">
        <v>87</v>
      </c>
      <c r="D930" s="274">
        <v>0.19</v>
      </c>
      <c r="E930" s="254"/>
      <c r="F930" s="255"/>
      <c r="G930" s="256"/>
      <c r="H930" s="256"/>
    </row>
    <row r="931" spans="1:8" ht="45.6">
      <c r="A931" s="251">
        <v>5</v>
      </c>
      <c r="B931" s="252" t="s">
        <v>224</v>
      </c>
      <c r="C931" s="251" t="s">
        <v>68</v>
      </c>
      <c r="D931" s="275">
        <v>1.9</v>
      </c>
      <c r="E931" s="254"/>
      <c r="F931" s="255"/>
      <c r="G931" s="256"/>
      <c r="H931" s="256"/>
    </row>
    <row r="932" spans="1:8" ht="22.8">
      <c r="A932" s="251">
        <v>6</v>
      </c>
      <c r="B932" s="252" t="s">
        <v>366</v>
      </c>
      <c r="C932" s="251" t="s">
        <v>87</v>
      </c>
      <c r="D932" s="274">
        <v>0.19</v>
      </c>
      <c r="E932" s="254"/>
      <c r="F932" s="255"/>
      <c r="G932" s="256"/>
      <c r="H932" s="256"/>
    </row>
    <row r="933" spans="1:8" ht="45.6">
      <c r="A933" s="251">
        <v>7</v>
      </c>
      <c r="B933" s="252" t="s">
        <v>223</v>
      </c>
      <c r="C933" s="251" t="s">
        <v>68</v>
      </c>
      <c r="D933" s="275">
        <v>1.9</v>
      </c>
      <c r="E933" s="254"/>
      <c r="F933" s="255"/>
      <c r="G933" s="256"/>
      <c r="H933" s="256"/>
    </row>
    <row r="934" spans="1:8" ht="22.8">
      <c r="A934" s="251">
        <v>8</v>
      </c>
      <c r="B934" s="252" t="s">
        <v>993</v>
      </c>
      <c r="C934" s="251" t="s">
        <v>68</v>
      </c>
      <c r="D934" s="274">
        <v>0.23</v>
      </c>
      <c r="E934" s="254"/>
      <c r="F934" s="255"/>
      <c r="G934" s="256"/>
      <c r="H934" s="256"/>
    </row>
    <row r="935" spans="1:8" ht="22.8">
      <c r="A935" s="251">
        <v>9</v>
      </c>
      <c r="B935" s="252" t="s">
        <v>686</v>
      </c>
      <c r="C935" s="251" t="s">
        <v>184</v>
      </c>
      <c r="D935" s="275">
        <v>23</v>
      </c>
      <c r="E935" s="254"/>
      <c r="F935" s="255"/>
      <c r="G935" s="256"/>
      <c r="H935" s="256"/>
    </row>
    <row r="936" spans="1:8" ht="34.200000000000003">
      <c r="A936" s="251">
        <v>10</v>
      </c>
      <c r="B936" s="252" t="s">
        <v>994</v>
      </c>
      <c r="C936" s="251" t="s">
        <v>184</v>
      </c>
      <c r="D936" s="275">
        <v>23</v>
      </c>
      <c r="E936" s="254"/>
      <c r="F936" s="255"/>
      <c r="G936" s="256"/>
      <c r="H936" s="256"/>
    </row>
    <row r="937" spans="1:8" ht="22.8">
      <c r="A937" s="251">
        <v>11</v>
      </c>
      <c r="B937" s="252" t="s">
        <v>98</v>
      </c>
      <c r="C937" s="251" t="s">
        <v>68</v>
      </c>
      <c r="D937" s="274">
        <v>0.23</v>
      </c>
      <c r="E937" s="254"/>
      <c r="F937" s="255"/>
      <c r="G937" s="256"/>
      <c r="H937" s="256"/>
    </row>
    <row r="938" spans="1:8" ht="22.8">
      <c r="A938" s="251">
        <v>12</v>
      </c>
      <c r="B938" s="358" t="s">
        <v>2289</v>
      </c>
      <c r="C938" s="251" t="s">
        <v>103</v>
      </c>
      <c r="D938" s="274">
        <v>0.85</v>
      </c>
      <c r="E938" s="254"/>
      <c r="F938" s="255"/>
      <c r="G938" s="256"/>
      <c r="H938" s="256"/>
    </row>
    <row r="939" spans="1:8" ht="22.8">
      <c r="A939" s="251">
        <v>13</v>
      </c>
      <c r="B939" s="252" t="s">
        <v>2279</v>
      </c>
      <c r="C939" s="251" t="s">
        <v>103</v>
      </c>
      <c r="D939" s="380">
        <v>0.4</v>
      </c>
      <c r="E939" s="254"/>
      <c r="F939" s="255"/>
      <c r="G939" s="256"/>
      <c r="H939" s="256"/>
    </row>
    <row r="940" spans="1:8" ht="22.8">
      <c r="A940" s="251" t="s">
        <v>2287</v>
      </c>
      <c r="B940" s="358" t="s">
        <v>2281</v>
      </c>
      <c r="C940" s="357" t="s">
        <v>103</v>
      </c>
      <c r="D940" s="379">
        <v>0.16</v>
      </c>
      <c r="E940" s="254"/>
      <c r="F940" s="255"/>
      <c r="G940" s="256"/>
      <c r="H940" s="256"/>
    </row>
    <row r="941" spans="1:8" ht="22.8">
      <c r="A941" s="251">
        <v>14</v>
      </c>
      <c r="B941" s="252" t="s">
        <v>369</v>
      </c>
      <c r="C941" s="251" t="s">
        <v>103</v>
      </c>
      <c r="D941" s="356">
        <v>1.41</v>
      </c>
      <c r="E941" s="254"/>
      <c r="F941" s="255"/>
      <c r="G941" s="256"/>
      <c r="H941" s="256"/>
    </row>
    <row r="942" spans="1:8">
      <c r="A942" s="249"/>
      <c r="B942" s="626" t="s">
        <v>383</v>
      </c>
      <c r="C942" s="627"/>
      <c r="D942" s="627"/>
      <c r="E942" s="627"/>
      <c r="F942" s="627"/>
    </row>
    <row r="943" spans="1:8" ht="34.200000000000003">
      <c r="A943" s="251">
        <v>1</v>
      </c>
      <c r="B943" s="252" t="s">
        <v>112</v>
      </c>
      <c r="C943" s="251" t="s">
        <v>10</v>
      </c>
      <c r="D943" s="275">
        <v>2</v>
      </c>
      <c r="E943" s="254"/>
      <c r="F943" s="255"/>
      <c r="G943" s="256"/>
      <c r="H943" s="256"/>
    </row>
    <row r="944" spans="1:8" ht="22.8">
      <c r="A944" s="251">
        <v>2</v>
      </c>
      <c r="B944" s="252" t="s">
        <v>2324</v>
      </c>
      <c r="C944" s="251" t="s">
        <v>10</v>
      </c>
      <c r="D944" s="275">
        <v>1</v>
      </c>
      <c r="E944" s="254"/>
      <c r="F944" s="255"/>
      <c r="G944" s="256"/>
      <c r="H944" s="256"/>
    </row>
    <row r="945" spans="1:8" ht="22.8">
      <c r="A945" s="251">
        <v>3</v>
      </c>
      <c r="B945" s="252" t="s">
        <v>2308</v>
      </c>
      <c r="C945" s="251" t="s">
        <v>10</v>
      </c>
      <c r="D945" s="275">
        <v>1</v>
      </c>
      <c r="E945" s="254"/>
      <c r="F945" s="255"/>
      <c r="G945" s="256"/>
      <c r="H945" s="256"/>
    </row>
    <row r="946" spans="1:8" ht="22.8">
      <c r="A946" s="251">
        <v>4</v>
      </c>
      <c r="B946" s="252" t="s">
        <v>2312</v>
      </c>
      <c r="C946" s="251" t="s">
        <v>10</v>
      </c>
      <c r="D946" s="275">
        <v>1</v>
      </c>
      <c r="E946" s="254"/>
      <c r="F946" s="255"/>
      <c r="G946" s="256"/>
      <c r="H946" s="256"/>
    </row>
    <row r="947" spans="1:8" ht="22.8">
      <c r="A947" s="251">
        <v>5</v>
      </c>
      <c r="B947" s="252" t="s">
        <v>391</v>
      </c>
      <c r="C947" s="251" t="s">
        <v>184</v>
      </c>
      <c r="D947" s="275">
        <v>3</v>
      </c>
      <c r="E947" s="254"/>
      <c r="F947" s="255"/>
      <c r="G947" s="256"/>
      <c r="H947" s="256"/>
    </row>
    <row r="948" spans="1:8" ht="14.1" customHeight="1">
      <c r="A948" s="628" t="s">
        <v>1392</v>
      </c>
      <c r="B948" s="629"/>
      <c r="C948" s="629"/>
      <c r="D948" s="629"/>
      <c r="E948" s="630"/>
      <c r="F948" s="255"/>
    </row>
    <row r="949" spans="1:8" ht="14.1">
      <c r="A949" s="278"/>
      <c r="B949" s="649"/>
      <c r="C949" s="650"/>
      <c r="D949" s="650"/>
      <c r="E949" s="279"/>
      <c r="F949" s="280"/>
    </row>
    <row r="950" spans="1:8">
      <c r="A950" s="278"/>
      <c r="B950" s="651"/>
      <c r="C950" s="652"/>
      <c r="D950" s="652"/>
      <c r="E950" s="279"/>
      <c r="F950" s="280"/>
    </row>
    <row r="951" spans="1:8" ht="14.1">
      <c r="A951" s="278"/>
      <c r="B951" s="649"/>
      <c r="C951" s="650"/>
      <c r="D951" s="650"/>
      <c r="E951" s="279"/>
      <c r="F951" s="280"/>
    </row>
    <row r="952" spans="1:8" ht="15">
      <c r="B952" s="616" t="s">
        <v>19</v>
      </c>
      <c r="C952" s="617"/>
      <c r="D952" s="617"/>
      <c r="E952" s="617"/>
    </row>
    <row r="954" spans="1:8">
      <c r="A954" s="618" t="s">
        <v>846</v>
      </c>
      <c r="B954" s="619"/>
      <c r="C954" s="619"/>
      <c r="D954" s="619"/>
      <c r="E954" s="619"/>
      <c r="F954" s="619"/>
    </row>
    <row r="955" spans="1:8">
      <c r="A955" s="619"/>
      <c r="B955" s="619"/>
      <c r="C955" s="619"/>
      <c r="D955" s="619"/>
      <c r="E955" s="619"/>
      <c r="F955" s="619"/>
    </row>
    <row r="956" spans="1:8">
      <c r="A956" s="618" t="s">
        <v>959</v>
      </c>
      <c r="B956" s="619"/>
      <c r="C956" s="619"/>
      <c r="D956" s="619"/>
      <c r="E956" s="619"/>
      <c r="F956" s="619"/>
    </row>
    <row r="957" spans="1:8">
      <c r="A957" s="619"/>
      <c r="B957" s="619"/>
      <c r="C957" s="619"/>
      <c r="D957" s="619"/>
      <c r="E957" s="619"/>
      <c r="F957" s="619"/>
    </row>
    <row r="958" spans="1:8">
      <c r="A958" s="618" t="s">
        <v>1013</v>
      </c>
      <c r="B958" s="619"/>
      <c r="C958" s="619"/>
      <c r="D958" s="619"/>
      <c r="E958" s="619"/>
      <c r="F958" s="619"/>
    </row>
    <row r="959" spans="1:8">
      <c r="A959" s="619"/>
      <c r="B959" s="619"/>
      <c r="C959" s="619"/>
      <c r="D959" s="619"/>
      <c r="E959" s="619"/>
      <c r="F959" s="619"/>
    </row>
    <row r="960" spans="1:8">
      <c r="A960" s="620" t="s">
        <v>1438</v>
      </c>
      <c r="B960" s="243" t="s">
        <v>23</v>
      </c>
      <c r="C960" s="244" t="s">
        <v>6</v>
      </c>
      <c r="D960" s="622" t="s">
        <v>7</v>
      </c>
      <c r="E960" s="624" t="s">
        <v>1393</v>
      </c>
      <c r="F960" s="625"/>
    </row>
    <row r="961" spans="1:8">
      <c r="A961" s="621"/>
      <c r="B961" s="246" t="s">
        <v>24</v>
      </c>
      <c r="C961" s="247" t="s">
        <v>10</v>
      </c>
      <c r="D961" s="623"/>
      <c r="E961" s="248" t="s">
        <v>25</v>
      </c>
      <c r="F961" s="245" t="s">
        <v>26</v>
      </c>
    </row>
    <row r="962" spans="1:8">
      <c r="A962" s="249"/>
      <c r="B962" s="626" t="s">
        <v>27</v>
      </c>
      <c r="C962" s="627"/>
      <c r="D962" s="627"/>
      <c r="E962" s="627"/>
      <c r="F962" s="627"/>
    </row>
    <row r="963" spans="1:8" ht="22.8">
      <c r="A963" s="251">
        <v>1</v>
      </c>
      <c r="B963" s="252" t="s">
        <v>291</v>
      </c>
      <c r="C963" s="251" t="s">
        <v>259</v>
      </c>
      <c r="D963" s="274">
        <v>1.7999999999999999E-2</v>
      </c>
      <c r="E963" s="254"/>
      <c r="F963" s="255"/>
      <c r="G963" s="256"/>
      <c r="H963" s="256"/>
    </row>
    <row r="964" spans="1:8" ht="34.200000000000003">
      <c r="A964" s="251">
        <v>2</v>
      </c>
      <c r="B964" s="252" t="s">
        <v>342</v>
      </c>
      <c r="C964" s="251" t="s">
        <v>64</v>
      </c>
      <c r="D964" s="275">
        <v>69</v>
      </c>
      <c r="E964" s="254"/>
      <c r="F964" s="255"/>
      <c r="G964" s="256"/>
      <c r="H964" s="256"/>
    </row>
    <row r="965" spans="1:8" ht="34.200000000000003">
      <c r="A965" s="251">
        <v>3</v>
      </c>
      <c r="B965" s="252" t="s">
        <v>344</v>
      </c>
      <c r="C965" s="251" t="s">
        <v>46</v>
      </c>
      <c r="D965" s="275">
        <v>6.9</v>
      </c>
      <c r="E965" s="254"/>
      <c r="F965" s="255"/>
      <c r="G965" s="256"/>
      <c r="H965" s="256"/>
    </row>
    <row r="966" spans="1:8" ht="22.8">
      <c r="A966" s="251">
        <v>4</v>
      </c>
      <c r="B966" s="252" t="s">
        <v>1011</v>
      </c>
      <c r="C966" s="251" t="s">
        <v>46</v>
      </c>
      <c r="D966" s="275">
        <v>6.9</v>
      </c>
      <c r="E966" s="254"/>
      <c r="F966" s="255"/>
      <c r="G966" s="256"/>
      <c r="H966" s="256"/>
    </row>
    <row r="967" spans="1:8" ht="34.200000000000003">
      <c r="A967" s="251">
        <v>5</v>
      </c>
      <c r="B967" s="252" t="s">
        <v>345</v>
      </c>
      <c r="C967" s="251" t="s">
        <v>68</v>
      </c>
      <c r="D967" s="275">
        <v>2.27</v>
      </c>
      <c r="E967" s="254"/>
      <c r="F967" s="255"/>
      <c r="G967" s="256"/>
      <c r="H967" s="256"/>
    </row>
    <row r="968" spans="1:8" ht="34.200000000000003">
      <c r="A968" s="251">
        <v>6</v>
      </c>
      <c r="B968" s="252" t="s">
        <v>979</v>
      </c>
      <c r="C968" s="251" t="s">
        <v>46</v>
      </c>
      <c r="D968" s="275">
        <v>111</v>
      </c>
      <c r="E968" s="254"/>
      <c r="F968" s="255"/>
      <c r="G968" s="256"/>
      <c r="H968" s="256"/>
    </row>
    <row r="969" spans="1:8" ht="22.8">
      <c r="A969" s="251">
        <v>7</v>
      </c>
      <c r="B969" s="252" t="s">
        <v>66</v>
      </c>
      <c r="C969" s="251" t="s">
        <v>46</v>
      </c>
      <c r="D969" s="275">
        <v>111</v>
      </c>
      <c r="E969" s="254"/>
      <c r="F969" s="255"/>
      <c r="G969" s="256"/>
      <c r="H969" s="256"/>
    </row>
    <row r="970" spans="1:8" ht="34.200000000000003">
      <c r="A970" s="251">
        <v>8</v>
      </c>
      <c r="B970" s="252" t="s">
        <v>79</v>
      </c>
      <c r="C970" s="251" t="s">
        <v>80</v>
      </c>
      <c r="D970" s="274">
        <v>0.19</v>
      </c>
      <c r="E970" s="254"/>
      <c r="F970" s="255"/>
      <c r="G970" s="256"/>
      <c r="H970" s="256"/>
    </row>
    <row r="971" spans="1:8" ht="34.200000000000003">
      <c r="A971" s="251">
        <v>9</v>
      </c>
      <c r="B971" s="252" t="s">
        <v>81</v>
      </c>
      <c r="C971" s="251" t="s">
        <v>80</v>
      </c>
      <c r="D971" s="274">
        <v>0.19</v>
      </c>
      <c r="E971" s="254"/>
      <c r="F971" s="255"/>
      <c r="G971" s="256"/>
      <c r="H971" s="256"/>
    </row>
    <row r="972" spans="1:8" ht="45.6">
      <c r="A972" s="251">
        <v>10</v>
      </c>
      <c r="B972" s="252" t="s">
        <v>82</v>
      </c>
      <c r="C972" s="251" t="s">
        <v>80</v>
      </c>
      <c r="D972" s="274">
        <v>0.19</v>
      </c>
      <c r="E972" s="254"/>
      <c r="F972" s="255"/>
      <c r="G972" s="256"/>
      <c r="H972" s="256"/>
    </row>
    <row r="973" spans="1:8" ht="34.200000000000003">
      <c r="A973" s="251">
        <v>11</v>
      </c>
      <c r="B973" s="252" t="s">
        <v>980</v>
      </c>
      <c r="C973" s="251" t="s">
        <v>42</v>
      </c>
      <c r="D973" s="274">
        <v>0.67</v>
      </c>
      <c r="E973" s="254"/>
      <c r="F973" s="255"/>
      <c r="G973" s="256"/>
      <c r="H973" s="256"/>
    </row>
    <row r="974" spans="1:8" ht="34.200000000000003">
      <c r="A974" s="251">
        <v>12</v>
      </c>
      <c r="B974" s="252" t="s">
        <v>347</v>
      </c>
      <c r="C974" s="251" t="s">
        <v>80</v>
      </c>
      <c r="D974" s="274">
        <v>6.7000000000000004E-2</v>
      </c>
      <c r="E974" s="254"/>
      <c r="F974" s="255"/>
      <c r="G974" s="256"/>
      <c r="H974" s="256"/>
    </row>
    <row r="975" spans="1:8" ht="34.200000000000003">
      <c r="A975" s="251">
        <v>13</v>
      </c>
      <c r="B975" s="252" t="s">
        <v>980</v>
      </c>
      <c r="C975" s="251" t="s">
        <v>42</v>
      </c>
      <c r="D975" s="274">
        <v>0.19</v>
      </c>
      <c r="E975" s="254"/>
      <c r="F975" s="255"/>
      <c r="G975" s="256"/>
      <c r="H975" s="256"/>
    </row>
    <row r="976" spans="1:8" ht="34.200000000000003">
      <c r="A976" s="251">
        <v>14</v>
      </c>
      <c r="B976" s="252" t="s">
        <v>348</v>
      </c>
      <c r="C976" s="251" t="s">
        <v>80</v>
      </c>
      <c r="D976" s="274">
        <v>1.9E-2</v>
      </c>
      <c r="E976" s="254"/>
      <c r="F976" s="255"/>
      <c r="G976" s="256"/>
      <c r="H976" s="256"/>
    </row>
    <row r="977" spans="1:8">
      <c r="A977" s="249"/>
      <c r="B977" s="626" t="s">
        <v>78</v>
      </c>
      <c r="C977" s="627"/>
      <c r="D977" s="627"/>
      <c r="E977" s="627"/>
      <c r="F977" s="627"/>
    </row>
    <row r="978" spans="1:8" ht="22.8">
      <c r="A978" s="251">
        <v>1</v>
      </c>
      <c r="B978" s="252" t="s">
        <v>86</v>
      </c>
      <c r="C978" s="251" t="s">
        <v>87</v>
      </c>
      <c r="D978" s="274">
        <v>0.18</v>
      </c>
      <c r="E978" s="254"/>
      <c r="F978" s="255"/>
      <c r="G978" s="256"/>
      <c r="H978" s="256"/>
    </row>
    <row r="979" spans="1:8" ht="34.200000000000003">
      <c r="A979" s="251">
        <v>2</v>
      </c>
      <c r="B979" s="252" t="s">
        <v>88</v>
      </c>
      <c r="C979" s="251" t="s">
        <v>42</v>
      </c>
      <c r="D979" s="274">
        <v>0.54</v>
      </c>
      <c r="E979" s="254"/>
      <c r="F979" s="255"/>
      <c r="G979" s="256"/>
      <c r="H979" s="256"/>
    </row>
    <row r="980" spans="1:8" ht="34.200000000000003">
      <c r="A980" s="251">
        <v>3</v>
      </c>
      <c r="B980" s="252" t="s">
        <v>355</v>
      </c>
      <c r="C980" s="251" t="s">
        <v>68</v>
      </c>
      <c r="D980" s="274">
        <v>0.83</v>
      </c>
      <c r="E980" s="254"/>
      <c r="F980" s="255"/>
      <c r="G980" s="256"/>
      <c r="H980" s="256"/>
    </row>
    <row r="981" spans="1:8" ht="22.8">
      <c r="A981" s="251">
        <v>4</v>
      </c>
      <c r="B981" s="252" t="s">
        <v>89</v>
      </c>
      <c r="C981" s="251" t="s">
        <v>87</v>
      </c>
      <c r="D981" s="274">
        <v>0.14000000000000001</v>
      </c>
      <c r="E981" s="254"/>
      <c r="F981" s="255"/>
      <c r="G981" s="256"/>
      <c r="H981" s="256"/>
    </row>
    <row r="982" spans="1:8" ht="22.8">
      <c r="A982" s="251">
        <v>5</v>
      </c>
      <c r="B982" s="252" t="s">
        <v>356</v>
      </c>
      <c r="C982" s="251" t="s">
        <v>87</v>
      </c>
      <c r="D982" s="274">
        <v>3.5000000000000003E-2</v>
      </c>
      <c r="E982" s="254"/>
      <c r="F982" s="255"/>
      <c r="G982" s="256"/>
      <c r="H982" s="256"/>
    </row>
    <row r="983" spans="1:8" ht="34.200000000000003">
      <c r="A983" s="251">
        <v>6</v>
      </c>
      <c r="B983" s="252" t="s">
        <v>81</v>
      </c>
      <c r="C983" s="251" t="s">
        <v>80</v>
      </c>
      <c r="D983" s="274">
        <v>1.8370000000000001E-2</v>
      </c>
      <c r="E983" s="254"/>
      <c r="F983" s="255"/>
      <c r="G983" s="256"/>
      <c r="H983" s="256"/>
    </row>
    <row r="984" spans="1:8" ht="45.6">
      <c r="A984" s="251">
        <v>7</v>
      </c>
      <c r="B984" s="252" t="s">
        <v>357</v>
      </c>
      <c r="C984" s="251" t="s">
        <v>80</v>
      </c>
      <c r="D984" s="274">
        <v>1.8370000000000001E-2</v>
      </c>
      <c r="E984" s="254"/>
      <c r="F984" s="255"/>
      <c r="G984" s="256"/>
      <c r="H984" s="256"/>
    </row>
    <row r="985" spans="1:8" ht="34.200000000000003">
      <c r="A985" s="251">
        <v>8</v>
      </c>
      <c r="B985" s="252" t="s">
        <v>92</v>
      </c>
      <c r="C985" s="251" t="s">
        <v>68</v>
      </c>
      <c r="D985" s="275">
        <v>1.75</v>
      </c>
      <c r="E985" s="254"/>
      <c r="F985" s="255"/>
      <c r="G985" s="256"/>
      <c r="H985" s="256"/>
    </row>
    <row r="986" spans="1:8" ht="22.8">
      <c r="A986" s="251">
        <v>9</v>
      </c>
      <c r="B986" s="252" t="s">
        <v>93</v>
      </c>
      <c r="C986" s="251" t="s">
        <v>68</v>
      </c>
      <c r="D986" s="275">
        <v>1.75</v>
      </c>
      <c r="E986" s="254"/>
      <c r="F986" s="255"/>
      <c r="G986" s="256"/>
      <c r="H986" s="256"/>
    </row>
    <row r="987" spans="1:8">
      <c r="A987" s="249"/>
      <c r="B987" s="626" t="s">
        <v>358</v>
      </c>
      <c r="C987" s="627"/>
      <c r="D987" s="627"/>
      <c r="E987" s="627"/>
      <c r="F987" s="627"/>
    </row>
    <row r="988" spans="1:8" ht="34.200000000000003">
      <c r="A988" s="251">
        <v>1</v>
      </c>
      <c r="B988" s="252" t="s">
        <v>84</v>
      </c>
      <c r="C988" s="251" t="s">
        <v>80</v>
      </c>
      <c r="D988" s="274">
        <v>1.0999999999999999E-2</v>
      </c>
      <c r="E988" s="254"/>
      <c r="F988" s="255"/>
      <c r="G988" s="256"/>
      <c r="H988" s="256"/>
    </row>
    <row r="989" spans="1:8" ht="34.200000000000003">
      <c r="A989" s="251">
        <v>2</v>
      </c>
      <c r="B989" s="252" t="s">
        <v>85</v>
      </c>
      <c r="C989" s="251" t="s">
        <v>80</v>
      </c>
      <c r="D989" s="274">
        <v>1.0999999999999999E-2</v>
      </c>
      <c r="E989" s="254"/>
      <c r="F989" s="255"/>
      <c r="G989" s="256"/>
      <c r="H989" s="256"/>
    </row>
    <row r="990" spans="1:8" ht="45.6">
      <c r="A990" s="251">
        <v>3</v>
      </c>
      <c r="B990" s="252" t="s">
        <v>359</v>
      </c>
      <c r="C990" s="251" t="s">
        <v>103</v>
      </c>
      <c r="D990" s="274">
        <v>0.22</v>
      </c>
      <c r="E990" s="254"/>
      <c r="F990" s="255"/>
      <c r="G990" s="256"/>
      <c r="H990" s="256"/>
    </row>
    <row r="991" spans="1:8" ht="22.8">
      <c r="A991" s="251">
        <v>4</v>
      </c>
      <c r="B991" s="252" t="s">
        <v>360</v>
      </c>
      <c r="C991" s="251" t="s">
        <v>10</v>
      </c>
      <c r="D991" s="275">
        <v>1</v>
      </c>
      <c r="E991" s="254"/>
      <c r="F991" s="255"/>
      <c r="G991" s="256"/>
      <c r="H991" s="256"/>
    </row>
    <row r="992" spans="1:8">
      <c r="A992" s="251">
        <v>5</v>
      </c>
      <c r="B992" s="252" t="s">
        <v>361</v>
      </c>
      <c r="C992" s="251" t="s">
        <v>68</v>
      </c>
      <c r="D992" s="274">
        <v>0.57999999999999996</v>
      </c>
      <c r="E992" s="254"/>
      <c r="F992" s="255"/>
      <c r="G992" s="256"/>
      <c r="H992" s="256"/>
    </row>
    <row r="993" spans="1:8">
      <c r="A993" s="249"/>
      <c r="B993" s="626" t="s">
        <v>1014</v>
      </c>
      <c r="C993" s="627"/>
      <c r="D993" s="627"/>
      <c r="E993" s="627"/>
      <c r="F993" s="627"/>
    </row>
    <row r="994" spans="1:8" ht="45.6">
      <c r="A994" s="251">
        <v>1</v>
      </c>
      <c r="B994" s="252" t="s">
        <v>227</v>
      </c>
      <c r="C994" s="251" t="s">
        <v>42</v>
      </c>
      <c r="D994" s="274">
        <v>0.47</v>
      </c>
      <c r="E994" s="254"/>
      <c r="F994" s="255"/>
      <c r="G994" s="256"/>
      <c r="H994" s="256"/>
    </row>
    <row r="995" spans="1:8" ht="22.8">
      <c r="A995" s="251">
        <v>2</v>
      </c>
      <c r="B995" s="252" t="s">
        <v>982</v>
      </c>
      <c r="C995" s="251" t="s">
        <v>42</v>
      </c>
      <c r="D995" s="274">
        <v>0.2</v>
      </c>
      <c r="E995" s="254"/>
      <c r="F995" s="255"/>
      <c r="G995" s="256"/>
      <c r="H995" s="256"/>
    </row>
    <row r="996" spans="1:8" ht="34.200000000000003">
      <c r="A996" s="251">
        <v>3</v>
      </c>
      <c r="B996" s="252" t="s">
        <v>365</v>
      </c>
      <c r="C996" s="251" t="s">
        <v>68</v>
      </c>
      <c r="D996" s="274">
        <v>0.83</v>
      </c>
      <c r="E996" s="254"/>
      <c r="F996" s="255"/>
      <c r="G996" s="256"/>
      <c r="H996" s="256"/>
    </row>
    <row r="997" spans="1:8" ht="22.8">
      <c r="A997" s="251">
        <v>4</v>
      </c>
      <c r="B997" s="252" t="s">
        <v>366</v>
      </c>
      <c r="C997" s="251" t="s">
        <v>87</v>
      </c>
      <c r="D997" s="274">
        <v>8.3000000000000004E-2</v>
      </c>
      <c r="E997" s="254"/>
      <c r="F997" s="255"/>
      <c r="G997" s="256"/>
      <c r="H997" s="256"/>
    </row>
    <row r="998" spans="1:8" ht="45.6">
      <c r="A998" s="251">
        <v>5</v>
      </c>
      <c r="B998" s="252" t="s">
        <v>224</v>
      </c>
      <c r="C998" s="251" t="s">
        <v>68</v>
      </c>
      <c r="D998" s="274">
        <v>0.83</v>
      </c>
      <c r="E998" s="254"/>
      <c r="F998" s="255"/>
      <c r="G998" s="256"/>
      <c r="H998" s="256"/>
    </row>
    <row r="999" spans="1:8" ht="22.8">
      <c r="A999" s="251">
        <v>6</v>
      </c>
      <c r="B999" s="252" t="s">
        <v>366</v>
      </c>
      <c r="C999" s="251" t="s">
        <v>87</v>
      </c>
      <c r="D999" s="274">
        <v>8.3000000000000004E-2</v>
      </c>
      <c r="E999" s="254"/>
      <c r="F999" s="255"/>
      <c r="G999" s="256"/>
      <c r="H999" s="256"/>
    </row>
    <row r="1000" spans="1:8" ht="45.6">
      <c r="A1000" s="251">
        <v>7</v>
      </c>
      <c r="B1000" s="252" t="s">
        <v>223</v>
      </c>
      <c r="C1000" s="251" t="s">
        <v>68</v>
      </c>
      <c r="D1000" s="274">
        <v>0.83</v>
      </c>
      <c r="E1000" s="254"/>
      <c r="F1000" s="255"/>
      <c r="G1000" s="256"/>
      <c r="H1000" s="256"/>
    </row>
    <row r="1001" spans="1:8" ht="22.8">
      <c r="A1001" s="251">
        <v>8</v>
      </c>
      <c r="B1001" s="358" t="s">
        <v>2289</v>
      </c>
      <c r="C1001" s="251" t="s">
        <v>103</v>
      </c>
      <c r="D1001" s="274">
        <v>0.16</v>
      </c>
      <c r="E1001" s="254"/>
      <c r="F1001" s="255"/>
      <c r="G1001" s="256"/>
      <c r="H1001" s="256"/>
    </row>
    <row r="1002" spans="1:8" ht="22.8">
      <c r="A1002" s="251">
        <v>9</v>
      </c>
      <c r="B1002" s="358" t="s">
        <v>2278</v>
      </c>
      <c r="C1002" s="251" t="s">
        <v>103</v>
      </c>
      <c r="D1002" s="274">
        <v>0.23</v>
      </c>
      <c r="E1002" s="254"/>
      <c r="F1002" s="255"/>
      <c r="G1002" s="256"/>
      <c r="H1002" s="256"/>
    </row>
    <row r="1003" spans="1:8" ht="22.8">
      <c r="A1003" s="251">
        <v>10</v>
      </c>
      <c r="B1003" s="252" t="s">
        <v>369</v>
      </c>
      <c r="C1003" s="251" t="s">
        <v>103</v>
      </c>
      <c r="D1003" s="274">
        <v>0.39</v>
      </c>
      <c r="E1003" s="254"/>
      <c r="F1003" s="255"/>
      <c r="G1003" s="256"/>
      <c r="H1003" s="256"/>
    </row>
    <row r="1004" spans="1:8">
      <c r="A1004" s="249"/>
      <c r="B1004" s="626" t="s">
        <v>402</v>
      </c>
      <c r="C1004" s="627"/>
      <c r="D1004" s="627"/>
      <c r="E1004" s="627"/>
      <c r="F1004" s="627"/>
    </row>
    <row r="1005" spans="1:8" ht="45.6">
      <c r="A1005" s="251">
        <v>1</v>
      </c>
      <c r="B1005" s="252" t="s">
        <v>227</v>
      </c>
      <c r="C1005" s="251" t="s">
        <v>42</v>
      </c>
      <c r="D1005" s="274">
        <v>0.12</v>
      </c>
      <c r="E1005" s="254"/>
      <c r="F1005" s="255"/>
      <c r="G1005" s="256"/>
      <c r="H1005" s="256"/>
    </row>
    <row r="1006" spans="1:8" ht="22.8">
      <c r="A1006" s="251">
        <v>2</v>
      </c>
      <c r="B1006" s="252" t="s">
        <v>983</v>
      </c>
      <c r="C1006" s="251" t="s">
        <v>68</v>
      </c>
      <c r="D1006" s="274">
        <v>0.47</v>
      </c>
      <c r="E1006" s="254"/>
      <c r="F1006" s="255"/>
      <c r="G1006" s="256"/>
      <c r="H1006" s="256"/>
    </row>
    <row r="1007" spans="1:8" ht="22.8">
      <c r="A1007" s="251">
        <v>3</v>
      </c>
      <c r="B1007" s="252" t="s">
        <v>97</v>
      </c>
      <c r="C1007" s="251" t="s">
        <v>68</v>
      </c>
      <c r="D1007" s="274">
        <v>0.41</v>
      </c>
      <c r="E1007" s="254"/>
      <c r="F1007" s="255"/>
      <c r="G1007" s="256"/>
      <c r="H1007" s="256"/>
    </row>
    <row r="1008" spans="1:8" ht="34.200000000000003">
      <c r="A1008" s="251">
        <v>4</v>
      </c>
      <c r="B1008" s="252" t="s">
        <v>379</v>
      </c>
      <c r="C1008" s="251" t="s">
        <v>68</v>
      </c>
      <c r="D1008" s="274">
        <v>0.4</v>
      </c>
      <c r="E1008" s="254"/>
      <c r="F1008" s="255"/>
      <c r="G1008" s="256"/>
      <c r="H1008" s="256"/>
    </row>
    <row r="1009" spans="1:8" ht="22.8">
      <c r="A1009" s="251">
        <v>5</v>
      </c>
      <c r="B1009" s="252" t="s">
        <v>98</v>
      </c>
      <c r="C1009" s="251" t="s">
        <v>68</v>
      </c>
      <c r="D1009" s="274">
        <v>0.01</v>
      </c>
      <c r="E1009" s="254"/>
      <c r="F1009" s="255"/>
      <c r="G1009" s="256"/>
      <c r="H1009" s="256"/>
    </row>
    <row r="1010" spans="1:8" ht="22.8">
      <c r="A1010" s="251">
        <v>6</v>
      </c>
      <c r="B1010" s="252" t="s">
        <v>102</v>
      </c>
      <c r="C1010" s="251" t="s">
        <v>103</v>
      </c>
      <c r="D1010" s="274">
        <v>0.37</v>
      </c>
      <c r="E1010" s="254"/>
      <c r="F1010" s="255"/>
      <c r="G1010" s="256"/>
      <c r="H1010" s="256"/>
    </row>
    <row r="1011" spans="1:8">
      <c r="A1011" s="249"/>
      <c r="B1011" s="626" t="s">
        <v>383</v>
      </c>
      <c r="C1011" s="627"/>
      <c r="D1011" s="627"/>
      <c r="E1011" s="627"/>
      <c r="F1011" s="627"/>
    </row>
    <row r="1012" spans="1:8" ht="34.200000000000003">
      <c r="A1012" s="251">
        <v>1</v>
      </c>
      <c r="B1012" s="252" t="s">
        <v>112</v>
      </c>
      <c r="C1012" s="251" t="s">
        <v>10</v>
      </c>
      <c r="D1012" s="275">
        <v>2</v>
      </c>
      <c r="E1012" s="254"/>
      <c r="F1012" s="255"/>
      <c r="G1012" s="256"/>
      <c r="H1012" s="256"/>
    </row>
    <row r="1013" spans="1:8" ht="22.8">
      <c r="A1013" s="251">
        <v>2</v>
      </c>
      <c r="B1013" s="252" t="s">
        <v>2305</v>
      </c>
      <c r="C1013" s="251" t="s">
        <v>10</v>
      </c>
      <c r="D1013" s="275">
        <v>1</v>
      </c>
      <c r="E1013" s="254"/>
      <c r="F1013" s="255"/>
      <c r="G1013" s="256"/>
      <c r="H1013" s="256"/>
    </row>
    <row r="1014" spans="1:8" ht="22.8">
      <c r="A1014" s="251">
        <v>3</v>
      </c>
      <c r="B1014" s="252" t="s">
        <v>2325</v>
      </c>
      <c r="C1014" s="251" t="s">
        <v>10</v>
      </c>
      <c r="D1014" s="275">
        <v>1</v>
      </c>
      <c r="E1014" s="254"/>
      <c r="F1014" s="255"/>
      <c r="G1014" s="256"/>
      <c r="H1014" s="256"/>
    </row>
    <row r="1015" spans="1:8" ht="22.8">
      <c r="A1015" s="251">
        <v>4</v>
      </c>
      <c r="B1015" s="252" t="s">
        <v>2318</v>
      </c>
      <c r="C1015" s="251" t="s">
        <v>10</v>
      </c>
      <c r="D1015" s="275">
        <v>2</v>
      </c>
      <c r="E1015" s="254"/>
      <c r="F1015" s="255"/>
      <c r="G1015" s="256"/>
      <c r="H1015" s="256"/>
    </row>
    <row r="1016" spans="1:8" ht="22.8">
      <c r="A1016" s="251">
        <v>5</v>
      </c>
      <c r="B1016" s="252" t="s">
        <v>391</v>
      </c>
      <c r="C1016" s="251" t="s">
        <v>184</v>
      </c>
      <c r="D1016" s="356">
        <v>9</v>
      </c>
      <c r="E1016" s="254"/>
      <c r="F1016" s="255"/>
      <c r="G1016" s="256"/>
      <c r="H1016" s="256"/>
    </row>
    <row r="1017" spans="1:8" ht="14.1" customHeight="1">
      <c r="A1017" s="628" t="s">
        <v>1392</v>
      </c>
      <c r="B1017" s="629"/>
      <c r="C1017" s="629"/>
      <c r="D1017" s="629"/>
      <c r="E1017" s="630"/>
      <c r="F1017" s="255"/>
    </row>
    <row r="1018" spans="1:8" ht="14.1">
      <c r="A1018" s="278"/>
      <c r="B1018" s="649"/>
      <c r="C1018" s="650"/>
      <c r="D1018" s="650"/>
      <c r="E1018" s="279"/>
      <c r="F1018" s="280"/>
    </row>
    <row r="1019" spans="1:8">
      <c r="A1019" s="278"/>
      <c r="B1019" s="651"/>
      <c r="C1019" s="652"/>
      <c r="D1019" s="652"/>
      <c r="E1019" s="279"/>
      <c r="F1019" s="280"/>
    </row>
    <row r="1020" spans="1:8" ht="14.1">
      <c r="A1020" s="278"/>
      <c r="B1020" s="649"/>
      <c r="C1020" s="650"/>
      <c r="D1020" s="650"/>
      <c r="E1020" s="279"/>
      <c r="F1020" s="280"/>
    </row>
    <row r="1021" spans="1:8" ht="15">
      <c r="B1021" s="616" t="s">
        <v>19</v>
      </c>
      <c r="C1021" s="617"/>
      <c r="D1021" s="617"/>
      <c r="E1021" s="617"/>
    </row>
    <row r="1023" spans="1:8">
      <c r="A1023" s="618" t="s">
        <v>846</v>
      </c>
      <c r="B1023" s="619"/>
      <c r="C1023" s="619"/>
      <c r="D1023" s="619"/>
      <c r="E1023" s="619"/>
      <c r="F1023" s="619"/>
    </row>
    <row r="1024" spans="1:8">
      <c r="A1024" s="619"/>
      <c r="B1024" s="619"/>
      <c r="C1024" s="619"/>
      <c r="D1024" s="619"/>
      <c r="E1024" s="619"/>
      <c r="F1024" s="619"/>
    </row>
    <row r="1025" spans="1:8">
      <c r="A1025" s="618" t="s">
        <v>959</v>
      </c>
      <c r="B1025" s="619"/>
      <c r="C1025" s="619"/>
      <c r="D1025" s="619"/>
      <c r="E1025" s="619"/>
      <c r="F1025" s="619"/>
    </row>
    <row r="1026" spans="1:8">
      <c r="A1026" s="619"/>
      <c r="B1026" s="619"/>
      <c r="C1026" s="619"/>
      <c r="D1026" s="619"/>
      <c r="E1026" s="619"/>
      <c r="F1026" s="619"/>
    </row>
    <row r="1027" spans="1:8">
      <c r="A1027" s="618" t="s">
        <v>1015</v>
      </c>
      <c r="B1027" s="619"/>
      <c r="C1027" s="619"/>
      <c r="D1027" s="619"/>
      <c r="E1027" s="619"/>
      <c r="F1027" s="619"/>
    </row>
    <row r="1028" spans="1:8">
      <c r="A1028" s="619"/>
      <c r="B1028" s="619"/>
      <c r="C1028" s="619"/>
      <c r="D1028" s="619"/>
      <c r="E1028" s="619"/>
      <c r="F1028" s="619"/>
    </row>
    <row r="1029" spans="1:8">
      <c r="A1029" s="620" t="s">
        <v>1438</v>
      </c>
      <c r="B1029" s="243" t="s">
        <v>23</v>
      </c>
      <c r="C1029" s="244" t="s">
        <v>6</v>
      </c>
      <c r="D1029" s="622" t="s">
        <v>7</v>
      </c>
      <c r="E1029" s="624" t="s">
        <v>1393</v>
      </c>
      <c r="F1029" s="625"/>
    </row>
    <row r="1030" spans="1:8">
      <c r="A1030" s="621"/>
      <c r="B1030" s="246" t="s">
        <v>24</v>
      </c>
      <c r="C1030" s="247" t="s">
        <v>10</v>
      </c>
      <c r="D1030" s="623"/>
      <c r="E1030" s="248" t="s">
        <v>25</v>
      </c>
      <c r="F1030" s="245" t="s">
        <v>26</v>
      </c>
    </row>
    <row r="1031" spans="1:8">
      <c r="A1031" s="249"/>
      <c r="B1031" s="626" t="s">
        <v>27</v>
      </c>
      <c r="C1031" s="627"/>
      <c r="D1031" s="627"/>
      <c r="E1031" s="627"/>
      <c r="F1031" s="627"/>
    </row>
    <row r="1032" spans="1:8" ht="22.8">
      <c r="A1032" s="251">
        <v>1</v>
      </c>
      <c r="B1032" s="252" t="s">
        <v>291</v>
      </c>
      <c r="C1032" s="251" t="s">
        <v>259</v>
      </c>
      <c r="D1032" s="380">
        <v>6.5000000000000002E-2</v>
      </c>
      <c r="E1032" s="254"/>
      <c r="F1032" s="255"/>
      <c r="G1032" s="256"/>
      <c r="H1032" s="256"/>
    </row>
    <row r="1033" spans="1:8" ht="34.200000000000003">
      <c r="A1033" s="251">
        <v>2</v>
      </c>
      <c r="B1033" s="252" t="s">
        <v>342</v>
      </c>
      <c r="C1033" s="251" t="s">
        <v>64</v>
      </c>
      <c r="D1033" s="275">
        <v>131</v>
      </c>
      <c r="E1033" s="254"/>
      <c r="F1033" s="255"/>
      <c r="G1033" s="256"/>
      <c r="H1033" s="256"/>
    </row>
    <row r="1034" spans="1:8" ht="34.200000000000003">
      <c r="A1034" s="251">
        <v>3</v>
      </c>
      <c r="B1034" s="252" t="s">
        <v>63</v>
      </c>
      <c r="C1034" s="251" t="s">
        <v>64</v>
      </c>
      <c r="D1034" s="275">
        <v>103</v>
      </c>
      <c r="E1034" s="254"/>
      <c r="F1034" s="255"/>
      <c r="G1034" s="256"/>
      <c r="H1034" s="256"/>
    </row>
    <row r="1035" spans="1:8" ht="22.8">
      <c r="A1035" s="251">
        <v>4</v>
      </c>
      <c r="B1035" s="252" t="s">
        <v>67</v>
      </c>
      <c r="C1035" s="251" t="s">
        <v>68</v>
      </c>
      <c r="D1035" s="275">
        <v>1.59</v>
      </c>
      <c r="E1035" s="254"/>
      <c r="F1035" s="255"/>
      <c r="G1035" s="256"/>
      <c r="H1035" s="256"/>
    </row>
    <row r="1036" spans="1:8" ht="34.200000000000003">
      <c r="A1036" s="251">
        <v>5</v>
      </c>
      <c r="B1036" s="252" t="s">
        <v>344</v>
      </c>
      <c r="C1036" s="251" t="s">
        <v>46</v>
      </c>
      <c r="D1036" s="275">
        <v>32</v>
      </c>
      <c r="E1036" s="254"/>
      <c r="F1036" s="255"/>
      <c r="G1036" s="256"/>
      <c r="H1036" s="256"/>
    </row>
    <row r="1037" spans="1:8" ht="22.8">
      <c r="A1037" s="251">
        <v>6</v>
      </c>
      <c r="B1037" s="252" t="s">
        <v>66</v>
      </c>
      <c r="C1037" s="251" t="s">
        <v>46</v>
      </c>
      <c r="D1037" s="275">
        <v>32</v>
      </c>
      <c r="E1037" s="254"/>
      <c r="F1037" s="255"/>
      <c r="G1037" s="256"/>
      <c r="H1037" s="256"/>
    </row>
    <row r="1038" spans="1:8" ht="34.200000000000003">
      <c r="A1038" s="251">
        <v>7</v>
      </c>
      <c r="B1038" s="252" t="s">
        <v>345</v>
      </c>
      <c r="C1038" s="251" t="s">
        <v>68</v>
      </c>
      <c r="D1038" s="275">
        <v>5.35</v>
      </c>
      <c r="E1038" s="254"/>
      <c r="F1038" s="255"/>
      <c r="G1038" s="256"/>
      <c r="H1038" s="256"/>
    </row>
    <row r="1039" spans="1:8" ht="34.200000000000003">
      <c r="A1039" s="251">
        <v>8</v>
      </c>
      <c r="B1039" s="252" t="s">
        <v>979</v>
      </c>
      <c r="C1039" s="251" t="s">
        <v>46</v>
      </c>
      <c r="D1039" s="275">
        <v>246</v>
      </c>
      <c r="E1039" s="254"/>
      <c r="F1039" s="255"/>
      <c r="G1039" s="256"/>
      <c r="H1039" s="256"/>
    </row>
    <row r="1040" spans="1:8" ht="22.8">
      <c r="A1040" s="251">
        <v>9</v>
      </c>
      <c r="B1040" s="252" t="s">
        <v>66</v>
      </c>
      <c r="C1040" s="251" t="s">
        <v>46</v>
      </c>
      <c r="D1040" s="275">
        <v>246</v>
      </c>
      <c r="E1040" s="254"/>
      <c r="F1040" s="255"/>
      <c r="G1040" s="256"/>
      <c r="H1040" s="256"/>
    </row>
    <row r="1041" spans="1:8" ht="34.200000000000003">
      <c r="A1041" s="251">
        <v>10</v>
      </c>
      <c r="B1041" s="252" t="s">
        <v>79</v>
      </c>
      <c r="C1041" s="251" t="s">
        <v>80</v>
      </c>
      <c r="D1041" s="274">
        <v>1.9E-2</v>
      </c>
      <c r="E1041" s="254"/>
      <c r="F1041" s="255"/>
      <c r="G1041" s="256"/>
      <c r="H1041" s="256"/>
    </row>
    <row r="1042" spans="1:8" ht="34.200000000000003">
      <c r="A1042" s="251">
        <v>11</v>
      </c>
      <c r="B1042" s="252" t="s">
        <v>81</v>
      </c>
      <c r="C1042" s="251" t="s">
        <v>80</v>
      </c>
      <c r="D1042" s="274">
        <v>1.9E-2</v>
      </c>
      <c r="E1042" s="254"/>
      <c r="F1042" s="255"/>
      <c r="G1042" s="256"/>
      <c r="H1042" s="256"/>
    </row>
    <row r="1043" spans="1:8" ht="45.6">
      <c r="A1043" s="251">
        <v>12</v>
      </c>
      <c r="B1043" s="252" t="s">
        <v>82</v>
      </c>
      <c r="C1043" s="251" t="s">
        <v>80</v>
      </c>
      <c r="D1043" s="274">
        <v>1.9E-2</v>
      </c>
      <c r="E1043" s="254"/>
      <c r="F1043" s="255"/>
      <c r="G1043" s="256"/>
      <c r="H1043" s="256"/>
    </row>
    <row r="1044" spans="1:8" ht="34.200000000000003">
      <c r="A1044" s="251">
        <v>13</v>
      </c>
      <c r="B1044" s="252" t="s">
        <v>980</v>
      </c>
      <c r="C1044" s="251" t="s">
        <v>42</v>
      </c>
      <c r="D1044" s="275">
        <v>0.87</v>
      </c>
      <c r="E1044" s="254"/>
      <c r="F1044" s="255"/>
      <c r="G1044" s="256"/>
      <c r="H1044" s="256"/>
    </row>
    <row r="1045" spans="1:8" ht="34.200000000000003">
      <c r="A1045" s="251">
        <v>14</v>
      </c>
      <c r="B1045" s="252" t="s">
        <v>347</v>
      </c>
      <c r="C1045" s="251" t="s">
        <v>80</v>
      </c>
      <c r="D1045" s="274">
        <v>8.6999999999999994E-2</v>
      </c>
      <c r="E1045" s="254"/>
      <c r="F1045" s="255"/>
      <c r="G1045" s="256"/>
      <c r="H1045" s="256"/>
    </row>
    <row r="1046" spans="1:8" ht="34.200000000000003">
      <c r="A1046" s="251">
        <v>15</v>
      </c>
      <c r="B1046" s="252" t="s">
        <v>980</v>
      </c>
      <c r="C1046" s="251" t="s">
        <v>42</v>
      </c>
      <c r="D1046" s="274">
        <v>0.25</v>
      </c>
      <c r="E1046" s="254"/>
      <c r="F1046" s="255"/>
      <c r="G1046" s="256"/>
      <c r="H1046" s="256"/>
    </row>
    <row r="1047" spans="1:8" ht="34.200000000000003">
      <c r="A1047" s="251">
        <v>16</v>
      </c>
      <c r="B1047" s="252" t="s">
        <v>348</v>
      </c>
      <c r="C1047" s="251" t="s">
        <v>80</v>
      </c>
      <c r="D1047" s="274">
        <v>2.5000000000000001E-2</v>
      </c>
      <c r="E1047" s="254"/>
      <c r="F1047" s="255"/>
      <c r="G1047" s="256"/>
      <c r="H1047" s="256"/>
    </row>
    <row r="1048" spans="1:8" ht="22.8">
      <c r="A1048" s="251">
        <v>17</v>
      </c>
      <c r="B1048" s="252" t="s">
        <v>70</v>
      </c>
      <c r="C1048" s="251" t="s">
        <v>10</v>
      </c>
      <c r="D1048" s="275">
        <v>2</v>
      </c>
      <c r="E1048" s="254"/>
      <c r="F1048" s="255"/>
      <c r="G1048" s="256"/>
      <c r="H1048" s="256"/>
    </row>
    <row r="1049" spans="1:8">
      <c r="A1049" s="251">
        <v>18</v>
      </c>
      <c r="B1049" s="252" t="s">
        <v>71</v>
      </c>
      <c r="C1049" s="251" t="s">
        <v>10</v>
      </c>
      <c r="D1049" s="275">
        <v>2</v>
      </c>
      <c r="E1049" s="254"/>
      <c r="F1049" s="255"/>
      <c r="G1049" s="256"/>
      <c r="H1049" s="256"/>
    </row>
    <row r="1050" spans="1:8" ht="34.200000000000003">
      <c r="A1050" s="251">
        <v>19</v>
      </c>
      <c r="B1050" s="252" t="s">
        <v>344</v>
      </c>
      <c r="C1050" s="251" t="s">
        <v>46</v>
      </c>
      <c r="D1050" s="274">
        <v>0.33800000000000002</v>
      </c>
      <c r="E1050" s="254"/>
      <c r="F1050" s="255"/>
      <c r="G1050" s="256"/>
      <c r="H1050" s="256"/>
    </row>
    <row r="1051" spans="1:8" ht="22.8">
      <c r="A1051" s="251">
        <v>20</v>
      </c>
      <c r="B1051" s="252" t="s">
        <v>373</v>
      </c>
      <c r="C1051" s="251" t="s">
        <v>46</v>
      </c>
      <c r="D1051" s="274">
        <v>0.33800000000000002</v>
      </c>
      <c r="E1051" s="254"/>
      <c r="F1051" s="255"/>
      <c r="G1051" s="256"/>
      <c r="H1051" s="256"/>
    </row>
    <row r="1052" spans="1:8">
      <c r="A1052" s="249"/>
      <c r="B1052" s="626" t="s">
        <v>78</v>
      </c>
      <c r="C1052" s="627"/>
      <c r="D1052" s="627"/>
      <c r="E1052" s="627"/>
      <c r="F1052" s="627"/>
    </row>
    <row r="1053" spans="1:8" ht="22.8">
      <c r="A1053" s="251">
        <v>1</v>
      </c>
      <c r="B1053" s="252" t="s">
        <v>86</v>
      </c>
      <c r="C1053" s="251" t="s">
        <v>87</v>
      </c>
      <c r="D1053" s="274">
        <v>0.54900000000000004</v>
      </c>
      <c r="E1053" s="254"/>
      <c r="F1053" s="255"/>
      <c r="G1053" s="256"/>
      <c r="H1053" s="256"/>
    </row>
    <row r="1054" spans="1:8" ht="34.200000000000003">
      <c r="A1054" s="251">
        <v>2</v>
      </c>
      <c r="B1054" s="252" t="s">
        <v>88</v>
      </c>
      <c r="C1054" s="251" t="s">
        <v>42</v>
      </c>
      <c r="D1054" s="356">
        <v>1.65</v>
      </c>
      <c r="E1054" s="254"/>
      <c r="F1054" s="255"/>
      <c r="G1054" s="256"/>
      <c r="H1054" s="256"/>
    </row>
    <row r="1055" spans="1:8" ht="34.200000000000003">
      <c r="A1055" s="251">
        <v>3</v>
      </c>
      <c r="B1055" s="252" t="s">
        <v>355</v>
      </c>
      <c r="C1055" s="251" t="s">
        <v>68</v>
      </c>
      <c r="D1055" s="275">
        <v>2.35</v>
      </c>
      <c r="E1055" s="254"/>
      <c r="F1055" s="255"/>
      <c r="G1055" s="256"/>
      <c r="H1055" s="256"/>
    </row>
    <row r="1056" spans="1:8" ht="22.8">
      <c r="A1056" s="251">
        <v>4</v>
      </c>
      <c r="B1056" s="252" t="s">
        <v>89</v>
      </c>
      <c r="C1056" s="251" t="s">
        <v>87</v>
      </c>
      <c r="D1056" s="274">
        <v>0.45600000000000002</v>
      </c>
      <c r="E1056" s="254"/>
      <c r="F1056" s="255"/>
      <c r="G1056" s="256"/>
      <c r="H1056" s="256"/>
    </row>
    <row r="1057" spans="1:8" ht="22.8">
      <c r="A1057" s="251">
        <v>5</v>
      </c>
      <c r="B1057" s="252" t="s">
        <v>356</v>
      </c>
      <c r="C1057" s="251" t="s">
        <v>87</v>
      </c>
      <c r="D1057" s="274">
        <v>9.6000000000000002E-2</v>
      </c>
      <c r="E1057" s="254"/>
      <c r="F1057" s="255"/>
      <c r="G1057" s="256"/>
      <c r="H1057" s="256"/>
    </row>
    <row r="1058" spans="1:8" ht="34.200000000000003">
      <c r="A1058" s="251">
        <v>6</v>
      </c>
      <c r="B1058" s="252" t="s">
        <v>81</v>
      </c>
      <c r="C1058" s="251" t="s">
        <v>80</v>
      </c>
      <c r="D1058" s="274">
        <v>6.4570000000000002E-2</v>
      </c>
      <c r="E1058" s="254"/>
      <c r="F1058" s="255"/>
      <c r="G1058" s="256"/>
      <c r="H1058" s="256"/>
    </row>
    <row r="1059" spans="1:8" ht="45.6">
      <c r="A1059" s="251">
        <v>7</v>
      </c>
      <c r="B1059" s="252" t="s">
        <v>357</v>
      </c>
      <c r="C1059" s="251" t="s">
        <v>80</v>
      </c>
      <c r="D1059" s="274">
        <v>6.4570000000000002E-2</v>
      </c>
      <c r="E1059" s="254"/>
      <c r="F1059" s="255"/>
      <c r="G1059" s="256"/>
      <c r="H1059" s="256"/>
    </row>
    <row r="1060" spans="1:8" ht="34.200000000000003">
      <c r="A1060" s="251">
        <v>8</v>
      </c>
      <c r="B1060" s="252" t="s">
        <v>92</v>
      </c>
      <c r="C1060" s="251" t="s">
        <v>68</v>
      </c>
      <c r="D1060" s="275">
        <v>5.52</v>
      </c>
      <c r="E1060" s="254"/>
      <c r="F1060" s="255"/>
      <c r="G1060" s="256"/>
      <c r="H1060" s="256"/>
    </row>
    <row r="1061" spans="1:8" ht="22.8">
      <c r="A1061" s="251">
        <v>9</v>
      </c>
      <c r="B1061" s="252" t="s">
        <v>93</v>
      </c>
      <c r="C1061" s="251" t="s">
        <v>68</v>
      </c>
      <c r="D1061" s="275">
        <v>5.52</v>
      </c>
      <c r="E1061" s="254"/>
      <c r="F1061" s="255"/>
      <c r="G1061" s="256"/>
      <c r="H1061" s="256"/>
    </row>
    <row r="1062" spans="1:8">
      <c r="A1062" s="249"/>
      <c r="B1062" s="626" t="s">
        <v>358</v>
      </c>
      <c r="C1062" s="627"/>
      <c r="D1062" s="627"/>
      <c r="E1062" s="627"/>
      <c r="F1062" s="627"/>
    </row>
    <row r="1063" spans="1:8" ht="34.200000000000003">
      <c r="A1063" s="251">
        <v>1</v>
      </c>
      <c r="B1063" s="252" t="s">
        <v>84</v>
      </c>
      <c r="C1063" s="251" t="s">
        <v>80</v>
      </c>
      <c r="D1063" s="274">
        <v>6.5000000000000002E-2</v>
      </c>
      <c r="E1063" s="254"/>
      <c r="F1063" s="255"/>
      <c r="G1063" s="256"/>
      <c r="H1063" s="256"/>
    </row>
    <row r="1064" spans="1:8" ht="34.200000000000003">
      <c r="A1064" s="251">
        <v>2</v>
      </c>
      <c r="B1064" s="252" t="s">
        <v>85</v>
      </c>
      <c r="C1064" s="251" t="s">
        <v>80</v>
      </c>
      <c r="D1064" s="274">
        <v>6.5000000000000002E-2</v>
      </c>
      <c r="E1064" s="254"/>
      <c r="F1064" s="255"/>
      <c r="G1064" s="256"/>
      <c r="H1064" s="256"/>
    </row>
    <row r="1065" spans="1:8" ht="45.6">
      <c r="A1065" s="251">
        <v>3</v>
      </c>
      <c r="B1065" s="252" t="s">
        <v>359</v>
      </c>
      <c r="C1065" s="251" t="s">
        <v>103</v>
      </c>
      <c r="D1065" s="275">
        <v>1.3</v>
      </c>
      <c r="E1065" s="254"/>
      <c r="F1065" s="255"/>
      <c r="G1065" s="256"/>
      <c r="H1065" s="256"/>
    </row>
    <row r="1066" spans="1:8" ht="22.8">
      <c r="A1066" s="251">
        <v>4</v>
      </c>
      <c r="B1066" s="252" t="s">
        <v>360</v>
      </c>
      <c r="C1066" s="251" t="s">
        <v>10</v>
      </c>
      <c r="D1066" s="275">
        <v>2</v>
      </c>
      <c r="E1066" s="254"/>
      <c r="F1066" s="255"/>
      <c r="G1066" s="256"/>
      <c r="H1066" s="256"/>
    </row>
    <row r="1067" spans="1:8">
      <c r="A1067" s="251">
        <v>5</v>
      </c>
      <c r="B1067" s="252" t="s">
        <v>361</v>
      </c>
      <c r="C1067" s="251" t="s">
        <v>68</v>
      </c>
      <c r="D1067" s="275">
        <v>3.4</v>
      </c>
      <c r="E1067" s="254"/>
      <c r="F1067" s="255"/>
      <c r="G1067" s="256"/>
      <c r="H1067" s="256"/>
    </row>
    <row r="1068" spans="1:8">
      <c r="A1068" s="249"/>
      <c r="B1068" s="626" t="s">
        <v>1016</v>
      </c>
      <c r="C1068" s="627"/>
      <c r="D1068" s="627"/>
      <c r="E1068" s="627"/>
      <c r="F1068" s="627"/>
    </row>
    <row r="1069" spans="1:8" ht="45.6">
      <c r="A1069" s="251">
        <v>1</v>
      </c>
      <c r="B1069" s="252" t="s">
        <v>227</v>
      </c>
      <c r="C1069" s="251" t="s">
        <v>42</v>
      </c>
      <c r="D1069" s="275">
        <v>1.34</v>
      </c>
      <c r="E1069" s="254"/>
      <c r="F1069" s="255"/>
      <c r="G1069" s="256"/>
      <c r="H1069" s="256"/>
    </row>
    <row r="1070" spans="1:8" ht="22.8">
      <c r="A1070" s="251">
        <v>2</v>
      </c>
      <c r="B1070" s="252" t="s">
        <v>982</v>
      </c>
      <c r="C1070" s="251" t="s">
        <v>42</v>
      </c>
      <c r="D1070" s="274">
        <v>0.52</v>
      </c>
      <c r="E1070" s="254"/>
      <c r="F1070" s="255"/>
      <c r="G1070" s="256"/>
      <c r="H1070" s="256"/>
    </row>
    <row r="1071" spans="1:8" ht="34.200000000000003">
      <c r="A1071" s="251">
        <v>3</v>
      </c>
      <c r="B1071" s="252" t="s">
        <v>365</v>
      </c>
      <c r="C1071" s="251" t="s">
        <v>68</v>
      </c>
      <c r="D1071" s="275">
        <v>2.35</v>
      </c>
      <c r="E1071" s="254"/>
      <c r="F1071" s="255"/>
      <c r="G1071" s="256"/>
      <c r="H1071" s="256"/>
    </row>
    <row r="1072" spans="1:8" ht="22.8">
      <c r="A1072" s="251">
        <v>4</v>
      </c>
      <c r="B1072" s="252" t="s">
        <v>366</v>
      </c>
      <c r="C1072" s="251" t="s">
        <v>87</v>
      </c>
      <c r="D1072" s="274">
        <v>0.23499999999999999</v>
      </c>
      <c r="E1072" s="254"/>
      <c r="F1072" s="255"/>
      <c r="G1072" s="256"/>
      <c r="H1072" s="256"/>
    </row>
    <row r="1073" spans="1:8" ht="45.6">
      <c r="A1073" s="251">
        <v>5</v>
      </c>
      <c r="B1073" s="252" t="s">
        <v>224</v>
      </c>
      <c r="C1073" s="251" t="s">
        <v>68</v>
      </c>
      <c r="D1073" s="275">
        <v>2.35</v>
      </c>
      <c r="E1073" s="254"/>
      <c r="F1073" s="255"/>
      <c r="G1073" s="256"/>
      <c r="H1073" s="256"/>
    </row>
    <row r="1074" spans="1:8" ht="22.8">
      <c r="A1074" s="251">
        <v>6</v>
      </c>
      <c r="B1074" s="252" t="s">
        <v>366</v>
      </c>
      <c r="C1074" s="251" t="s">
        <v>87</v>
      </c>
      <c r="D1074" s="274">
        <v>0.23499999999999999</v>
      </c>
      <c r="E1074" s="254"/>
      <c r="F1074" s="255"/>
      <c r="G1074" s="256"/>
      <c r="H1074" s="256"/>
    </row>
    <row r="1075" spans="1:8" ht="45.6">
      <c r="A1075" s="251">
        <v>7</v>
      </c>
      <c r="B1075" s="252" t="s">
        <v>223</v>
      </c>
      <c r="C1075" s="251" t="s">
        <v>68</v>
      </c>
      <c r="D1075" s="275">
        <v>2</v>
      </c>
      <c r="E1075" s="254"/>
      <c r="F1075" s="255"/>
      <c r="G1075" s="256"/>
      <c r="H1075" s="256"/>
    </row>
    <row r="1076" spans="1:8" ht="45.6">
      <c r="A1076" s="251">
        <v>8</v>
      </c>
      <c r="B1076" s="252" t="s">
        <v>223</v>
      </c>
      <c r="C1076" s="251" t="s">
        <v>68</v>
      </c>
      <c r="D1076" s="274">
        <v>0.35</v>
      </c>
      <c r="E1076" s="254"/>
      <c r="F1076" s="255"/>
      <c r="G1076" s="256"/>
      <c r="H1076" s="256"/>
    </row>
    <row r="1077" spans="1:8" ht="22.8">
      <c r="A1077" s="251">
        <v>9</v>
      </c>
      <c r="B1077" s="252" t="s">
        <v>97</v>
      </c>
      <c r="C1077" s="251" t="s">
        <v>68</v>
      </c>
      <c r="D1077" s="380">
        <v>1.2E-2</v>
      </c>
      <c r="E1077" s="254"/>
      <c r="F1077" s="255"/>
      <c r="G1077" s="256"/>
      <c r="H1077" s="256"/>
    </row>
    <row r="1078" spans="1:8" ht="22.8">
      <c r="A1078" s="251">
        <v>10</v>
      </c>
      <c r="B1078" s="252" t="s">
        <v>98</v>
      </c>
      <c r="C1078" s="251" t="s">
        <v>68</v>
      </c>
      <c r="D1078" s="380">
        <v>0.04</v>
      </c>
      <c r="E1078" s="254"/>
      <c r="F1078" s="255"/>
      <c r="G1078" s="256"/>
      <c r="H1078" s="256"/>
    </row>
    <row r="1079" spans="1:8" ht="22.8">
      <c r="A1079" s="251">
        <v>11</v>
      </c>
      <c r="B1079" s="358" t="s">
        <v>2289</v>
      </c>
      <c r="C1079" s="251" t="s">
        <v>103</v>
      </c>
      <c r="D1079" s="275">
        <v>1.83</v>
      </c>
      <c r="E1079" s="254"/>
      <c r="F1079" s="255"/>
      <c r="G1079" s="256"/>
      <c r="H1079" s="256"/>
    </row>
    <row r="1080" spans="1:8" ht="22.8">
      <c r="A1080" s="251">
        <v>12</v>
      </c>
      <c r="B1080" s="358" t="s">
        <v>2278</v>
      </c>
      <c r="C1080" s="251" t="s">
        <v>103</v>
      </c>
      <c r="D1080" s="380">
        <v>0.3</v>
      </c>
      <c r="E1080" s="254"/>
      <c r="F1080" s="255"/>
      <c r="G1080" s="256"/>
      <c r="H1080" s="256"/>
    </row>
    <row r="1081" spans="1:8">
      <c r="A1081" s="357">
        <v>13</v>
      </c>
      <c r="B1081" s="358" t="s">
        <v>2355</v>
      </c>
      <c r="C1081" s="357"/>
      <c r="D1081" s="379"/>
      <c r="E1081" s="254"/>
      <c r="F1081" s="255"/>
      <c r="G1081" s="256"/>
      <c r="H1081" s="256"/>
    </row>
    <row r="1082" spans="1:8" ht="22.8">
      <c r="A1082" s="251">
        <v>14</v>
      </c>
      <c r="B1082" s="252" t="s">
        <v>369</v>
      </c>
      <c r="C1082" s="251" t="s">
        <v>103</v>
      </c>
      <c r="D1082" s="356">
        <v>2.13</v>
      </c>
      <c r="E1082" s="254"/>
      <c r="F1082" s="255"/>
      <c r="G1082" s="256"/>
      <c r="H1082" s="256"/>
    </row>
    <row r="1083" spans="1:8" ht="22.8">
      <c r="A1083" s="251">
        <v>15</v>
      </c>
      <c r="B1083" s="252" t="s">
        <v>701</v>
      </c>
      <c r="C1083" s="251" t="s">
        <v>68</v>
      </c>
      <c r="D1083" s="275">
        <v>1.05</v>
      </c>
      <c r="E1083" s="254"/>
      <c r="F1083" s="255"/>
      <c r="G1083" s="256"/>
      <c r="H1083" s="256"/>
    </row>
    <row r="1084" spans="1:8" ht="34.200000000000003">
      <c r="A1084" s="251">
        <v>16</v>
      </c>
      <c r="B1084" s="252" t="s">
        <v>702</v>
      </c>
      <c r="C1084" s="251" t="s">
        <v>68</v>
      </c>
      <c r="D1084" s="274">
        <v>0.53</v>
      </c>
      <c r="E1084" s="254"/>
      <c r="F1084" s="255"/>
      <c r="G1084" s="256"/>
      <c r="H1084" s="256"/>
    </row>
    <row r="1085" spans="1:8" ht="34.200000000000003">
      <c r="A1085" s="251">
        <v>17</v>
      </c>
      <c r="B1085" s="252" t="s">
        <v>979</v>
      </c>
      <c r="C1085" s="251" t="s">
        <v>46</v>
      </c>
      <c r="D1085" s="275">
        <v>4.66</v>
      </c>
      <c r="E1085" s="254"/>
      <c r="F1085" s="255"/>
      <c r="G1085" s="256"/>
      <c r="H1085" s="256"/>
    </row>
    <row r="1086" spans="1:8" ht="22.8">
      <c r="A1086" s="251">
        <v>18</v>
      </c>
      <c r="B1086" s="252" t="s">
        <v>373</v>
      </c>
      <c r="C1086" s="251" t="s">
        <v>46</v>
      </c>
      <c r="D1086" s="275">
        <v>4.66</v>
      </c>
      <c r="E1086" s="254"/>
      <c r="F1086" s="255"/>
      <c r="G1086" s="256"/>
      <c r="H1086" s="256"/>
    </row>
    <row r="1087" spans="1:8">
      <c r="A1087" s="249"/>
      <c r="B1087" s="626" t="s">
        <v>374</v>
      </c>
      <c r="C1087" s="627"/>
      <c r="D1087" s="627"/>
      <c r="E1087" s="627"/>
      <c r="F1087" s="627"/>
    </row>
    <row r="1088" spans="1:8" ht="45.6">
      <c r="A1088" s="251">
        <v>1</v>
      </c>
      <c r="B1088" s="252" t="s">
        <v>227</v>
      </c>
      <c r="C1088" s="251" t="s">
        <v>42</v>
      </c>
      <c r="D1088" s="356">
        <v>0.75</v>
      </c>
      <c r="E1088" s="254"/>
      <c r="F1088" s="255"/>
      <c r="G1088" s="256"/>
      <c r="H1088" s="256"/>
    </row>
    <row r="1089" spans="1:8" ht="22.8">
      <c r="A1089" s="251">
        <v>2</v>
      </c>
      <c r="B1089" s="252" t="s">
        <v>983</v>
      </c>
      <c r="C1089" s="251" t="s">
        <v>68</v>
      </c>
      <c r="D1089" s="356">
        <v>3.18</v>
      </c>
      <c r="E1089" s="254"/>
      <c r="F1089" s="255"/>
      <c r="G1089" s="256"/>
      <c r="H1089" s="256"/>
    </row>
    <row r="1090" spans="1:8" ht="22.8">
      <c r="A1090" s="251">
        <v>6</v>
      </c>
      <c r="B1090" s="252" t="s">
        <v>97</v>
      </c>
      <c r="C1090" s="251" t="s">
        <v>68</v>
      </c>
      <c r="D1090" s="356">
        <v>3.43</v>
      </c>
      <c r="E1090" s="254"/>
      <c r="F1090" s="255"/>
      <c r="G1090" s="256"/>
      <c r="H1090" s="256"/>
    </row>
    <row r="1091" spans="1:8" ht="34.200000000000003">
      <c r="A1091" s="251">
        <v>7</v>
      </c>
      <c r="B1091" s="252" t="s">
        <v>379</v>
      </c>
      <c r="C1091" s="251" t="s">
        <v>68</v>
      </c>
      <c r="D1091" s="275">
        <v>3.25</v>
      </c>
      <c r="E1091" s="254"/>
      <c r="F1091" s="255"/>
      <c r="G1091" s="256"/>
      <c r="H1091" s="256"/>
    </row>
    <row r="1092" spans="1:8" ht="22.8">
      <c r="A1092" s="251">
        <v>8</v>
      </c>
      <c r="B1092" s="252" t="s">
        <v>98</v>
      </c>
      <c r="C1092" s="251" t="s">
        <v>68</v>
      </c>
      <c r="D1092" s="274">
        <v>0.1</v>
      </c>
      <c r="E1092" s="254"/>
      <c r="F1092" s="255"/>
      <c r="G1092" s="256"/>
      <c r="H1092" s="256"/>
    </row>
    <row r="1093" spans="1:8" ht="22.8">
      <c r="A1093" s="251">
        <v>9</v>
      </c>
      <c r="B1093" s="252" t="s">
        <v>98</v>
      </c>
      <c r="C1093" s="251" t="s">
        <v>68</v>
      </c>
      <c r="D1093" s="274">
        <v>0.08</v>
      </c>
      <c r="E1093" s="254"/>
      <c r="F1093" s="255"/>
      <c r="G1093" s="256"/>
      <c r="H1093" s="256"/>
    </row>
    <row r="1094" spans="1:8" ht="22.8">
      <c r="A1094" s="251">
        <v>10</v>
      </c>
      <c r="B1094" s="252" t="s">
        <v>102</v>
      </c>
      <c r="C1094" s="251" t="s">
        <v>103</v>
      </c>
      <c r="D1094" s="275">
        <v>2.88</v>
      </c>
      <c r="E1094" s="254"/>
      <c r="F1094" s="255"/>
      <c r="G1094" s="256"/>
      <c r="H1094" s="256"/>
    </row>
    <row r="1095" spans="1:8">
      <c r="A1095" s="249"/>
      <c r="B1095" s="626" t="s">
        <v>1017</v>
      </c>
      <c r="C1095" s="627"/>
      <c r="D1095" s="627"/>
      <c r="E1095" s="627"/>
      <c r="F1095" s="627"/>
    </row>
    <row r="1096" spans="1:8" ht="22.8">
      <c r="A1096" s="251">
        <v>1</v>
      </c>
      <c r="B1096" s="252" t="s">
        <v>86</v>
      </c>
      <c r="C1096" s="251" t="s">
        <v>87</v>
      </c>
      <c r="D1096" s="274">
        <v>7.4999999999999997E-2</v>
      </c>
      <c r="E1096" s="254"/>
      <c r="F1096" s="255"/>
      <c r="G1096" s="256"/>
      <c r="H1096" s="256"/>
    </row>
    <row r="1097" spans="1:8" ht="34.200000000000003">
      <c r="A1097" s="251">
        <v>2</v>
      </c>
      <c r="B1097" s="252" t="s">
        <v>88</v>
      </c>
      <c r="C1097" s="251" t="s">
        <v>42</v>
      </c>
      <c r="D1097" s="274">
        <v>0.23</v>
      </c>
      <c r="E1097" s="254"/>
      <c r="F1097" s="255"/>
      <c r="G1097" s="256"/>
      <c r="H1097" s="256"/>
    </row>
    <row r="1098" spans="1:8" ht="22.8">
      <c r="A1098" s="251">
        <v>3</v>
      </c>
      <c r="B1098" s="252" t="s">
        <v>1018</v>
      </c>
      <c r="C1098" s="251" t="s">
        <v>68</v>
      </c>
      <c r="D1098" s="274">
        <v>0.23</v>
      </c>
      <c r="E1098" s="254"/>
      <c r="F1098" s="255"/>
      <c r="G1098" s="256"/>
      <c r="H1098" s="256"/>
    </row>
    <row r="1099" spans="1:8" ht="22.8">
      <c r="A1099" s="251">
        <v>4</v>
      </c>
      <c r="B1099" s="252" t="s">
        <v>983</v>
      </c>
      <c r="C1099" s="251" t="s">
        <v>68</v>
      </c>
      <c r="D1099" s="274">
        <v>0.67</v>
      </c>
      <c r="E1099" s="254"/>
      <c r="F1099" s="255"/>
      <c r="G1099" s="256"/>
      <c r="H1099" s="256"/>
    </row>
    <row r="1100" spans="1:8" ht="22.8">
      <c r="A1100" s="251">
        <v>5</v>
      </c>
      <c r="B1100" s="252" t="s">
        <v>98</v>
      </c>
      <c r="C1100" s="251" t="s">
        <v>68</v>
      </c>
      <c r="D1100" s="274">
        <v>0.67</v>
      </c>
      <c r="E1100" s="254"/>
      <c r="F1100" s="255"/>
      <c r="G1100" s="256"/>
      <c r="H1100" s="256"/>
    </row>
    <row r="1101" spans="1:8" ht="22.8">
      <c r="A1101" s="251">
        <v>6</v>
      </c>
      <c r="B1101" s="252" t="s">
        <v>97</v>
      </c>
      <c r="C1101" s="251" t="s">
        <v>68</v>
      </c>
      <c r="D1101" s="274">
        <v>0.67</v>
      </c>
      <c r="E1101" s="254"/>
      <c r="F1101" s="255"/>
      <c r="G1101" s="256"/>
      <c r="H1101" s="256"/>
    </row>
    <row r="1102" spans="1:8">
      <c r="A1102" s="249"/>
      <c r="B1102" s="626" t="s">
        <v>383</v>
      </c>
      <c r="C1102" s="627"/>
      <c r="D1102" s="627"/>
      <c r="E1102" s="627"/>
      <c r="F1102" s="627"/>
    </row>
    <row r="1103" spans="1:8" ht="34.200000000000003">
      <c r="A1103" s="251">
        <v>1</v>
      </c>
      <c r="B1103" s="252" t="s">
        <v>112</v>
      </c>
      <c r="C1103" s="251" t="s">
        <v>10</v>
      </c>
      <c r="D1103" s="275">
        <v>9</v>
      </c>
      <c r="E1103" s="254"/>
      <c r="F1103" s="255"/>
      <c r="G1103" s="256"/>
      <c r="H1103" s="256"/>
    </row>
    <row r="1104" spans="1:8" ht="22.8">
      <c r="A1104" s="251">
        <v>2</v>
      </c>
      <c r="B1104" s="252" t="s">
        <v>2324</v>
      </c>
      <c r="C1104" s="251" t="s">
        <v>10</v>
      </c>
      <c r="D1104" s="356">
        <v>2</v>
      </c>
      <c r="E1104" s="254"/>
      <c r="F1104" s="255"/>
      <c r="G1104" s="256"/>
      <c r="H1104" s="256"/>
    </row>
    <row r="1105" spans="1:8" ht="22.8">
      <c r="A1105" s="251">
        <v>3</v>
      </c>
      <c r="B1105" s="252" t="s">
        <v>2316</v>
      </c>
      <c r="C1105" s="251" t="s">
        <v>10</v>
      </c>
      <c r="D1105" s="275">
        <v>12</v>
      </c>
      <c r="E1105" s="254"/>
      <c r="F1105" s="255"/>
      <c r="G1105" s="256"/>
      <c r="H1105" s="256"/>
    </row>
    <row r="1106" spans="1:8" ht="22.8">
      <c r="A1106" s="251">
        <v>4</v>
      </c>
      <c r="B1106" s="252" t="s">
        <v>2307</v>
      </c>
      <c r="C1106" s="251" t="s">
        <v>10</v>
      </c>
      <c r="D1106" s="275">
        <v>4</v>
      </c>
      <c r="E1106" s="254"/>
      <c r="F1106" s="255"/>
      <c r="G1106" s="256"/>
      <c r="H1106" s="256"/>
    </row>
    <row r="1107" spans="1:8" ht="22.8">
      <c r="A1107" s="251">
        <v>5</v>
      </c>
      <c r="B1107" s="252" t="s">
        <v>2321</v>
      </c>
      <c r="C1107" s="251" t="s">
        <v>10</v>
      </c>
      <c r="D1107" s="275">
        <v>1</v>
      </c>
      <c r="E1107" s="254"/>
      <c r="F1107" s="255"/>
      <c r="G1107" s="256"/>
      <c r="H1107" s="256"/>
    </row>
    <row r="1108" spans="1:8" ht="22.8">
      <c r="A1108" s="251">
        <v>6</v>
      </c>
      <c r="B1108" s="252" t="s">
        <v>2309</v>
      </c>
      <c r="C1108" s="251" t="s">
        <v>10</v>
      </c>
      <c r="D1108" s="275">
        <v>4</v>
      </c>
      <c r="E1108" s="254"/>
      <c r="F1108" s="255"/>
      <c r="G1108" s="256"/>
      <c r="H1108" s="256"/>
    </row>
    <row r="1109" spans="1:8" ht="22.8">
      <c r="A1109" s="251">
        <v>7</v>
      </c>
      <c r="B1109" s="252" t="s">
        <v>988</v>
      </c>
      <c r="C1109" s="251" t="s">
        <v>10</v>
      </c>
      <c r="D1109" s="275">
        <v>5</v>
      </c>
      <c r="E1109" s="254"/>
      <c r="F1109" s="255"/>
      <c r="G1109" s="256"/>
      <c r="H1109" s="256"/>
    </row>
    <row r="1110" spans="1:8" ht="22.8">
      <c r="A1110" s="251">
        <v>8</v>
      </c>
      <c r="B1110" s="252" t="s">
        <v>985</v>
      </c>
      <c r="C1110" s="251" t="s">
        <v>10</v>
      </c>
      <c r="D1110" s="275">
        <v>1</v>
      </c>
      <c r="E1110" s="254"/>
      <c r="F1110" s="255"/>
      <c r="G1110" s="256"/>
      <c r="H1110" s="256"/>
    </row>
    <row r="1111" spans="1:8" ht="22.8">
      <c r="A1111" s="251">
        <v>9</v>
      </c>
      <c r="B1111" s="252" t="s">
        <v>389</v>
      </c>
      <c r="C1111" s="251" t="s">
        <v>10</v>
      </c>
      <c r="D1111" s="275">
        <v>1</v>
      </c>
      <c r="E1111" s="254"/>
      <c r="F1111" s="255"/>
      <c r="G1111" s="256"/>
      <c r="H1111" s="256"/>
    </row>
    <row r="1112" spans="1:8" ht="22.8">
      <c r="A1112" s="251">
        <v>10</v>
      </c>
      <c r="B1112" s="252" t="s">
        <v>391</v>
      </c>
      <c r="C1112" s="251" t="s">
        <v>184</v>
      </c>
      <c r="D1112" s="356">
        <v>32</v>
      </c>
      <c r="E1112" s="254"/>
      <c r="F1112" s="255"/>
      <c r="G1112" s="256"/>
      <c r="H1112" s="256"/>
    </row>
    <row r="1113" spans="1:8" ht="14.1" customHeight="1">
      <c r="A1113" s="628" t="s">
        <v>1392</v>
      </c>
      <c r="B1113" s="629"/>
      <c r="C1113" s="629"/>
      <c r="D1113" s="629"/>
      <c r="E1113" s="630"/>
      <c r="F1113" s="255"/>
    </row>
    <row r="1114" spans="1:8" ht="14.1">
      <c r="A1114" s="278"/>
      <c r="B1114" s="649"/>
      <c r="C1114" s="650"/>
      <c r="D1114" s="650"/>
      <c r="E1114" s="279"/>
      <c r="F1114" s="280"/>
    </row>
    <row r="1115" spans="1:8">
      <c r="A1115" s="278"/>
      <c r="B1115" s="651"/>
      <c r="C1115" s="652"/>
      <c r="D1115" s="652"/>
      <c r="E1115" s="279"/>
      <c r="F1115" s="280"/>
    </row>
    <row r="1116" spans="1:8" ht="14.1">
      <c r="A1116" s="278"/>
      <c r="B1116" s="649"/>
      <c r="C1116" s="650"/>
      <c r="D1116" s="650"/>
      <c r="E1116" s="279"/>
      <c r="F1116" s="280"/>
    </row>
    <row r="1117" spans="1:8" ht="15">
      <c r="B1117" s="616" t="s">
        <v>19</v>
      </c>
      <c r="C1117" s="617"/>
      <c r="D1117" s="617"/>
      <c r="E1117" s="617"/>
    </row>
    <row r="1119" spans="1:8">
      <c r="A1119" s="618" t="s">
        <v>846</v>
      </c>
      <c r="B1119" s="619"/>
      <c r="C1119" s="619"/>
      <c r="D1119" s="619"/>
      <c r="E1119" s="619"/>
      <c r="F1119" s="619"/>
    </row>
    <row r="1120" spans="1:8">
      <c r="A1120" s="619"/>
      <c r="B1120" s="619"/>
      <c r="C1120" s="619"/>
      <c r="D1120" s="619"/>
      <c r="E1120" s="619"/>
      <c r="F1120" s="619"/>
    </row>
    <row r="1121" spans="1:8">
      <c r="A1121" s="618" t="s">
        <v>959</v>
      </c>
      <c r="B1121" s="619"/>
      <c r="C1121" s="619"/>
      <c r="D1121" s="619"/>
      <c r="E1121" s="619"/>
      <c r="F1121" s="619"/>
    </row>
    <row r="1122" spans="1:8">
      <c r="A1122" s="619"/>
      <c r="B1122" s="619"/>
      <c r="C1122" s="619"/>
      <c r="D1122" s="619"/>
      <c r="E1122" s="619"/>
      <c r="F1122" s="619"/>
    </row>
    <row r="1123" spans="1:8">
      <c r="A1123" s="618" t="s">
        <v>1019</v>
      </c>
      <c r="B1123" s="619"/>
      <c r="C1123" s="619"/>
      <c r="D1123" s="619"/>
      <c r="E1123" s="619"/>
      <c r="F1123" s="619"/>
    </row>
    <row r="1124" spans="1:8">
      <c r="A1124" s="619"/>
      <c r="B1124" s="619"/>
      <c r="C1124" s="619"/>
      <c r="D1124" s="619"/>
      <c r="E1124" s="619"/>
      <c r="F1124" s="619"/>
    </row>
    <row r="1125" spans="1:8">
      <c r="A1125" s="620" t="s">
        <v>1438</v>
      </c>
      <c r="B1125" s="243" t="s">
        <v>23</v>
      </c>
      <c r="C1125" s="244" t="s">
        <v>6</v>
      </c>
      <c r="D1125" s="622" t="s">
        <v>7</v>
      </c>
      <c r="E1125" s="624" t="s">
        <v>1393</v>
      </c>
      <c r="F1125" s="625"/>
    </row>
    <row r="1126" spans="1:8">
      <c r="A1126" s="621"/>
      <c r="B1126" s="246" t="s">
        <v>24</v>
      </c>
      <c r="C1126" s="247" t="s">
        <v>10</v>
      </c>
      <c r="D1126" s="623"/>
      <c r="E1126" s="248" t="s">
        <v>25</v>
      </c>
      <c r="F1126" s="245" t="s">
        <v>26</v>
      </c>
    </row>
    <row r="1127" spans="1:8">
      <c r="A1127" s="249"/>
      <c r="B1127" s="626" t="s">
        <v>27</v>
      </c>
      <c r="C1127" s="627"/>
      <c r="D1127" s="627"/>
      <c r="E1127" s="627"/>
      <c r="F1127" s="627"/>
    </row>
    <row r="1128" spans="1:8" ht="22.8">
      <c r="A1128" s="251">
        <v>1</v>
      </c>
      <c r="B1128" s="252" t="s">
        <v>291</v>
      </c>
      <c r="C1128" s="251" t="s">
        <v>259</v>
      </c>
      <c r="D1128" s="274">
        <v>0.36299999999999999</v>
      </c>
      <c r="E1128" s="254"/>
      <c r="F1128" s="255"/>
      <c r="G1128" s="256"/>
      <c r="H1128" s="256"/>
    </row>
    <row r="1129" spans="1:8" ht="34.200000000000003">
      <c r="A1129" s="251">
        <v>2</v>
      </c>
      <c r="B1129" s="283" t="s">
        <v>342</v>
      </c>
      <c r="C1129" s="251" t="s">
        <v>64</v>
      </c>
      <c r="D1129" s="275">
        <v>243</v>
      </c>
      <c r="E1129" s="254"/>
      <c r="F1129" s="255"/>
      <c r="G1129" s="256"/>
      <c r="H1129" s="256"/>
    </row>
    <row r="1130" spans="1:8" ht="34.200000000000003">
      <c r="A1130" s="251">
        <v>3</v>
      </c>
      <c r="B1130" s="252" t="s">
        <v>63</v>
      </c>
      <c r="C1130" s="251" t="s">
        <v>64</v>
      </c>
      <c r="D1130" s="275">
        <v>481</v>
      </c>
      <c r="E1130" s="254"/>
      <c r="F1130" s="255"/>
      <c r="G1130" s="256"/>
      <c r="H1130" s="256"/>
    </row>
    <row r="1131" spans="1:8" ht="22.8">
      <c r="A1131" s="251">
        <v>4</v>
      </c>
      <c r="B1131" s="252" t="s">
        <v>67</v>
      </c>
      <c r="C1131" s="251" t="s">
        <v>68</v>
      </c>
      <c r="D1131" s="275">
        <v>7.54</v>
      </c>
      <c r="E1131" s="254"/>
      <c r="F1131" s="255"/>
      <c r="G1131" s="256"/>
      <c r="H1131" s="256"/>
    </row>
    <row r="1132" spans="1:8" ht="34.200000000000003">
      <c r="A1132" s="426">
        <v>5</v>
      </c>
      <c r="B1132" s="427" t="s">
        <v>399</v>
      </c>
      <c r="C1132" s="426" t="s">
        <v>46</v>
      </c>
      <c r="D1132" s="428">
        <v>138.43</v>
      </c>
      <c r="E1132" s="254"/>
      <c r="F1132" s="255"/>
      <c r="G1132" s="256"/>
      <c r="H1132" s="256"/>
    </row>
    <row r="1133" spans="1:8" ht="34.200000000000003">
      <c r="A1133" s="251">
        <v>6</v>
      </c>
      <c r="B1133" s="252" t="s">
        <v>344</v>
      </c>
      <c r="C1133" s="251" t="s">
        <v>46</v>
      </c>
      <c r="D1133" s="356">
        <v>193</v>
      </c>
      <c r="E1133" s="254"/>
      <c r="F1133" s="255"/>
      <c r="G1133" s="256"/>
      <c r="H1133" s="256"/>
    </row>
    <row r="1134" spans="1:8" ht="22.8">
      <c r="A1134" s="251">
        <v>7</v>
      </c>
      <c r="B1134" s="252" t="s">
        <v>66</v>
      </c>
      <c r="C1134" s="251" t="s">
        <v>46</v>
      </c>
      <c r="D1134" s="356">
        <v>193</v>
      </c>
      <c r="E1134" s="254"/>
      <c r="F1134" s="255"/>
      <c r="G1134" s="256"/>
      <c r="H1134" s="256"/>
    </row>
    <row r="1135" spans="1:8" ht="34.200000000000003">
      <c r="A1135" s="251">
        <v>8</v>
      </c>
      <c r="B1135" s="252" t="s">
        <v>345</v>
      </c>
      <c r="C1135" s="251" t="s">
        <v>68</v>
      </c>
      <c r="D1135" s="275">
        <v>17.149999999999999</v>
      </c>
      <c r="E1135" s="254"/>
      <c r="F1135" s="255"/>
      <c r="G1135" s="256"/>
      <c r="H1135" s="256"/>
    </row>
    <row r="1136" spans="1:8" ht="34.200000000000003">
      <c r="A1136" s="251">
        <v>9</v>
      </c>
      <c r="B1136" s="252" t="s">
        <v>979</v>
      </c>
      <c r="C1136" s="251" t="s">
        <v>46</v>
      </c>
      <c r="D1136" s="275">
        <v>582</v>
      </c>
      <c r="E1136" s="254"/>
      <c r="F1136" s="255"/>
      <c r="G1136" s="256"/>
      <c r="H1136" s="256"/>
    </row>
    <row r="1137" spans="1:8" ht="22.8">
      <c r="A1137" s="251">
        <v>10</v>
      </c>
      <c r="B1137" s="252" t="s">
        <v>66</v>
      </c>
      <c r="C1137" s="251" t="s">
        <v>46</v>
      </c>
      <c r="D1137" s="275">
        <v>582</v>
      </c>
      <c r="E1137" s="254"/>
      <c r="F1137" s="255"/>
      <c r="G1137" s="256"/>
      <c r="H1137" s="256"/>
    </row>
    <row r="1138" spans="1:8" ht="34.200000000000003">
      <c r="A1138" s="251">
        <v>11</v>
      </c>
      <c r="B1138" s="252" t="s">
        <v>79</v>
      </c>
      <c r="C1138" s="251" t="s">
        <v>80</v>
      </c>
      <c r="D1138" s="274">
        <v>0.19800000000000001</v>
      </c>
      <c r="E1138" s="254"/>
      <c r="F1138" s="255"/>
      <c r="G1138" s="256"/>
      <c r="H1138" s="256"/>
    </row>
    <row r="1139" spans="1:8" ht="34.200000000000003">
      <c r="A1139" s="251">
        <v>12</v>
      </c>
      <c r="B1139" s="252" t="s">
        <v>81</v>
      </c>
      <c r="C1139" s="251" t="s">
        <v>80</v>
      </c>
      <c r="D1139" s="274">
        <v>0.19800000000000001</v>
      </c>
      <c r="E1139" s="254"/>
      <c r="F1139" s="255"/>
      <c r="G1139" s="256"/>
      <c r="H1139" s="256"/>
    </row>
    <row r="1140" spans="1:8" ht="45.6">
      <c r="A1140" s="251">
        <v>13</v>
      </c>
      <c r="B1140" s="252" t="s">
        <v>82</v>
      </c>
      <c r="C1140" s="251" t="s">
        <v>80</v>
      </c>
      <c r="D1140" s="274">
        <v>0.19800000000000001</v>
      </c>
      <c r="E1140" s="254"/>
      <c r="F1140" s="255"/>
      <c r="G1140" s="256"/>
      <c r="H1140" s="256"/>
    </row>
    <row r="1141" spans="1:8" ht="34.200000000000003">
      <c r="A1141" s="251">
        <v>14</v>
      </c>
      <c r="B1141" s="252" t="s">
        <v>980</v>
      </c>
      <c r="C1141" s="251" t="s">
        <v>42</v>
      </c>
      <c r="D1141" s="274">
        <v>8.3699999999999992</v>
      </c>
      <c r="E1141" s="254"/>
      <c r="F1141" s="255"/>
      <c r="G1141" s="256"/>
      <c r="H1141" s="256"/>
    </row>
    <row r="1142" spans="1:8" ht="34.200000000000003">
      <c r="A1142" s="251">
        <v>15</v>
      </c>
      <c r="B1142" s="252" t="s">
        <v>347</v>
      </c>
      <c r="C1142" s="251" t="s">
        <v>80</v>
      </c>
      <c r="D1142" s="274">
        <v>0.83699999999999997</v>
      </c>
      <c r="E1142" s="254"/>
      <c r="F1142" s="255"/>
      <c r="G1142" s="256"/>
      <c r="H1142" s="256"/>
    </row>
    <row r="1143" spans="1:8" ht="34.200000000000003">
      <c r="A1143" s="251">
        <v>16</v>
      </c>
      <c r="B1143" s="252" t="s">
        <v>980</v>
      </c>
      <c r="C1143" s="251" t="s">
        <v>42</v>
      </c>
      <c r="D1143" s="274">
        <v>5</v>
      </c>
      <c r="E1143" s="254"/>
      <c r="F1143" s="255"/>
      <c r="G1143" s="256"/>
      <c r="H1143" s="256"/>
    </row>
    <row r="1144" spans="1:8" ht="34.200000000000003">
      <c r="A1144" s="251">
        <v>17</v>
      </c>
      <c r="B1144" s="252" t="s">
        <v>348</v>
      </c>
      <c r="C1144" s="251" t="s">
        <v>80</v>
      </c>
      <c r="D1144" s="274">
        <v>0.5</v>
      </c>
      <c r="E1144" s="254"/>
      <c r="F1144" s="255"/>
      <c r="G1144" s="256"/>
      <c r="H1144" s="256"/>
    </row>
    <row r="1145" spans="1:8" ht="22.8">
      <c r="A1145" s="251">
        <v>18</v>
      </c>
      <c r="B1145" s="252" t="s">
        <v>70</v>
      </c>
      <c r="C1145" s="251" t="s">
        <v>10</v>
      </c>
      <c r="D1145" s="274">
        <v>9</v>
      </c>
      <c r="E1145" s="254"/>
      <c r="F1145" s="255"/>
      <c r="G1145" s="256"/>
      <c r="H1145" s="256"/>
    </row>
    <row r="1146" spans="1:8">
      <c r="A1146" s="251">
        <v>19</v>
      </c>
      <c r="B1146" s="252" t="s">
        <v>71</v>
      </c>
      <c r="C1146" s="251" t="s">
        <v>10</v>
      </c>
      <c r="D1146" s="274">
        <v>9</v>
      </c>
      <c r="E1146" s="254"/>
      <c r="F1146" s="255"/>
      <c r="G1146" s="256"/>
      <c r="H1146" s="256"/>
    </row>
    <row r="1147" spans="1:8" ht="22.8">
      <c r="A1147" s="251">
        <v>20</v>
      </c>
      <c r="B1147" s="252" t="s">
        <v>77</v>
      </c>
      <c r="C1147" s="251" t="s">
        <v>46</v>
      </c>
      <c r="D1147" s="274">
        <v>2.4900000000000002</v>
      </c>
      <c r="E1147" s="254"/>
      <c r="F1147" s="255"/>
      <c r="G1147" s="256"/>
      <c r="H1147" s="256"/>
    </row>
    <row r="1148" spans="1:8" ht="22.8">
      <c r="A1148" s="251">
        <v>21</v>
      </c>
      <c r="B1148" s="252" t="s">
        <v>373</v>
      </c>
      <c r="C1148" s="251" t="s">
        <v>46</v>
      </c>
      <c r="D1148" s="274">
        <v>2.4900000000000002</v>
      </c>
      <c r="E1148" s="254"/>
      <c r="F1148" s="255"/>
      <c r="G1148" s="256"/>
      <c r="H1148" s="256"/>
    </row>
    <row r="1149" spans="1:8">
      <c r="A1149" s="249"/>
      <c r="B1149" s="626" t="s">
        <v>78</v>
      </c>
      <c r="C1149" s="627"/>
      <c r="D1149" s="627"/>
      <c r="E1149" s="627"/>
      <c r="F1149" s="627"/>
    </row>
    <row r="1150" spans="1:8" ht="34.200000000000003">
      <c r="A1150" s="251">
        <v>1</v>
      </c>
      <c r="B1150" s="252" t="s">
        <v>84</v>
      </c>
      <c r="C1150" s="251" t="s">
        <v>80</v>
      </c>
      <c r="D1150" s="277">
        <v>0.39</v>
      </c>
      <c r="E1150" s="254"/>
      <c r="F1150" s="255"/>
      <c r="G1150" s="256"/>
      <c r="H1150" s="256"/>
    </row>
    <row r="1151" spans="1:8" ht="34.200000000000003">
      <c r="A1151" s="251">
        <v>2</v>
      </c>
      <c r="B1151" s="252" t="s">
        <v>85</v>
      </c>
      <c r="C1151" s="251" t="s">
        <v>80</v>
      </c>
      <c r="D1151" s="277">
        <v>0.39</v>
      </c>
      <c r="E1151" s="254"/>
      <c r="F1151" s="255"/>
      <c r="G1151" s="256"/>
      <c r="H1151" s="256"/>
    </row>
    <row r="1152" spans="1:8">
      <c r="A1152" s="251">
        <v>3</v>
      </c>
      <c r="B1152" s="252" t="s">
        <v>361</v>
      </c>
      <c r="C1152" s="251" t="s">
        <v>68</v>
      </c>
      <c r="D1152" s="276">
        <v>18.399999999999999</v>
      </c>
      <c r="E1152" s="254"/>
      <c r="F1152" s="255"/>
      <c r="G1152" s="256"/>
      <c r="H1152" s="256"/>
    </row>
    <row r="1153" spans="1:8">
      <c r="A1153" s="251">
        <v>4</v>
      </c>
      <c r="B1153" s="252" t="s">
        <v>680</v>
      </c>
      <c r="C1153" s="251" t="s">
        <v>68</v>
      </c>
      <c r="D1153" s="276">
        <v>18.399999999999999</v>
      </c>
      <c r="E1153" s="254"/>
      <c r="F1153" s="255"/>
      <c r="G1153" s="256"/>
      <c r="H1153" s="256"/>
    </row>
    <row r="1154" spans="1:8" ht="45.6">
      <c r="A1154" s="251">
        <v>5</v>
      </c>
      <c r="B1154" s="252" t="s">
        <v>375</v>
      </c>
      <c r="C1154" s="251" t="s">
        <v>42</v>
      </c>
      <c r="D1154" s="356">
        <v>3.9</v>
      </c>
      <c r="E1154" s="254"/>
      <c r="F1154" s="255"/>
      <c r="G1154" s="256"/>
      <c r="H1154" s="256"/>
    </row>
    <row r="1155" spans="1:8" ht="22.8">
      <c r="A1155" s="251">
        <v>6</v>
      </c>
      <c r="B1155" s="252" t="s">
        <v>86</v>
      </c>
      <c r="C1155" s="251" t="s">
        <v>87</v>
      </c>
      <c r="D1155" s="430" t="s">
        <v>2406</v>
      </c>
      <c r="E1155" s="254"/>
      <c r="F1155" s="255"/>
      <c r="G1155" s="256"/>
      <c r="H1155" s="256"/>
    </row>
    <row r="1156" spans="1:8" ht="34.200000000000003">
      <c r="A1156" s="251">
        <v>7</v>
      </c>
      <c r="B1156" s="252" t="s">
        <v>88</v>
      </c>
      <c r="C1156" s="251" t="s">
        <v>42</v>
      </c>
      <c r="D1156" s="276">
        <v>11.7</v>
      </c>
      <c r="E1156" s="254"/>
      <c r="F1156" s="255"/>
      <c r="G1156" s="256"/>
      <c r="H1156" s="256"/>
    </row>
    <row r="1157" spans="1:8" ht="22.8">
      <c r="A1157" s="251">
        <v>8</v>
      </c>
      <c r="B1157" s="252" t="s">
        <v>89</v>
      </c>
      <c r="C1157" s="251" t="s">
        <v>87</v>
      </c>
      <c r="D1157" s="284" t="s">
        <v>1722</v>
      </c>
      <c r="E1157" s="254"/>
      <c r="F1157" s="255"/>
      <c r="G1157" s="256"/>
      <c r="H1157" s="256"/>
    </row>
    <row r="1158" spans="1:8" ht="22.8">
      <c r="A1158" s="251">
        <v>9</v>
      </c>
      <c r="B1158" s="252" t="s">
        <v>356</v>
      </c>
      <c r="C1158" s="251" t="s">
        <v>87</v>
      </c>
      <c r="D1158" s="277">
        <v>0.27800000000000002</v>
      </c>
      <c r="E1158" s="254"/>
      <c r="F1158" s="255"/>
      <c r="G1158" s="256"/>
      <c r="H1158" s="256"/>
    </row>
    <row r="1159" spans="1:8" ht="34.200000000000003">
      <c r="A1159" s="251">
        <v>10</v>
      </c>
      <c r="B1159" s="252" t="s">
        <v>81</v>
      </c>
      <c r="C1159" s="251" t="s">
        <v>80</v>
      </c>
      <c r="D1159" s="277">
        <v>0.17849999999999999</v>
      </c>
      <c r="E1159" s="254"/>
      <c r="F1159" s="255"/>
      <c r="G1159" s="256"/>
      <c r="H1159" s="256"/>
    </row>
    <row r="1160" spans="1:8" ht="45.6">
      <c r="A1160" s="251">
        <v>11</v>
      </c>
      <c r="B1160" s="252" t="s">
        <v>357</v>
      </c>
      <c r="C1160" s="251" t="s">
        <v>80</v>
      </c>
      <c r="D1160" s="277">
        <v>0.17849999999999999</v>
      </c>
      <c r="E1160" s="254"/>
      <c r="F1160" s="255"/>
      <c r="G1160" s="256"/>
      <c r="H1160" s="256"/>
    </row>
    <row r="1161" spans="1:8" ht="34.200000000000003">
      <c r="A1161" s="251">
        <v>12</v>
      </c>
      <c r="B1161" s="252" t="s">
        <v>92</v>
      </c>
      <c r="C1161" s="251" t="s">
        <v>68</v>
      </c>
      <c r="D1161" s="276">
        <v>16.27</v>
      </c>
      <c r="E1161" s="254"/>
      <c r="F1161" s="255"/>
      <c r="G1161" s="256"/>
      <c r="H1161" s="256"/>
    </row>
    <row r="1162" spans="1:8" ht="22.8">
      <c r="A1162" s="251">
        <v>13</v>
      </c>
      <c r="B1162" s="252" t="s">
        <v>93</v>
      </c>
      <c r="C1162" s="251" t="s">
        <v>68</v>
      </c>
      <c r="D1162" s="276">
        <v>16.27</v>
      </c>
      <c r="E1162" s="254"/>
      <c r="F1162" s="255"/>
      <c r="G1162" s="256"/>
      <c r="H1162" s="256"/>
    </row>
    <row r="1163" spans="1:8" ht="22.8">
      <c r="A1163" s="251">
        <v>14</v>
      </c>
      <c r="B1163" s="252" t="s">
        <v>91</v>
      </c>
      <c r="C1163" s="251" t="s">
        <v>68</v>
      </c>
      <c r="D1163" s="276">
        <v>4.8</v>
      </c>
      <c r="E1163" s="254"/>
      <c r="F1163" s="255"/>
      <c r="G1163" s="256"/>
      <c r="H1163" s="256"/>
    </row>
    <row r="1164" spans="1:8">
      <c r="A1164" s="249"/>
      <c r="B1164" s="626" t="s">
        <v>358</v>
      </c>
      <c r="C1164" s="627"/>
      <c r="D1164" s="627"/>
      <c r="E1164" s="627"/>
      <c r="F1164" s="627"/>
    </row>
    <row r="1165" spans="1:8" ht="34.200000000000003">
      <c r="A1165" s="251">
        <v>1</v>
      </c>
      <c r="B1165" s="252" t="s">
        <v>84</v>
      </c>
      <c r="C1165" s="251" t="s">
        <v>80</v>
      </c>
      <c r="D1165" s="274">
        <v>9.9000000000000005E-2</v>
      </c>
      <c r="E1165" s="254"/>
      <c r="F1165" s="255"/>
      <c r="G1165" s="256"/>
      <c r="H1165" s="256"/>
    </row>
    <row r="1166" spans="1:8" ht="34.200000000000003">
      <c r="A1166" s="251">
        <v>2</v>
      </c>
      <c r="B1166" s="252" t="s">
        <v>85</v>
      </c>
      <c r="C1166" s="251" t="s">
        <v>80</v>
      </c>
      <c r="D1166" s="274">
        <v>9.9000000000000005E-2</v>
      </c>
      <c r="E1166" s="254"/>
      <c r="F1166" s="255"/>
      <c r="G1166" s="256"/>
      <c r="H1166" s="256"/>
    </row>
    <row r="1167" spans="1:8" ht="45.6">
      <c r="A1167" s="251">
        <v>3</v>
      </c>
      <c r="B1167" s="252" t="s">
        <v>359</v>
      </c>
      <c r="C1167" s="251" t="s">
        <v>103</v>
      </c>
      <c r="D1167" s="275">
        <v>1.97</v>
      </c>
      <c r="E1167" s="254"/>
      <c r="F1167" s="255"/>
      <c r="G1167" s="256"/>
      <c r="H1167" s="256"/>
    </row>
    <row r="1168" spans="1:8" ht="22.8">
      <c r="A1168" s="251">
        <v>4</v>
      </c>
      <c r="B1168" s="252" t="s">
        <v>360</v>
      </c>
      <c r="C1168" s="251" t="s">
        <v>10</v>
      </c>
      <c r="D1168" s="275">
        <v>1</v>
      </c>
      <c r="E1168" s="254"/>
      <c r="F1168" s="255"/>
      <c r="G1168" s="256"/>
      <c r="H1168" s="256"/>
    </row>
    <row r="1169" spans="1:8">
      <c r="A1169" s="251">
        <v>5</v>
      </c>
      <c r="B1169" s="252" t="s">
        <v>361</v>
      </c>
      <c r="C1169" s="251" t="s">
        <v>68</v>
      </c>
      <c r="D1169" s="275">
        <v>5.15</v>
      </c>
      <c r="E1169" s="254"/>
      <c r="F1169" s="255"/>
      <c r="G1169" s="256"/>
      <c r="H1169" s="256"/>
    </row>
    <row r="1170" spans="1:8">
      <c r="A1170" s="249"/>
      <c r="B1170" s="626" t="s">
        <v>1020</v>
      </c>
      <c r="C1170" s="627"/>
      <c r="D1170" s="627"/>
      <c r="E1170" s="627"/>
      <c r="F1170" s="627"/>
    </row>
    <row r="1171" spans="1:8" ht="45.6">
      <c r="A1171" s="251">
        <v>1</v>
      </c>
      <c r="B1171" s="252" t="s">
        <v>227</v>
      </c>
      <c r="C1171" s="251" t="s">
        <v>42</v>
      </c>
      <c r="D1171" s="275">
        <v>10.46</v>
      </c>
      <c r="E1171" s="254"/>
      <c r="F1171" s="255"/>
      <c r="G1171" s="256"/>
      <c r="H1171" s="256"/>
    </row>
    <row r="1172" spans="1:8" ht="22.8">
      <c r="A1172" s="251">
        <v>2</v>
      </c>
      <c r="B1172" s="252" t="s">
        <v>982</v>
      </c>
      <c r="C1172" s="251" t="s">
        <v>42</v>
      </c>
      <c r="D1172" s="275">
        <v>3.14</v>
      </c>
      <c r="E1172" s="254"/>
      <c r="F1172" s="255"/>
      <c r="G1172" s="256"/>
      <c r="H1172" s="256"/>
    </row>
    <row r="1173" spans="1:8" ht="34.200000000000003">
      <c r="A1173" s="251">
        <v>3</v>
      </c>
      <c r="B1173" s="252" t="s">
        <v>410</v>
      </c>
      <c r="C1173" s="251" t="s">
        <v>68</v>
      </c>
      <c r="D1173" s="275">
        <v>13.85</v>
      </c>
      <c r="E1173" s="254"/>
      <c r="F1173" s="255"/>
      <c r="G1173" s="256"/>
      <c r="H1173" s="256"/>
    </row>
    <row r="1174" spans="1:8" ht="22.8">
      <c r="A1174" s="251">
        <v>4</v>
      </c>
      <c r="B1174" s="252" t="s">
        <v>366</v>
      </c>
      <c r="C1174" s="251" t="s">
        <v>87</v>
      </c>
      <c r="D1174" s="275">
        <v>1.385</v>
      </c>
      <c r="E1174" s="254"/>
      <c r="F1174" s="255"/>
      <c r="G1174" s="256"/>
      <c r="H1174" s="256"/>
    </row>
    <row r="1175" spans="1:8" ht="45.6">
      <c r="A1175" s="251">
        <v>5</v>
      </c>
      <c r="B1175" s="252" t="s">
        <v>223</v>
      </c>
      <c r="C1175" s="251" t="s">
        <v>68</v>
      </c>
      <c r="D1175" s="275">
        <v>13.85</v>
      </c>
      <c r="E1175" s="254"/>
      <c r="F1175" s="255"/>
      <c r="G1175" s="256"/>
      <c r="H1175" s="256"/>
    </row>
    <row r="1176" spans="1:8" ht="22.8">
      <c r="A1176" s="251">
        <v>6</v>
      </c>
      <c r="B1176" s="358" t="s">
        <v>2289</v>
      </c>
      <c r="C1176" s="251" t="s">
        <v>103</v>
      </c>
      <c r="D1176" s="275">
        <v>4.8</v>
      </c>
      <c r="E1176" s="254"/>
      <c r="F1176" s="255"/>
      <c r="G1176" s="256"/>
      <c r="H1176" s="256"/>
    </row>
    <row r="1177" spans="1:8" ht="22.8">
      <c r="A1177" s="251">
        <v>7</v>
      </c>
      <c r="B1177" s="252" t="s">
        <v>369</v>
      </c>
      <c r="C1177" s="251" t="s">
        <v>103</v>
      </c>
      <c r="D1177" s="356">
        <v>4.8</v>
      </c>
      <c r="E1177" s="254"/>
      <c r="F1177" s="255"/>
      <c r="G1177" s="256"/>
      <c r="H1177" s="256"/>
    </row>
    <row r="1178" spans="1:8" ht="22.8">
      <c r="A1178" s="251">
        <v>8</v>
      </c>
      <c r="B1178" s="252" t="s">
        <v>701</v>
      </c>
      <c r="C1178" s="251" t="s">
        <v>68</v>
      </c>
      <c r="D1178" s="274">
        <v>0.3</v>
      </c>
      <c r="E1178" s="254"/>
      <c r="F1178" s="255"/>
      <c r="G1178" s="256"/>
      <c r="H1178" s="256"/>
    </row>
    <row r="1179" spans="1:8" ht="34.200000000000003">
      <c r="A1179" s="251">
        <v>9</v>
      </c>
      <c r="B1179" s="252" t="s">
        <v>702</v>
      </c>
      <c r="C1179" s="251" t="s">
        <v>68</v>
      </c>
      <c r="D1179" s="274">
        <v>0.15</v>
      </c>
      <c r="E1179" s="254"/>
      <c r="F1179" s="255"/>
      <c r="G1179" s="256"/>
      <c r="H1179" s="256"/>
    </row>
    <row r="1180" spans="1:8" ht="34.200000000000003">
      <c r="A1180" s="251">
        <v>10</v>
      </c>
      <c r="B1180" s="252" t="s">
        <v>979</v>
      </c>
      <c r="C1180" s="251" t="s">
        <v>46</v>
      </c>
      <c r="D1180" s="275">
        <v>1.32</v>
      </c>
      <c r="E1180" s="254"/>
      <c r="F1180" s="255"/>
      <c r="G1180" s="256"/>
      <c r="H1180" s="256"/>
    </row>
    <row r="1181" spans="1:8" ht="22.8">
      <c r="A1181" s="251">
        <v>11</v>
      </c>
      <c r="B1181" s="252" t="s">
        <v>373</v>
      </c>
      <c r="C1181" s="251" t="s">
        <v>46</v>
      </c>
      <c r="D1181" s="275">
        <v>1.32</v>
      </c>
      <c r="E1181" s="254"/>
      <c r="F1181" s="255"/>
      <c r="G1181" s="256"/>
      <c r="H1181" s="256"/>
    </row>
    <row r="1182" spans="1:8">
      <c r="A1182" s="249"/>
      <c r="B1182" s="626" t="s">
        <v>374</v>
      </c>
      <c r="C1182" s="627"/>
      <c r="D1182" s="627"/>
      <c r="E1182" s="627"/>
      <c r="F1182" s="627"/>
    </row>
    <row r="1183" spans="1:8" ht="45.6">
      <c r="A1183" s="251">
        <v>1</v>
      </c>
      <c r="B1183" s="252" t="s">
        <v>375</v>
      </c>
      <c r="C1183" s="251" t="s">
        <v>42</v>
      </c>
      <c r="D1183" s="356">
        <v>1.48</v>
      </c>
      <c r="E1183" s="254"/>
      <c r="F1183" s="255"/>
      <c r="G1183" s="256"/>
      <c r="H1183" s="256"/>
    </row>
    <row r="1184" spans="1:8" ht="22.8">
      <c r="A1184" s="251">
        <v>2</v>
      </c>
      <c r="B1184" s="252" t="s">
        <v>2407</v>
      </c>
      <c r="C1184" s="251" t="s">
        <v>68</v>
      </c>
      <c r="D1184" s="356">
        <v>6.91</v>
      </c>
      <c r="E1184" s="254"/>
      <c r="F1184" s="255"/>
      <c r="G1184" s="256"/>
      <c r="H1184" s="256"/>
    </row>
    <row r="1185" spans="1:8" ht="34.200000000000003">
      <c r="A1185" s="251">
        <v>3</v>
      </c>
      <c r="B1185" s="252" t="s">
        <v>2408</v>
      </c>
      <c r="C1185" s="251" t="s">
        <v>68</v>
      </c>
      <c r="D1185" s="356">
        <v>7.13</v>
      </c>
      <c r="E1185" s="254"/>
      <c r="F1185" s="255"/>
      <c r="G1185" s="256"/>
      <c r="H1185" s="256"/>
    </row>
    <row r="1186" spans="1:8" ht="22.8">
      <c r="A1186" s="426">
        <v>4</v>
      </c>
      <c r="B1186" s="427" t="s">
        <v>366</v>
      </c>
      <c r="C1186" s="426" t="s">
        <v>87</v>
      </c>
      <c r="D1186" s="428">
        <v>0.68300000000000005</v>
      </c>
      <c r="E1186" s="254"/>
      <c r="F1186" s="255"/>
      <c r="G1186" s="256"/>
      <c r="H1186" s="256"/>
    </row>
    <row r="1187" spans="1:8" ht="45.6">
      <c r="A1187" s="426">
        <v>5</v>
      </c>
      <c r="B1187" s="427" t="s">
        <v>378</v>
      </c>
      <c r="C1187" s="426" t="s">
        <v>68</v>
      </c>
      <c r="D1187" s="428">
        <v>6.4</v>
      </c>
      <c r="E1187" s="254"/>
      <c r="F1187" s="255"/>
      <c r="G1187" s="256"/>
      <c r="H1187" s="256"/>
    </row>
    <row r="1188" spans="1:8" ht="45.6">
      <c r="A1188" s="426">
        <v>6</v>
      </c>
      <c r="B1188" s="427" t="s">
        <v>378</v>
      </c>
      <c r="C1188" s="426" t="s">
        <v>68</v>
      </c>
      <c r="D1188" s="428">
        <v>7.13</v>
      </c>
      <c r="E1188" s="254"/>
      <c r="F1188" s="255"/>
      <c r="G1188" s="256"/>
      <c r="H1188" s="256"/>
    </row>
    <row r="1189" spans="1:8" ht="22.8">
      <c r="A1189" s="251">
        <v>7</v>
      </c>
      <c r="B1189" s="252" t="s">
        <v>97</v>
      </c>
      <c r="C1189" s="251" t="s">
        <v>68</v>
      </c>
      <c r="D1189" s="275">
        <v>2.56</v>
      </c>
      <c r="E1189" s="254"/>
      <c r="F1189" s="255"/>
      <c r="G1189" s="256"/>
      <c r="H1189" s="256"/>
    </row>
    <row r="1190" spans="1:8" ht="34.200000000000003">
      <c r="A1190" s="251">
        <v>8</v>
      </c>
      <c r="B1190" s="252" t="s">
        <v>379</v>
      </c>
      <c r="C1190" s="251" t="s">
        <v>68</v>
      </c>
      <c r="D1190" s="275">
        <v>2.38</v>
      </c>
      <c r="E1190" s="254"/>
      <c r="F1190" s="255"/>
      <c r="G1190" s="256"/>
      <c r="H1190" s="256"/>
    </row>
    <row r="1191" spans="1:8" ht="22.8">
      <c r="A1191" s="251">
        <v>9</v>
      </c>
      <c r="B1191" s="252" t="s">
        <v>98</v>
      </c>
      <c r="C1191" s="251" t="s">
        <v>68</v>
      </c>
      <c r="D1191" s="274">
        <v>7.0000000000000007E-2</v>
      </c>
      <c r="E1191" s="254"/>
      <c r="F1191" s="255"/>
      <c r="G1191" s="256"/>
      <c r="H1191" s="256"/>
    </row>
    <row r="1192" spans="1:8" ht="22.8">
      <c r="A1192" s="251">
        <v>10</v>
      </c>
      <c r="B1192" s="252" t="s">
        <v>98</v>
      </c>
      <c r="C1192" s="251" t="s">
        <v>68</v>
      </c>
      <c r="D1192" s="274">
        <v>0.11</v>
      </c>
      <c r="E1192" s="254"/>
      <c r="F1192" s="255"/>
      <c r="G1192" s="256"/>
      <c r="H1192" s="256"/>
    </row>
    <row r="1193" spans="1:8" ht="22.8">
      <c r="A1193" s="251">
        <v>11</v>
      </c>
      <c r="B1193" s="252" t="s">
        <v>102</v>
      </c>
      <c r="C1193" s="251" t="s">
        <v>103</v>
      </c>
      <c r="D1193" s="275">
        <v>5.81</v>
      </c>
      <c r="E1193" s="254"/>
      <c r="F1193" s="255"/>
      <c r="G1193" s="256"/>
      <c r="H1193" s="256"/>
    </row>
    <row r="1194" spans="1:8" ht="22.8">
      <c r="A1194" s="251">
        <v>12</v>
      </c>
      <c r="B1194" s="252" t="s">
        <v>369</v>
      </c>
      <c r="C1194" s="251" t="s">
        <v>103</v>
      </c>
      <c r="D1194" s="275">
        <v>3.87</v>
      </c>
      <c r="E1194" s="254"/>
      <c r="F1194" s="255"/>
      <c r="G1194" s="256"/>
      <c r="H1194" s="256"/>
    </row>
    <row r="1195" spans="1:8">
      <c r="A1195" s="249"/>
      <c r="B1195" s="626" t="s">
        <v>383</v>
      </c>
      <c r="C1195" s="627"/>
      <c r="D1195" s="627"/>
      <c r="E1195" s="627"/>
      <c r="F1195" s="627"/>
    </row>
    <row r="1196" spans="1:8" ht="34.200000000000003">
      <c r="A1196" s="251">
        <v>1</v>
      </c>
      <c r="B1196" s="252" t="s">
        <v>112</v>
      </c>
      <c r="C1196" s="251" t="s">
        <v>10</v>
      </c>
      <c r="D1196" s="356">
        <v>9</v>
      </c>
      <c r="E1196" s="254"/>
      <c r="F1196" s="255"/>
      <c r="G1196" s="256"/>
      <c r="H1196" s="256"/>
    </row>
    <row r="1197" spans="1:8" ht="22.8">
      <c r="A1197" s="251">
        <v>2</v>
      </c>
      <c r="B1197" s="252" t="s">
        <v>2305</v>
      </c>
      <c r="C1197" s="251" t="s">
        <v>10</v>
      </c>
      <c r="D1197" s="356">
        <v>4</v>
      </c>
      <c r="E1197" s="254"/>
      <c r="F1197" s="255"/>
      <c r="G1197" s="256"/>
      <c r="H1197" s="256"/>
    </row>
    <row r="1198" spans="1:8" ht="22.8">
      <c r="A1198" s="251">
        <v>3</v>
      </c>
      <c r="B1198" s="252" t="s">
        <v>2306</v>
      </c>
      <c r="C1198" s="251" t="s">
        <v>10</v>
      </c>
      <c r="D1198" s="356">
        <v>8</v>
      </c>
      <c r="E1198" s="254"/>
      <c r="F1198" s="255"/>
      <c r="G1198" s="256"/>
      <c r="H1198" s="256"/>
    </row>
    <row r="1199" spans="1:8" ht="22.8">
      <c r="A1199" s="251">
        <v>4</v>
      </c>
      <c r="B1199" s="252" t="s">
        <v>2326</v>
      </c>
      <c r="C1199" s="251" t="s">
        <v>10</v>
      </c>
      <c r="D1199" s="275">
        <v>13</v>
      </c>
      <c r="E1199" s="254"/>
      <c r="F1199" s="255"/>
      <c r="G1199" s="256"/>
      <c r="H1199" s="256"/>
    </row>
    <row r="1200" spans="1:8" ht="22.8">
      <c r="A1200" s="251">
        <v>5</v>
      </c>
      <c r="B1200" s="252" t="s">
        <v>2327</v>
      </c>
      <c r="C1200" s="251" t="s">
        <v>10</v>
      </c>
      <c r="D1200" s="275">
        <v>2</v>
      </c>
      <c r="E1200" s="254"/>
      <c r="F1200" s="255"/>
      <c r="G1200" s="256"/>
      <c r="H1200" s="256"/>
    </row>
    <row r="1201" spans="1:8" ht="22.8">
      <c r="A1201" s="357">
        <v>6</v>
      </c>
      <c r="B1201" s="358" t="s">
        <v>2328</v>
      </c>
      <c r="C1201" s="357" t="s">
        <v>10</v>
      </c>
      <c r="D1201" s="359">
        <v>1</v>
      </c>
      <c r="E1201" s="254"/>
      <c r="F1201" s="255"/>
      <c r="G1201" s="256"/>
      <c r="H1201" s="256"/>
    </row>
    <row r="1202" spans="1:8" ht="22.8">
      <c r="A1202" s="251">
        <v>7</v>
      </c>
      <c r="B1202" s="252" t="s">
        <v>2325</v>
      </c>
      <c r="C1202" s="251" t="s">
        <v>10</v>
      </c>
      <c r="D1202" s="356">
        <v>2</v>
      </c>
      <c r="E1202" s="254"/>
      <c r="F1202" s="255"/>
      <c r="G1202" s="256"/>
      <c r="H1202" s="256"/>
    </row>
    <row r="1203" spans="1:8" ht="22.8">
      <c r="A1203" s="251">
        <v>8</v>
      </c>
      <c r="B1203" s="358" t="s">
        <v>2310</v>
      </c>
      <c r="C1203" s="357" t="s">
        <v>10</v>
      </c>
      <c r="D1203" s="359">
        <v>1</v>
      </c>
      <c r="E1203" s="254"/>
      <c r="F1203" s="255"/>
      <c r="G1203" s="256"/>
      <c r="H1203" s="256"/>
    </row>
    <row r="1204" spans="1:8" ht="22.8">
      <c r="A1204" s="251">
        <v>9</v>
      </c>
      <c r="B1204" s="252" t="s">
        <v>2318</v>
      </c>
      <c r="C1204" s="251" t="s">
        <v>10</v>
      </c>
      <c r="D1204" s="356">
        <v>6</v>
      </c>
      <c r="E1204" s="254"/>
      <c r="F1204" s="255"/>
      <c r="G1204" s="256"/>
      <c r="H1204" s="256"/>
    </row>
    <row r="1205" spans="1:8" ht="22.8">
      <c r="A1205" s="251">
        <v>10</v>
      </c>
      <c r="B1205" s="252" t="s">
        <v>988</v>
      </c>
      <c r="C1205" s="251" t="s">
        <v>10</v>
      </c>
      <c r="D1205" s="275">
        <v>3</v>
      </c>
      <c r="E1205" s="254"/>
      <c r="F1205" s="255"/>
      <c r="G1205" s="256"/>
      <c r="H1205" s="256"/>
    </row>
    <row r="1206" spans="1:8" ht="22.8">
      <c r="A1206" s="251">
        <v>11</v>
      </c>
      <c r="B1206" s="252" t="s">
        <v>985</v>
      </c>
      <c r="C1206" s="251" t="s">
        <v>10</v>
      </c>
      <c r="D1206" s="275">
        <v>2</v>
      </c>
      <c r="E1206" s="254"/>
      <c r="F1206" s="255"/>
      <c r="G1206" s="256"/>
      <c r="H1206" s="256"/>
    </row>
    <row r="1207" spans="1:8" ht="22.8">
      <c r="A1207" s="251">
        <v>12</v>
      </c>
      <c r="B1207" s="252" t="s">
        <v>389</v>
      </c>
      <c r="C1207" s="251" t="s">
        <v>10</v>
      </c>
      <c r="D1207" s="275">
        <v>2</v>
      </c>
      <c r="E1207" s="254"/>
      <c r="F1207" s="255"/>
      <c r="G1207" s="256"/>
      <c r="H1207" s="256"/>
    </row>
    <row r="1208" spans="1:8" ht="22.8">
      <c r="A1208" s="251">
        <v>13</v>
      </c>
      <c r="B1208" s="252" t="s">
        <v>391</v>
      </c>
      <c r="C1208" s="251" t="s">
        <v>184</v>
      </c>
      <c r="D1208" s="356">
        <v>56</v>
      </c>
      <c r="E1208" s="254"/>
      <c r="F1208" s="255"/>
      <c r="G1208" s="256"/>
      <c r="H1208" s="256"/>
    </row>
    <row r="1209" spans="1:8" ht="14.1" customHeight="1">
      <c r="A1209" s="628" t="s">
        <v>1392</v>
      </c>
      <c r="B1209" s="629"/>
      <c r="C1209" s="629"/>
      <c r="D1209" s="629"/>
      <c r="E1209" s="630"/>
      <c r="F1209" s="255"/>
    </row>
    <row r="1210" spans="1:8" ht="14.1">
      <c r="A1210" s="278"/>
      <c r="B1210" s="649"/>
      <c r="C1210" s="650"/>
      <c r="D1210" s="650"/>
      <c r="E1210" s="279"/>
      <c r="F1210" s="280"/>
    </row>
    <row r="1211" spans="1:8">
      <c r="A1211" s="278"/>
      <c r="B1211" s="651"/>
      <c r="C1211" s="652"/>
      <c r="D1211" s="652"/>
      <c r="E1211" s="279"/>
      <c r="F1211" s="280"/>
    </row>
    <row r="1212" spans="1:8" ht="14.1">
      <c r="A1212" s="278"/>
      <c r="B1212" s="649"/>
      <c r="C1212" s="650"/>
      <c r="D1212" s="650"/>
      <c r="E1212" s="279"/>
      <c r="F1212" s="280"/>
    </row>
    <row r="1213" spans="1:8" ht="15">
      <c r="B1213" s="616" t="s">
        <v>19</v>
      </c>
      <c r="C1213" s="617"/>
      <c r="D1213" s="617"/>
      <c r="E1213" s="617"/>
    </row>
    <row r="1215" spans="1:8">
      <c r="A1215" s="618" t="s">
        <v>846</v>
      </c>
      <c r="B1215" s="619"/>
      <c r="C1215" s="619"/>
      <c r="D1215" s="619"/>
      <c r="E1215" s="619"/>
      <c r="F1215" s="619"/>
    </row>
    <row r="1216" spans="1:8">
      <c r="A1216" s="619"/>
      <c r="B1216" s="619"/>
      <c r="C1216" s="619"/>
      <c r="D1216" s="619"/>
      <c r="E1216" s="619"/>
      <c r="F1216" s="619"/>
    </row>
    <row r="1217" spans="1:8">
      <c r="A1217" s="618" t="s">
        <v>959</v>
      </c>
      <c r="B1217" s="619"/>
      <c r="C1217" s="619"/>
      <c r="D1217" s="619"/>
      <c r="E1217" s="619"/>
      <c r="F1217" s="619"/>
    </row>
    <row r="1218" spans="1:8">
      <c r="A1218" s="619"/>
      <c r="B1218" s="619"/>
      <c r="C1218" s="619"/>
      <c r="D1218" s="619"/>
      <c r="E1218" s="619"/>
      <c r="F1218" s="619"/>
    </row>
    <row r="1219" spans="1:8">
      <c r="A1219" s="618" t="s">
        <v>1021</v>
      </c>
      <c r="B1219" s="619"/>
      <c r="C1219" s="619"/>
      <c r="D1219" s="619"/>
      <c r="E1219" s="619"/>
      <c r="F1219" s="619"/>
    </row>
    <row r="1220" spans="1:8">
      <c r="A1220" s="619"/>
      <c r="B1220" s="619"/>
      <c r="C1220" s="619"/>
      <c r="D1220" s="619"/>
      <c r="E1220" s="619"/>
      <c r="F1220" s="619"/>
    </row>
    <row r="1221" spans="1:8">
      <c r="A1221" s="620" t="s">
        <v>1438</v>
      </c>
      <c r="B1221" s="243" t="s">
        <v>23</v>
      </c>
      <c r="C1221" s="244" t="s">
        <v>6</v>
      </c>
      <c r="D1221" s="622" t="s">
        <v>7</v>
      </c>
      <c r="E1221" s="624" t="s">
        <v>1393</v>
      </c>
      <c r="F1221" s="625"/>
    </row>
    <row r="1222" spans="1:8">
      <c r="A1222" s="621"/>
      <c r="B1222" s="246" t="s">
        <v>24</v>
      </c>
      <c r="C1222" s="247" t="s">
        <v>10</v>
      </c>
      <c r="D1222" s="623"/>
      <c r="E1222" s="248" t="s">
        <v>25</v>
      </c>
      <c r="F1222" s="245" t="s">
        <v>26</v>
      </c>
    </row>
    <row r="1223" spans="1:8">
      <c r="A1223" s="249"/>
      <c r="B1223" s="626" t="s">
        <v>27</v>
      </c>
      <c r="C1223" s="627"/>
      <c r="D1223" s="627"/>
      <c r="E1223" s="627"/>
      <c r="F1223" s="627"/>
    </row>
    <row r="1224" spans="1:8" ht="22.8">
      <c r="A1224" s="251">
        <v>1</v>
      </c>
      <c r="B1224" s="252" t="s">
        <v>291</v>
      </c>
      <c r="C1224" s="251" t="s">
        <v>259</v>
      </c>
      <c r="D1224" s="274">
        <v>0.25700000000000001</v>
      </c>
      <c r="E1224" s="254"/>
      <c r="F1224" s="255"/>
      <c r="G1224" s="256"/>
      <c r="H1224" s="256"/>
    </row>
    <row r="1225" spans="1:8" ht="34.200000000000003">
      <c r="A1225" s="251">
        <v>2</v>
      </c>
      <c r="B1225" s="252" t="s">
        <v>342</v>
      </c>
      <c r="C1225" s="251" t="s">
        <v>64</v>
      </c>
      <c r="D1225" s="275">
        <v>232</v>
      </c>
      <c r="E1225" s="254"/>
      <c r="F1225" s="255"/>
      <c r="G1225" s="256"/>
      <c r="H1225" s="256"/>
    </row>
    <row r="1226" spans="1:8" ht="22.8">
      <c r="A1226" s="251">
        <v>3</v>
      </c>
      <c r="B1226" s="252" t="s">
        <v>77</v>
      </c>
      <c r="C1226" s="251" t="s">
        <v>46</v>
      </c>
      <c r="D1226" s="275">
        <v>23</v>
      </c>
      <c r="E1226" s="254"/>
      <c r="F1226" s="255"/>
      <c r="G1226" s="256"/>
      <c r="H1226" s="256"/>
    </row>
    <row r="1227" spans="1:8" ht="22.8">
      <c r="A1227" s="251">
        <v>4</v>
      </c>
      <c r="B1227" s="252" t="s">
        <v>66</v>
      </c>
      <c r="C1227" s="251" t="s">
        <v>46</v>
      </c>
      <c r="D1227" s="275">
        <v>23</v>
      </c>
      <c r="E1227" s="254"/>
      <c r="F1227" s="255"/>
      <c r="G1227" s="256"/>
      <c r="H1227" s="256"/>
    </row>
    <row r="1228" spans="1:8" ht="34.200000000000003">
      <c r="A1228" s="251">
        <v>5</v>
      </c>
      <c r="B1228" s="252" t="s">
        <v>63</v>
      </c>
      <c r="C1228" s="251" t="s">
        <v>64</v>
      </c>
      <c r="D1228" s="275">
        <v>242</v>
      </c>
      <c r="E1228" s="254"/>
      <c r="F1228" s="255"/>
      <c r="G1228" s="256"/>
      <c r="H1228" s="256"/>
    </row>
    <row r="1229" spans="1:8" ht="22.8">
      <c r="A1229" s="251">
        <v>6</v>
      </c>
      <c r="B1229" s="252" t="s">
        <v>77</v>
      </c>
      <c r="C1229" s="251" t="s">
        <v>46</v>
      </c>
      <c r="D1229" s="275">
        <v>8.9540000000000006</v>
      </c>
      <c r="E1229" s="254"/>
      <c r="F1229" s="255"/>
      <c r="G1229" s="256"/>
      <c r="H1229" s="256"/>
    </row>
    <row r="1230" spans="1:8" ht="22.8">
      <c r="A1230" s="251">
        <v>7</v>
      </c>
      <c r="B1230" s="252" t="s">
        <v>66</v>
      </c>
      <c r="C1230" s="251" t="s">
        <v>46</v>
      </c>
      <c r="D1230" s="275">
        <v>8.9540000000000006</v>
      </c>
      <c r="E1230" s="254"/>
      <c r="F1230" s="255"/>
      <c r="G1230" s="256"/>
      <c r="H1230" s="256"/>
    </row>
    <row r="1231" spans="1:8" ht="22.8">
      <c r="A1231" s="251">
        <v>8</v>
      </c>
      <c r="B1231" s="252" t="s">
        <v>67</v>
      </c>
      <c r="C1231" s="251" t="s">
        <v>68</v>
      </c>
      <c r="D1231" s="275">
        <v>0.23</v>
      </c>
      <c r="E1231" s="254"/>
      <c r="F1231" s="255"/>
      <c r="G1231" s="256"/>
      <c r="H1231" s="256"/>
    </row>
    <row r="1232" spans="1:8" ht="34.200000000000003">
      <c r="A1232" s="251">
        <v>9</v>
      </c>
      <c r="B1232" s="252" t="s">
        <v>344</v>
      </c>
      <c r="C1232" s="251" t="s">
        <v>46</v>
      </c>
      <c r="D1232" s="275">
        <v>4.5999999999999996</v>
      </c>
      <c r="E1232" s="254"/>
      <c r="F1232" s="255"/>
      <c r="G1232" s="256"/>
      <c r="H1232" s="256"/>
    </row>
    <row r="1233" spans="1:8" ht="22.8">
      <c r="A1233" s="251">
        <v>10</v>
      </c>
      <c r="B1233" s="252" t="s">
        <v>66</v>
      </c>
      <c r="C1233" s="251" t="s">
        <v>46</v>
      </c>
      <c r="D1233" s="275">
        <v>4.5999999999999996</v>
      </c>
      <c r="E1233" s="254"/>
      <c r="F1233" s="255"/>
      <c r="G1233" s="256"/>
      <c r="H1233" s="256"/>
    </row>
    <row r="1234" spans="1:8" ht="34.200000000000003">
      <c r="A1234" s="251">
        <v>11</v>
      </c>
      <c r="B1234" s="252" t="s">
        <v>79</v>
      </c>
      <c r="C1234" s="251" t="s">
        <v>80</v>
      </c>
      <c r="D1234" s="253">
        <v>0.19700000000000001</v>
      </c>
      <c r="E1234" s="254"/>
      <c r="F1234" s="255"/>
      <c r="G1234" s="256"/>
      <c r="H1234" s="256"/>
    </row>
    <row r="1235" spans="1:8" ht="34.200000000000003">
      <c r="A1235" s="251">
        <v>12</v>
      </c>
      <c r="B1235" s="252" t="s">
        <v>81</v>
      </c>
      <c r="C1235" s="251" t="s">
        <v>80</v>
      </c>
      <c r="D1235" s="253">
        <v>0.19700000000000001</v>
      </c>
      <c r="E1235" s="254"/>
      <c r="F1235" s="255"/>
      <c r="G1235" s="256"/>
      <c r="H1235" s="256"/>
    </row>
    <row r="1236" spans="1:8" ht="45.6">
      <c r="A1236" s="251">
        <v>13</v>
      </c>
      <c r="B1236" s="252" t="s">
        <v>82</v>
      </c>
      <c r="C1236" s="251" t="s">
        <v>80</v>
      </c>
      <c r="D1236" s="253">
        <v>0.19700000000000001</v>
      </c>
      <c r="E1236" s="254"/>
      <c r="F1236" s="255"/>
      <c r="G1236" s="256"/>
      <c r="H1236" s="256"/>
    </row>
    <row r="1237" spans="1:8" ht="34.200000000000003">
      <c r="A1237" s="251">
        <v>14</v>
      </c>
      <c r="B1237" s="252" t="s">
        <v>980</v>
      </c>
      <c r="C1237" s="251" t="s">
        <v>42</v>
      </c>
      <c r="D1237" s="258">
        <v>5.0999999999999996</v>
      </c>
      <c r="E1237" s="254"/>
      <c r="F1237" s="255"/>
      <c r="G1237" s="256"/>
      <c r="H1237" s="256"/>
    </row>
    <row r="1238" spans="1:8" ht="34.200000000000003">
      <c r="A1238" s="251">
        <v>15</v>
      </c>
      <c r="B1238" s="252" t="s">
        <v>347</v>
      </c>
      <c r="C1238" s="251" t="s">
        <v>80</v>
      </c>
      <c r="D1238" s="253">
        <v>0.51</v>
      </c>
      <c r="E1238" s="254"/>
      <c r="F1238" s="255"/>
      <c r="G1238" s="256"/>
      <c r="H1238" s="256"/>
    </row>
    <row r="1239" spans="1:8" ht="22.8">
      <c r="A1239" s="251">
        <v>16</v>
      </c>
      <c r="B1239" s="252" t="s">
        <v>70</v>
      </c>
      <c r="C1239" s="251" t="s">
        <v>10</v>
      </c>
      <c r="D1239" s="258">
        <v>1</v>
      </c>
      <c r="E1239" s="254"/>
      <c r="F1239" s="255"/>
      <c r="G1239" s="256"/>
      <c r="H1239" s="256"/>
    </row>
    <row r="1240" spans="1:8">
      <c r="A1240" s="251">
        <v>17</v>
      </c>
      <c r="B1240" s="252" t="s">
        <v>71</v>
      </c>
      <c r="C1240" s="251" t="s">
        <v>10</v>
      </c>
      <c r="D1240" s="258">
        <v>1</v>
      </c>
      <c r="E1240" s="254"/>
      <c r="F1240" s="255"/>
      <c r="G1240" s="256"/>
      <c r="H1240" s="256"/>
    </row>
    <row r="1241" spans="1:8" ht="22.8">
      <c r="A1241" s="251">
        <v>18</v>
      </c>
      <c r="B1241" s="252" t="s">
        <v>77</v>
      </c>
      <c r="C1241" s="251" t="s">
        <v>46</v>
      </c>
      <c r="D1241" s="253">
        <v>0.16600000000000001</v>
      </c>
      <c r="E1241" s="254"/>
      <c r="F1241" s="255"/>
      <c r="G1241" s="256"/>
      <c r="H1241" s="256"/>
    </row>
    <row r="1242" spans="1:8" ht="22.8">
      <c r="A1242" s="251">
        <v>19</v>
      </c>
      <c r="B1242" s="252" t="s">
        <v>66</v>
      </c>
      <c r="C1242" s="251" t="s">
        <v>46</v>
      </c>
      <c r="D1242" s="253">
        <v>0.16600000000000001</v>
      </c>
      <c r="E1242" s="254"/>
      <c r="F1242" s="255"/>
      <c r="G1242" s="256"/>
      <c r="H1242" s="256"/>
    </row>
    <row r="1243" spans="1:8">
      <c r="A1243" s="249"/>
      <c r="B1243" s="626" t="s">
        <v>78</v>
      </c>
      <c r="C1243" s="627"/>
      <c r="D1243" s="627"/>
      <c r="E1243" s="627"/>
      <c r="F1243" s="627"/>
    </row>
    <row r="1244" spans="1:8" ht="22.8">
      <c r="A1244" s="251">
        <v>1</v>
      </c>
      <c r="B1244" s="252" t="s">
        <v>86</v>
      </c>
      <c r="C1244" s="251" t="s">
        <v>87</v>
      </c>
      <c r="D1244" s="275">
        <v>1.605</v>
      </c>
      <c r="E1244" s="254"/>
      <c r="F1244" s="255"/>
      <c r="G1244" s="256"/>
      <c r="H1244" s="256"/>
    </row>
    <row r="1245" spans="1:8" ht="34.200000000000003">
      <c r="A1245" s="251">
        <v>2</v>
      </c>
      <c r="B1245" s="252" t="s">
        <v>88</v>
      </c>
      <c r="C1245" s="251" t="s">
        <v>42</v>
      </c>
      <c r="D1245" s="275">
        <v>4.82</v>
      </c>
      <c r="E1245" s="254"/>
      <c r="F1245" s="255"/>
      <c r="G1245" s="256"/>
      <c r="H1245" s="256"/>
    </row>
    <row r="1246" spans="1:8" ht="22.8">
      <c r="A1246" s="251">
        <v>3</v>
      </c>
      <c r="B1246" s="252" t="s">
        <v>89</v>
      </c>
      <c r="C1246" s="251" t="s">
        <v>87</v>
      </c>
      <c r="D1246" s="380">
        <v>0.25800000000000001</v>
      </c>
      <c r="E1246" s="254"/>
      <c r="F1246" s="255"/>
      <c r="G1246" s="256"/>
      <c r="H1246" s="256"/>
    </row>
    <row r="1247" spans="1:8" ht="22.8">
      <c r="A1247" s="251">
        <v>4</v>
      </c>
      <c r="B1247" s="252" t="s">
        <v>356</v>
      </c>
      <c r="C1247" s="251" t="s">
        <v>87</v>
      </c>
      <c r="D1247" s="380">
        <v>5.7000000000000002E-2</v>
      </c>
      <c r="E1247" s="254"/>
      <c r="F1247" s="255"/>
      <c r="G1247" s="256"/>
      <c r="H1247" s="256"/>
    </row>
    <row r="1248" spans="1:8" ht="34.200000000000003">
      <c r="A1248" s="251">
        <v>5</v>
      </c>
      <c r="B1248" s="252" t="s">
        <v>81</v>
      </c>
      <c r="C1248" s="251" t="s">
        <v>80</v>
      </c>
      <c r="D1248" s="274">
        <v>7.6649999999999996E-2</v>
      </c>
      <c r="E1248" s="254"/>
      <c r="F1248" s="255"/>
      <c r="G1248" s="256"/>
      <c r="H1248" s="256"/>
    </row>
    <row r="1249" spans="1:8" ht="45.6">
      <c r="A1249" s="251">
        <v>6</v>
      </c>
      <c r="B1249" s="252" t="s">
        <v>357</v>
      </c>
      <c r="C1249" s="251" t="s">
        <v>80</v>
      </c>
      <c r="D1249" s="274">
        <v>7.6649999999999996E-2</v>
      </c>
      <c r="E1249" s="254"/>
      <c r="F1249" s="255"/>
      <c r="G1249" s="256"/>
      <c r="H1249" s="256"/>
    </row>
    <row r="1250" spans="1:8" ht="34.200000000000003">
      <c r="A1250" s="251">
        <v>7</v>
      </c>
      <c r="B1250" s="252" t="s">
        <v>92</v>
      </c>
      <c r="C1250" s="251" t="s">
        <v>68</v>
      </c>
      <c r="D1250" s="356">
        <v>3.15</v>
      </c>
      <c r="E1250" s="254"/>
      <c r="F1250" s="255"/>
      <c r="G1250" s="256"/>
      <c r="H1250" s="256"/>
    </row>
    <row r="1251" spans="1:8" ht="22.8">
      <c r="A1251" s="251">
        <v>8</v>
      </c>
      <c r="B1251" s="252" t="s">
        <v>93</v>
      </c>
      <c r="C1251" s="251" t="s">
        <v>68</v>
      </c>
      <c r="D1251" s="356">
        <v>3.15</v>
      </c>
      <c r="E1251" s="254"/>
      <c r="F1251" s="255"/>
      <c r="G1251" s="256"/>
      <c r="H1251" s="256"/>
    </row>
    <row r="1252" spans="1:8" ht="22.8">
      <c r="A1252" s="251">
        <v>9</v>
      </c>
      <c r="B1252" s="252" t="s">
        <v>91</v>
      </c>
      <c r="C1252" s="251" t="s">
        <v>68</v>
      </c>
      <c r="D1252" s="275">
        <v>3.15</v>
      </c>
      <c r="E1252" s="254"/>
      <c r="F1252" s="255"/>
      <c r="G1252" s="256"/>
      <c r="H1252" s="256"/>
    </row>
    <row r="1253" spans="1:8">
      <c r="A1253" s="249"/>
      <c r="B1253" s="626" t="s">
        <v>358</v>
      </c>
      <c r="C1253" s="627"/>
      <c r="D1253" s="627"/>
      <c r="E1253" s="627"/>
      <c r="F1253" s="627"/>
    </row>
    <row r="1254" spans="1:8" ht="34.200000000000003">
      <c r="A1254" s="251">
        <v>1</v>
      </c>
      <c r="B1254" s="252" t="s">
        <v>84</v>
      </c>
      <c r="C1254" s="251" t="s">
        <v>80</v>
      </c>
      <c r="D1254" s="274">
        <v>1.4E-2</v>
      </c>
      <c r="E1254" s="254"/>
      <c r="F1254" s="255"/>
      <c r="G1254" s="256"/>
      <c r="H1254" s="256"/>
    </row>
    <row r="1255" spans="1:8" ht="34.200000000000003">
      <c r="A1255" s="251">
        <v>2</v>
      </c>
      <c r="B1255" s="252" t="s">
        <v>85</v>
      </c>
      <c r="C1255" s="251" t="s">
        <v>80</v>
      </c>
      <c r="D1255" s="274">
        <v>1.4E-2</v>
      </c>
      <c r="E1255" s="254"/>
      <c r="F1255" s="255"/>
      <c r="G1255" s="256"/>
      <c r="H1255" s="256"/>
    </row>
    <row r="1256" spans="1:8" ht="45.6">
      <c r="A1256" s="251">
        <v>3</v>
      </c>
      <c r="B1256" s="252" t="s">
        <v>359</v>
      </c>
      <c r="C1256" s="251" t="s">
        <v>103</v>
      </c>
      <c r="D1256" s="274">
        <v>0.27</v>
      </c>
      <c r="E1256" s="254"/>
      <c r="F1256" s="255"/>
      <c r="G1256" s="256"/>
      <c r="H1256" s="256"/>
    </row>
    <row r="1257" spans="1:8" ht="22.8">
      <c r="A1257" s="251">
        <v>4</v>
      </c>
      <c r="B1257" s="252" t="s">
        <v>360</v>
      </c>
      <c r="C1257" s="251" t="s">
        <v>10</v>
      </c>
      <c r="D1257" s="275">
        <v>2</v>
      </c>
      <c r="E1257" s="254"/>
      <c r="F1257" s="255"/>
      <c r="G1257" s="256"/>
      <c r="H1257" s="256"/>
    </row>
    <row r="1258" spans="1:8">
      <c r="A1258" s="251">
        <v>5</v>
      </c>
      <c r="B1258" s="252" t="s">
        <v>361</v>
      </c>
      <c r="C1258" s="251" t="s">
        <v>68</v>
      </c>
      <c r="D1258" s="274">
        <v>0.71</v>
      </c>
      <c r="E1258" s="254"/>
      <c r="F1258" s="255"/>
      <c r="G1258" s="256"/>
      <c r="H1258" s="256"/>
    </row>
    <row r="1259" spans="1:8">
      <c r="A1259" s="249"/>
      <c r="B1259" s="626" t="s">
        <v>1022</v>
      </c>
      <c r="C1259" s="627"/>
      <c r="D1259" s="627"/>
      <c r="E1259" s="627"/>
      <c r="F1259" s="627"/>
    </row>
    <row r="1260" spans="1:8" ht="45.6">
      <c r="A1260" s="251">
        <v>1</v>
      </c>
      <c r="B1260" s="252" t="s">
        <v>227</v>
      </c>
      <c r="C1260" s="251" t="s">
        <v>42</v>
      </c>
      <c r="D1260" s="356">
        <v>1.03</v>
      </c>
      <c r="E1260" s="254"/>
      <c r="F1260" s="255"/>
      <c r="G1260" s="256"/>
      <c r="H1260" s="256"/>
    </row>
    <row r="1261" spans="1:8" ht="22.8">
      <c r="A1261" s="251">
        <v>2</v>
      </c>
      <c r="B1261" s="252" t="s">
        <v>983</v>
      </c>
      <c r="C1261" s="251" t="s">
        <v>68</v>
      </c>
      <c r="D1261" s="356">
        <v>4.4400000000000004</v>
      </c>
      <c r="E1261" s="254"/>
      <c r="F1261" s="255"/>
      <c r="G1261" s="256"/>
      <c r="H1261" s="256"/>
    </row>
    <row r="1262" spans="1:8" ht="22.8">
      <c r="A1262" s="251">
        <v>6</v>
      </c>
      <c r="B1262" s="252" t="s">
        <v>97</v>
      </c>
      <c r="C1262" s="251" t="s">
        <v>68</v>
      </c>
      <c r="D1262" s="275">
        <v>4.8</v>
      </c>
      <c r="E1262" s="254"/>
      <c r="F1262" s="255"/>
      <c r="G1262" s="256"/>
      <c r="H1262" s="256"/>
    </row>
    <row r="1263" spans="1:8" ht="34.200000000000003">
      <c r="A1263" s="251">
        <v>7</v>
      </c>
      <c r="B1263" s="252" t="s">
        <v>379</v>
      </c>
      <c r="C1263" s="251" t="s">
        <v>68</v>
      </c>
      <c r="D1263" s="275">
        <v>4.7300000000000004</v>
      </c>
      <c r="E1263" s="254"/>
      <c r="F1263" s="255"/>
      <c r="G1263" s="256"/>
      <c r="H1263" s="256"/>
    </row>
    <row r="1264" spans="1:8" ht="22.8">
      <c r="A1264" s="251">
        <v>8</v>
      </c>
      <c r="B1264" s="252" t="s">
        <v>98</v>
      </c>
      <c r="C1264" s="251" t="s">
        <v>68</v>
      </c>
      <c r="D1264" s="274">
        <v>0.05</v>
      </c>
      <c r="E1264" s="254"/>
      <c r="F1264" s="255"/>
      <c r="G1264" s="256"/>
      <c r="H1264" s="256"/>
    </row>
    <row r="1265" spans="1:8" ht="22.8">
      <c r="A1265" s="251">
        <v>9</v>
      </c>
      <c r="B1265" s="252" t="s">
        <v>98</v>
      </c>
      <c r="C1265" s="251" t="s">
        <v>68</v>
      </c>
      <c r="D1265" s="274">
        <v>0.02</v>
      </c>
      <c r="E1265" s="254"/>
      <c r="F1265" s="255"/>
      <c r="G1265" s="256"/>
      <c r="H1265" s="256"/>
    </row>
    <row r="1266" spans="1:8" ht="22.8">
      <c r="A1266" s="251">
        <v>10</v>
      </c>
      <c r="B1266" s="252" t="s">
        <v>102</v>
      </c>
      <c r="C1266" s="251" t="s">
        <v>103</v>
      </c>
      <c r="D1266" s="356">
        <v>4.3</v>
      </c>
      <c r="E1266" s="254"/>
      <c r="F1266" s="255"/>
      <c r="G1266" s="256"/>
      <c r="H1266" s="256"/>
    </row>
    <row r="1267" spans="1:8" ht="22.8">
      <c r="A1267" s="426">
        <v>11</v>
      </c>
      <c r="B1267" s="427" t="s">
        <v>369</v>
      </c>
      <c r="C1267" s="426" t="s">
        <v>103</v>
      </c>
      <c r="D1267" s="428">
        <v>5.15</v>
      </c>
      <c r="E1267" s="254"/>
      <c r="F1267" s="255"/>
      <c r="G1267" s="256"/>
      <c r="H1267" s="256"/>
    </row>
    <row r="1268" spans="1:8">
      <c r="A1268" s="249"/>
      <c r="B1268" s="626" t="s">
        <v>380</v>
      </c>
      <c r="C1268" s="627"/>
      <c r="D1268" s="627"/>
      <c r="E1268" s="627"/>
      <c r="F1268" s="627"/>
    </row>
    <row r="1269" spans="1:8">
      <c r="A1269" s="251">
        <v>1</v>
      </c>
      <c r="B1269" s="252" t="s">
        <v>109</v>
      </c>
      <c r="C1269" s="251" t="s">
        <v>15</v>
      </c>
      <c r="D1269" s="275">
        <v>1</v>
      </c>
      <c r="E1269" s="254"/>
      <c r="F1269" s="255"/>
      <c r="G1269" s="256"/>
      <c r="H1269" s="256"/>
    </row>
    <row r="1270" spans="1:8">
      <c r="A1270" s="251">
        <v>3</v>
      </c>
      <c r="B1270" s="252" t="s">
        <v>110</v>
      </c>
      <c r="C1270" s="251" t="s">
        <v>10</v>
      </c>
      <c r="D1270" s="275">
        <v>1</v>
      </c>
      <c r="E1270" s="254"/>
      <c r="F1270" s="255"/>
      <c r="G1270" s="256"/>
      <c r="H1270" s="256"/>
    </row>
    <row r="1271" spans="1:8">
      <c r="A1271" s="249"/>
      <c r="B1271" s="626" t="s">
        <v>383</v>
      </c>
      <c r="C1271" s="627"/>
      <c r="D1271" s="627"/>
      <c r="E1271" s="627"/>
      <c r="F1271" s="627"/>
    </row>
    <row r="1272" spans="1:8" ht="22.8">
      <c r="A1272" s="251">
        <v>1</v>
      </c>
      <c r="B1272" s="252" t="s">
        <v>2306</v>
      </c>
      <c r="C1272" s="251" t="s">
        <v>10</v>
      </c>
      <c r="D1272" s="275">
        <v>2</v>
      </c>
      <c r="E1272" s="254"/>
      <c r="F1272" s="255"/>
      <c r="G1272" s="256"/>
      <c r="H1272" s="256"/>
    </row>
    <row r="1273" spans="1:8" ht="22.8">
      <c r="A1273" s="251">
        <v>2</v>
      </c>
      <c r="B1273" s="252" t="s">
        <v>2325</v>
      </c>
      <c r="C1273" s="251" t="s">
        <v>10</v>
      </c>
      <c r="D1273" s="275">
        <v>1</v>
      </c>
      <c r="E1273" s="254"/>
      <c r="F1273" s="255"/>
      <c r="G1273" s="256"/>
      <c r="H1273" s="256"/>
    </row>
    <row r="1274" spans="1:8" ht="22.8">
      <c r="A1274" s="251">
        <v>3</v>
      </c>
      <c r="B1274" s="252" t="s">
        <v>2322</v>
      </c>
      <c r="C1274" s="251" t="s">
        <v>10</v>
      </c>
      <c r="D1274" s="275">
        <v>1</v>
      </c>
      <c r="E1274" s="254"/>
      <c r="F1274" s="255"/>
      <c r="G1274" s="256"/>
      <c r="H1274" s="256"/>
    </row>
    <row r="1275" spans="1:8" ht="34.200000000000003">
      <c r="A1275" s="357">
        <v>4</v>
      </c>
      <c r="B1275" s="358" t="s">
        <v>2329</v>
      </c>
      <c r="C1275" s="357" t="s">
        <v>184</v>
      </c>
      <c r="D1275" s="359">
        <v>16</v>
      </c>
      <c r="E1275" s="397"/>
      <c r="F1275" s="255"/>
      <c r="G1275" s="256"/>
      <c r="H1275" s="256"/>
    </row>
    <row r="1276" spans="1:8" ht="14.1" customHeight="1">
      <c r="A1276" s="628" t="s">
        <v>1392</v>
      </c>
      <c r="B1276" s="629"/>
      <c r="C1276" s="629"/>
      <c r="D1276" s="629"/>
      <c r="E1276" s="630"/>
      <c r="F1276" s="255"/>
    </row>
    <row r="1277" spans="1:8" ht="14.1">
      <c r="A1277" s="278"/>
      <c r="B1277" s="649"/>
      <c r="C1277" s="650"/>
      <c r="D1277" s="650"/>
      <c r="E1277" s="279"/>
      <c r="F1277" s="280"/>
    </row>
    <row r="1278" spans="1:8">
      <c r="A1278" s="278"/>
      <c r="B1278" s="651"/>
      <c r="C1278" s="652"/>
      <c r="D1278" s="652"/>
      <c r="E1278" s="279"/>
      <c r="F1278" s="280"/>
    </row>
    <row r="1279" spans="1:8" ht="14.1">
      <c r="A1279" s="278"/>
      <c r="B1279" s="649"/>
      <c r="C1279" s="650"/>
      <c r="D1279" s="650"/>
      <c r="E1279" s="279"/>
      <c r="F1279" s="280"/>
    </row>
    <row r="1280" spans="1:8" ht="15">
      <c r="B1280" s="616" t="s">
        <v>19</v>
      </c>
      <c r="C1280" s="617"/>
      <c r="D1280" s="617"/>
      <c r="E1280" s="617"/>
    </row>
    <row r="1282" spans="1:8">
      <c r="A1282" s="618" t="s">
        <v>846</v>
      </c>
      <c r="B1282" s="619"/>
      <c r="C1282" s="619"/>
      <c r="D1282" s="619"/>
      <c r="E1282" s="619"/>
      <c r="F1282" s="619"/>
    </row>
    <row r="1283" spans="1:8">
      <c r="A1283" s="619"/>
      <c r="B1283" s="619"/>
      <c r="C1283" s="619"/>
      <c r="D1283" s="619"/>
      <c r="E1283" s="619"/>
      <c r="F1283" s="619"/>
    </row>
    <row r="1284" spans="1:8">
      <c r="A1284" s="618" t="s">
        <v>959</v>
      </c>
      <c r="B1284" s="619"/>
      <c r="C1284" s="619"/>
      <c r="D1284" s="619"/>
      <c r="E1284" s="619"/>
      <c r="F1284" s="619"/>
    </row>
    <row r="1285" spans="1:8">
      <c r="A1285" s="619"/>
      <c r="B1285" s="619"/>
      <c r="C1285" s="619"/>
      <c r="D1285" s="619"/>
      <c r="E1285" s="619"/>
      <c r="F1285" s="619"/>
    </row>
    <row r="1286" spans="1:8">
      <c r="A1286" s="618" t="s">
        <v>1024</v>
      </c>
      <c r="B1286" s="619"/>
      <c r="C1286" s="619"/>
      <c r="D1286" s="619"/>
      <c r="E1286" s="619"/>
      <c r="F1286" s="619"/>
    </row>
    <row r="1287" spans="1:8">
      <c r="A1287" s="619"/>
      <c r="B1287" s="619"/>
      <c r="C1287" s="619"/>
      <c r="D1287" s="619"/>
      <c r="E1287" s="619"/>
      <c r="F1287" s="619"/>
    </row>
    <row r="1288" spans="1:8">
      <c r="A1288" s="620" t="s">
        <v>1438</v>
      </c>
      <c r="B1288" s="243" t="s">
        <v>23</v>
      </c>
      <c r="C1288" s="244" t="s">
        <v>6</v>
      </c>
      <c r="D1288" s="622" t="s">
        <v>7</v>
      </c>
      <c r="E1288" s="624" t="s">
        <v>1393</v>
      </c>
      <c r="F1288" s="625"/>
    </row>
    <row r="1289" spans="1:8">
      <c r="A1289" s="621"/>
      <c r="B1289" s="246" t="s">
        <v>24</v>
      </c>
      <c r="C1289" s="247" t="s">
        <v>10</v>
      </c>
      <c r="D1289" s="623"/>
      <c r="E1289" s="248" t="s">
        <v>25</v>
      </c>
      <c r="F1289" s="245" t="s">
        <v>26</v>
      </c>
    </row>
    <row r="1290" spans="1:8">
      <c r="A1290" s="249"/>
      <c r="B1290" s="626" t="s">
        <v>27</v>
      </c>
      <c r="C1290" s="627"/>
      <c r="D1290" s="627"/>
      <c r="E1290" s="627"/>
      <c r="F1290" s="627"/>
    </row>
    <row r="1291" spans="1:8" ht="22.8">
      <c r="A1291" s="251">
        <v>1</v>
      </c>
      <c r="B1291" s="252" t="s">
        <v>291</v>
      </c>
      <c r="C1291" s="251" t="s">
        <v>259</v>
      </c>
      <c r="D1291" s="274">
        <v>0.43</v>
      </c>
      <c r="E1291" s="254"/>
      <c r="F1291" s="255"/>
      <c r="G1291" s="256"/>
      <c r="H1291" s="256"/>
    </row>
    <row r="1292" spans="1:8" ht="34.200000000000003">
      <c r="A1292" s="251">
        <v>2</v>
      </c>
      <c r="B1292" s="252" t="s">
        <v>342</v>
      </c>
      <c r="C1292" s="251" t="s">
        <v>64</v>
      </c>
      <c r="D1292" s="275">
        <v>515</v>
      </c>
      <c r="E1292" s="254"/>
      <c r="F1292" s="255"/>
      <c r="G1292" s="256"/>
      <c r="H1292" s="256"/>
    </row>
    <row r="1293" spans="1:8" ht="22.8">
      <c r="A1293" s="251">
        <v>3</v>
      </c>
      <c r="B1293" s="252" t="s">
        <v>77</v>
      </c>
      <c r="C1293" s="251" t="s">
        <v>46</v>
      </c>
      <c r="D1293" s="275">
        <v>51.5</v>
      </c>
      <c r="E1293" s="254"/>
      <c r="F1293" s="255"/>
      <c r="G1293" s="256"/>
      <c r="H1293" s="256"/>
    </row>
    <row r="1294" spans="1:8" ht="22.8">
      <c r="A1294" s="251">
        <v>4</v>
      </c>
      <c r="B1294" s="252" t="s">
        <v>66</v>
      </c>
      <c r="C1294" s="251" t="s">
        <v>46</v>
      </c>
      <c r="D1294" s="275">
        <v>51.5</v>
      </c>
      <c r="E1294" s="254"/>
      <c r="F1294" s="255"/>
      <c r="G1294" s="256"/>
      <c r="H1294" s="256"/>
    </row>
    <row r="1295" spans="1:8" ht="34.200000000000003">
      <c r="A1295" s="251">
        <v>5</v>
      </c>
      <c r="B1295" s="252" t="s">
        <v>63</v>
      </c>
      <c r="C1295" s="251" t="s">
        <v>64</v>
      </c>
      <c r="D1295" s="275">
        <v>264</v>
      </c>
      <c r="E1295" s="254"/>
      <c r="F1295" s="255"/>
      <c r="G1295" s="256"/>
      <c r="H1295" s="256"/>
    </row>
    <row r="1296" spans="1:8" ht="22.8">
      <c r="A1296" s="251">
        <v>6</v>
      </c>
      <c r="B1296" s="252" t="s">
        <v>77</v>
      </c>
      <c r="C1296" s="251" t="s">
        <v>46</v>
      </c>
      <c r="D1296" s="275">
        <v>9.7680000000000007</v>
      </c>
      <c r="E1296" s="254"/>
      <c r="F1296" s="255"/>
      <c r="G1296" s="256"/>
      <c r="H1296" s="256"/>
    </row>
    <row r="1297" spans="1:8" ht="22.8">
      <c r="A1297" s="251">
        <v>7</v>
      </c>
      <c r="B1297" s="252" t="s">
        <v>66</v>
      </c>
      <c r="C1297" s="251" t="s">
        <v>46</v>
      </c>
      <c r="D1297" s="275">
        <v>9.7680000000000007</v>
      </c>
      <c r="E1297" s="254"/>
      <c r="F1297" s="255"/>
      <c r="G1297" s="256"/>
      <c r="H1297" s="256"/>
    </row>
    <row r="1298" spans="1:8" ht="22.8">
      <c r="A1298" s="251">
        <v>8</v>
      </c>
      <c r="B1298" s="252" t="s">
        <v>67</v>
      </c>
      <c r="C1298" s="251" t="s">
        <v>68</v>
      </c>
      <c r="D1298" s="275">
        <v>3.26</v>
      </c>
      <c r="E1298" s="254"/>
      <c r="F1298" s="255"/>
      <c r="G1298" s="256"/>
      <c r="H1298" s="256"/>
    </row>
    <row r="1299" spans="1:8" ht="34.200000000000003">
      <c r="A1299" s="251">
        <v>9</v>
      </c>
      <c r="B1299" s="252" t="s">
        <v>344</v>
      </c>
      <c r="C1299" s="251" t="s">
        <v>46</v>
      </c>
      <c r="D1299" s="275">
        <v>65</v>
      </c>
      <c r="E1299" s="254"/>
      <c r="F1299" s="255"/>
      <c r="G1299" s="256"/>
      <c r="H1299" s="256"/>
    </row>
    <row r="1300" spans="1:8" ht="22.8">
      <c r="A1300" s="251">
        <v>10</v>
      </c>
      <c r="B1300" s="252" t="s">
        <v>66</v>
      </c>
      <c r="C1300" s="251" t="s">
        <v>46</v>
      </c>
      <c r="D1300" s="275">
        <v>65</v>
      </c>
      <c r="E1300" s="254"/>
      <c r="F1300" s="255"/>
      <c r="G1300" s="256"/>
      <c r="H1300" s="256"/>
    </row>
    <row r="1301" spans="1:8" ht="34.200000000000003">
      <c r="A1301" s="251">
        <v>11</v>
      </c>
      <c r="B1301" s="252" t="s">
        <v>345</v>
      </c>
      <c r="C1301" s="251" t="s">
        <v>68</v>
      </c>
      <c r="D1301" s="275">
        <v>19</v>
      </c>
      <c r="E1301" s="254"/>
      <c r="F1301" s="255"/>
      <c r="G1301" s="256"/>
      <c r="H1301" s="256"/>
    </row>
    <row r="1302" spans="1:8" ht="34.200000000000003">
      <c r="A1302" s="251">
        <v>12</v>
      </c>
      <c r="B1302" s="252" t="s">
        <v>979</v>
      </c>
      <c r="C1302" s="251" t="s">
        <v>46</v>
      </c>
      <c r="D1302" s="275">
        <v>569</v>
      </c>
      <c r="E1302" s="254"/>
      <c r="F1302" s="255"/>
      <c r="G1302" s="256"/>
      <c r="H1302" s="256"/>
    </row>
    <row r="1303" spans="1:8" ht="22.8">
      <c r="A1303" s="251">
        <v>13</v>
      </c>
      <c r="B1303" s="252" t="s">
        <v>66</v>
      </c>
      <c r="C1303" s="251" t="s">
        <v>46</v>
      </c>
      <c r="D1303" s="275">
        <v>569</v>
      </c>
      <c r="E1303" s="254"/>
      <c r="F1303" s="255"/>
      <c r="G1303" s="256"/>
      <c r="H1303" s="256"/>
    </row>
    <row r="1304" spans="1:8" ht="34.200000000000003">
      <c r="A1304" s="251">
        <v>14</v>
      </c>
      <c r="B1304" s="252" t="s">
        <v>79</v>
      </c>
      <c r="C1304" s="251" t="s">
        <v>80</v>
      </c>
      <c r="D1304" s="274">
        <v>0.23300000000000001</v>
      </c>
      <c r="E1304" s="254"/>
      <c r="F1304" s="255"/>
      <c r="G1304" s="256"/>
      <c r="H1304" s="256"/>
    </row>
    <row r="1305" spans="1:8" ht="34.200000000000003">
      <c r="A1305" s="251">
        <v>15</v>
      </c>
      <c r="B1305" s="252" t="s">
        <v>81</v>
      </c>
      <c r="C1305" s="251" t="s">
        <v>80</v>
      </c>
      <c r="D1305" s="274">
        <v>0.23300000000000001</v>
      </c>
      <c r="E1305" s="254"/>
      <c r="F1305" s="255"/>
      <c r="G1305" s="256"/>
      <c r="H1305" s="256"/>
    </row>
    <row r="1306" spans="1:8" ht="45.6">
      <c r="A1306" s="251">
        <v>16</v>
      </c>
      <c r="B1306" s="252" t="s">
        <v>82</v>
      </c>
      <c r="C1306" s="251" t="s">
        <v>80</v>
      </c>
      <c r="D1306" s="274">
        <v>0.23300000000000001</v>
      </c>
      <c r="E1306" s="254"/>
      <c r="F1306" s="255"/>
      <c r="G1306" s="256"/>
      <c r="H1306" s="256"/>
    </row>
    <row r="1307" spans="1:8" ht="34.200000000000003">
      <c r="A1307" s="251">
        <v>17</v>
      </c>
      <c r="B1307" s="252" t="s">
        <v>980</v>
      </c>
      <c r="C1307" s="251" t="s">
        <v>42</v>
      </c>
      <c r="D1307" s="275">
        <v>19.5</v>
      </c>
      <c r="E1307" s="254"/>
      <c r="F1307" s="255"/>
      <c r="G1307" s="256"/>
      <c r="H1307" s="256"/>
    </row>
    <row r="1308" spans="1:8" ht="34.200000000000003">
      <c r="A1308" s="251">
        <v>18</v>
      </c>
      <c r="B1308" s="252" t="s">
        <v>347</v>
      </c>
      <c r="C1308" s="251" t="s">
        <v>80</v>
      </c>
      <c r="D1308" s="275">
        <v>1.95</v>
      </c>
      <c r="E1308" s="254"/>
      <c r="F1308" s="255"/>
      <c r="G1308" s="256"/>
      <c r="H1308" s="256"/>
    </row>
    <row r="1309" spans="1:8" ht="34.200000000000003">
      <c r="A1309" s="251">
        <v>19</v>
      </c>
      <c r="B1309" s="252" t="s">
        <v>980</v>
      </c>
      <c r="C1309" s="251" t="s">
        <v>42</v>
      </c>
      <c r="D1309" s="275">
        <v>2.25</v>
      </c>
      <c r="E1309" s="254"/>
      <c r="F1309" s="255"/>
      <c r="G1309" s="256"/>
      <c r="H1309" s="256"/>
    </row>
    <row r="1310" spans="1:8" ht="34.200000000000003">
      <c r="A1310" s="251">
        <v>20</v>
      </c>
      <c r="B1310" s="252" t="s">
        <v>348</v>
      </c>
      <c r="C1310" s="251" t="s">
        <v>80</v>
      </c>
      <c r="D1310" s="274">
        <v>0.22500000000000001</v>
      </c>
      <c r="E1310" s="254"/>
      <c r="F1310" s="255"/>
      <c r="G1310" s="256"/>
      <c r="H1310" s="256"/>
    </row>
    <row r="1311" spans="1:8" ht="22.8">
      <c r="A1311" s="251">
        <v>21</v>
      </c>
      <c r="B1311" s="252" t="s">
        <v>70</v>
      </c>
      <c r="C1311" s="251" t="s">
        <v>10</v>
      </c>
      <c r="D1311" s="275">
        <v>6</v>
      </c>
      <c r="E1311" s="254"/>
      <c r="F1311" s="255"/>
      <c r="G1311" s="256"/>
      <c r="H1311" s="256"/>
    </row>
    <row r="1312" spans="1:8">
      <c r="A1312" s="251">
        <v>22</v>
      </c>
      <c r="B1312" s="252" t="s">
        <v>71</v>
      </c>
      <c r="C1312" s="251" t="s">
        <v>10</v>
      </c>
      <c r="D1312" s="275">
        <v>6</v>
      </c>
      <c r="E1312" s="254"/>
      <c r="F1312" s="255"/>
      <c r="G1312" s="256"/>
      <c r="H1312" s="256"/>
    </row>
    <row r="1313" spans="1:8" ht="22.8">
      <c r="A1313" s="251">
        <v>23</v>
      </c>
      <c r="B1313" s="252" t="s">
        <v>77</v>
      </c>
      <c r="C1313" s="251" t="s">
        <v>46</v>
      </c>
      <c r="D1313" s="275">
        <v>1.02</v>
      </c>
      <c r="E1313" s="254"/>
      <c r="F1313" s="255"/>
      <c r="G1313" s="256"/>
      <c r="H1313" s="256"/>
    </row>
    <row r="1314" spans="1:8" ht="22.8">
      <c r="A1314" s="251">
        <v>24</v>
      </c>
      <c r="B1314" s="252" t="s">
        <v>66</v>
      </c>
      <c r="C1314" s="251" t="s">
        <v>46</v>
      </c>
      <c r="D1314" s="275">
        <v>1.02</v>
      </c>
      <c r="E1314" s="254"/>
      <c r="F1314" s="255"/>
      <c r="G1314" s="256"/>
      <c r="H1314" s="256"/>
    </row>
    <row r="1315" spans="1:8" ht="22.8">
      <c r="A1315" s="251">
        <v>25</v>
      </c>
      <c r="B1315" s="252" t="s">
        <v>2409</v>
      </c>
      <c r="C1315" s="251" t="s">
        <v>55</v>
      </c>
      <c r="D1315" s="275">
        <v>9</v>
      </c>
      <c r="E1315" s="254"/>
      <c r="F1315" s="255"/>
      <c r="G1315" s="256"/>
      <c r="H1315" s="256"/>
    </row>
    <row r="1316" spans="1:8" ht="22.8">
      <c r="A1316" s="251">
        <v>26</v>
      </c>
      <c r="B1316" s="252" t="s">
        <v>77</v>
      </c>
      <c r="C1316" s="251" t="s">
        <v>46</v>
      </c>
      <c r="D1316" s="356">
        <v>20</v>
      </c>
      <c r="E1316" s="254"/>
      <c r="F1316" s="255"/>
      <c r="G1316" s="256"/>
      <c r="H1316" s="256"/>
    </row>
    <row r="1317" spans="1:8" ht="22.8">
      <c r="A1317" s="251">
        <v>27</v>
      </c>
      <c r="B1317" s="252" t="s">
        <v>66</v>
      </c>
      <c r="C1317" s="251" t="s">
        <v>46</v>
      </c>
      <c r="D1317" s="356">
        <v>20</v>
      </c>
      <c r="E1317" s="254"/>
      <c r="F1317" s="255"/>
      <c r="G1317" s="256"/>
      <c r="H1317" s="256"/>
    </row>
    <row r="1318" spans="1:8">
      <c r="A1318" s="251">
        <v>28</v>
      </c>
      <c r="B1318" s="252" t="s">
        <v>2362</v>
      </c>
      <c r="C1318" s="251" t="s">
        <v>103</v>
      </c>
      <c r="D1318" s="274">
        <v>0.35</v>
      </c>
      <c r="E1318" s="254"/>
      <c r="F1318" s="255"/>
      <c r="G1318" s="256"/>
      <c r="H1318" s="256"/>
    </row>
    <row r="1319" spans="1:8" ht="22.8">
      <c r="A1319" s="251">
        <v>29</v>
      </c>
      <c r="B1319" s="252" t="s">
        <v>77</v>
      </c>
      <c r="C1319" s="251" t="s">
        <v>46</v>
      </c>
      <c r="D1319" s="274">
        <v>0.63</v>
      </c>
      <c r="E1319" s="254"/>
      <c r="F1319" s="255"/>
      <c r="G1319" s="256"/>
      <c r="H1319" s="256"/>
    </row>
    <row r="1320" spans="1:8" ht="22.8">
      <c r="A1320" s="251">
        <v>30</v>
      </c>
      <c r="B1320" s="252" t="s">
        <v>66</v>
      </c>
      <c r="C1320" s="251" t="s">
        <v>46</v>
      </c>
      <c r="D1320" s="274">
        <v>0.63</v>
      </c>
      <c r="E1320" s="254"/>
      <c r="F1320" s="255"/>
      <c r="G1320" s="256"/>
      <c r="H1320" s="256"/>
    </row>
    <row r="1321" spans="1:8">
      <c r="A1321" s="249"/>
      <c r="B1321" s="626" t="s">
        <v>78</v>
      </c>
      <c r="C1321" s="627"/>
      <c r="D1321" s="627"/>
      <c r="E1321" s="627"/>
      <c r="F1321" s="627"/>
    </row>
    <row r="1322" spans="1:8" ht="34.200000000000003">
      <c r="A1322" s="251">
        <v>1</v>
      </c>
      <c r="B1322" s="252" t="s">
        <v>84</v>
      </c>
      <c r="C1322" s="251" t="s">
        <v>80</v>
      </c>
      <c r="D1322" s="274">
        <v>0.252</v>
      </c>
      <c r="E1322" s="254"/>
      <c r="F1322" s="255"/>
      <c r="G1322" s="256"/>
      <c r="H1322" s="256"/>
    </row>
    <row r="1323" spans="1:8" ht="34.200000000000003">
      <c r="A1323" s="251">
        <v>2</v>
      </c>
      <c r="B1323" s="252" t="s">
        <v>85</v>
      </c>
      <c r="C1323" s="251" t="s">
        <v>80</v>
      </c>
      <c r="D1323" s="274">
        <v>0.252</v>
      </c>
      <c r="E1323" s="254"/>
      <c r="F1323" s="255"/>
      <c r="G1323" s="256"/>
      <c r="H1323" s="256"/>
    </row>
    <row r="1324" spans="1:8">
      <c r="A1324" s="251">
        <v>3</v>
      </c>
      <c r="B1324" s="252" t="s">
        <v>361</v>
      </c>
      <c r="C1324" s="251" t="s">
        <v>68</v>
      </c>
      <c r="D1324" s="275">
        <v>12</v>
      </c>
      <c r="E1324" s="254"/>
      <c r="F1324" s="255"/>
      <c r="G1324" s="256"/>
      <c r="H1324" s="256"/>
    </row>
    <row r="1325" spans="1:8">
      <c r="A1325" s="251">
        <v>4</v>
      </c>
      <c r="B1325" s="252" t="s">
        <v>680</v>
      </c>
      <c r="C1325" s="251" t="s">
        <v>68</v>
      </c>
      <c r="D1325" s="275">
        <v>12</v>
      </c>
      <c r="E1325" s="254"/>
      <c r="F1325" s="255"/>
      <c r="G1325" s="256"/>
      <c r="H1325" s="256"/>
    </row>
    <row r="1326" spans="1:8" ht="45.6">
      <c r="A1326" s="251">
        <v>5</v>
      </c>
      <c r="B1326" s="252" t="s">
        <v>375</v>
      </c>
      <c r="C1326" s="251" t="s">
        <v>42</v>
      </c>
      <c r="D1326" s="275">
        <v>2.52</v>
      </c>
      <c r="E1326" s="254"/>
      <c r="F1326" s="255"/>
      <c r="G1326" s="256"/>
      <c r="H1326" s="256"/>
    </row>
    <row r="1327" spans="1:8" ht="22.8">
      <c r="A1327" s="251">
        <v>6</v>
      </c>
      <c r="B1327" s="252" t="s">
        <v>86</v>
      </c>
      <c r="C1327" s="251" t="s">
        <v>87</v>
      </c>
      <c r="D1327" s="275">
        <v>3.3</v>
      </c>
      <c r="E1327" s="254"/>
      <c r="F1327" s="255"/>
      <c r="G1327" s="256"/>
      <c r="H1327" s="256"/>
    </row>
    <row r="1328" spans="1:8" ht="34.200000000000003">
      <c r="A1328" s="251">
        <v>7</v>
      </c>
      <c r="B1328" s="252" t="s">
        <v>88</v>
      </c>
      <c r="C1328" s="251" t="s">
        <v>42</v>
      </c>
      <c r="D1328" s="275">
        <v>9.9</v>
      </c>
      <c r="E1328" s="254"/>
      <c r="F1328" s="255"/>
      <c r="G1328" s="256"/>
      <c r="H1328" s="256"/>
    </row>
    <row r="1329" spans="1:8" ht="22.8">
      <c r="A1329" s="251">
        <v>8</v>
      </c>
      <c r="B1329" s="252" t="s">
        <v>89</v>
      </c>
      <c r="C1329" s="251" t="s">
        <v>87</v>
      </c>
      <c r="D1329" s="275">
        <v>1.5</v>
      </c>
      <c r="E1329" s="254"/>
      <c r="F1329" s="255"/>
      <c r="G1329" s="256"/>
      <c r="H1329" s="256"/>
    </row>
    <row r="1330" spans="1:8" ht="22.8">
      <c r="A1330" s="251">
        <v>9</v>
      </c>
      <c r="B1330" s="252" t="s">
        <v>356</v>
      </c>
      <c r="C1330" s="251" t="s">
        <v>87</v>
      </c>
      <c r="D1330" s="274">
        <v>0.33500000000000002</v>
      </c>
      <c r="E1330" s="254"/>
      <c r="F1330" s="255"/>
      <c r="G1330" s="256"/>
      <c r="H1330" s="256"/>
    </row>
    <row r="1331" spans="1:8" ht="34.200000000000003">
      <c r="A1331" s="251">
        <v>10</v>
      </c>
      <c r="B1331" s="252" t="s">
        <v>81</v>
      </c>
      <c r="C1331" s="251" t="s">
        <v>80</v>
      </c>
      <c r="D1331" s="274">
        <v>0.19267000000000001</v>
      </c>
      <c r="E1331" s="254"/>
      <c r="F1331" s="255"/>
      <c r="G1331" s="256"/>
      <c r="H1331" s="256"/>
    </row>
    <row r="1332" spans="1:8" ht="45.6">
      <c r="A1332" s="251">
        <v>11</v>
      </c>
      <c r="B1332" s="252" t="s">
        <v>357</v>
      </c>
      <c r="C1332" s="251" t="s">
        <v>80</v>
      </c>
      <c r="D1332" s="274">
        <v>0.19267000000000001</v>
      </c>
      <c r="E1332" s="254"/>
      <c r="F1332" s="255"/>
      <c r="G1332" s="256"/>
      <c r="H1332" s="256"/>
    </row>
    <row r="1333" spans="1:8" ht="34.200000000000003">
      <c r="A1333" s="251">
        <v>12</v>
      </c>
      <c r="B1333" s="252" t="s">
        <v>92</v>
      </c>
      <c r="C1333" s="251" t="s">
        <v>68</v>
      </c>
      <c r="D1333" s="275">
        <v>18.350000000000001</v>
      </c>
      <c r="E1333" s="254"/>
      <c r="F1333" s="255"/>
      <c r="G1333" s="256"/>
      <c r="H1333" s="256"/>
    </row>
    <row r="1334" spans="1:8" ht="22.8">
      <c r="A1334" s="251">
        <v>13</v>
      </c>
      <c r="B1334" s="252" t="s">
        <v>93</v>
      </c>
      <c r="C1334" s="251" t="s">
        <v>68</v>
      </c>
      <c r="D1334" s="275">
        <v>18.350000000000001</v>
      </c>
      <c r="E1334" s="254"/>
      <c r="F1334" s="255"/>
      <c r="G1334" s="256"/>
      <c r="H1334" s="256"/>
    </row>
    <row r="1335" spans="1:8">
      <c r="A1335" s="249"/>
      <c r="B1335" s="626" t="s">
        <v>358</v>
      </c>
      <c r="C1335" s="627"/>
      <c r="D1335" s="627"/>
      <c r="E1335" s="627"/>
      <c r="F1335" s="627"/>
    </row>
    <row r="1336" spans="1:8" ht="34.200000000000003">
      <c r="A1336" s="251">
        <v>1</v>
      </c>
      <c r="B1336" s="252" t="s">
        <v>84</v>
      </c>
      <c r="C1336" s="251" t="s">
        <v>80</v>
      </c>
      <c r="D1336" s="274">
        <v>7.0999999999999994E-2</v>
      </c>
      <c r="E1336" s="254"/>
      <c r="F1336" s="255"/>
      <c r="G1336" s="256"/>
      <c r="H1336" s="256"/>
    </row>
    <row r="1337" spans="1:8" ht="34.200000000000003">
      <c r="A1337" s="251">
        <v>2</v>
      </c>
      <c r="B1337" s="252" t="s">
        <v>85</v>
      </c>
      <c r="C1337" s="251" t="s">
        <v>80</v>
      </c>
      <c r="D1337" s="274">
        <v>7.0999999999999994E-2</v>
      </c>
      <c r="E1337" s="254"/>
      <c r="F1337" s="255"/>
      <c r="G1337" s="256"/>
      <c r="H1337" s="256"/>
    </row>
    <row r="1338" spans="1:8" ht="45.6">
      <c r="A1338" s="251">
        <v>3</v>
      </c>
      <c r="B1338" s="252" t="s">
        <v>359</v>
      </c>
      <c r="C1338" s="251" t="s">
        <v>103</v>
      </c>
      <c r="D1338" s="274">
        <v>0.72</v>
      </c>
      <c r="E1338" s="254"/>
      <c r="F1338" s="255"/>
      <c r="G1338" s="256"/>
      <c r="H1338" s="256"/>
    </row>
    <row r="1339" spans="1:8">
      <c r="A1339" s="251">
        <v>4</v>
      </c>
      <c r="B1339" s="252" t="s">
        <v>418</v>
      </c>
      <c r="C1339" s="251" t="s">
        <v>74</v>
      </c>
      <c r="D1339" s="275">
        <v>25</v>
      </c>
      <c r="E1339" s="254"/>
      <c r="F1339" s="255"/>
      <c r="G1339" s="256"/>
      <c r="H1339" s="256"/>
    </row>
    <row r="1340" spans="1:8" ht="22.8">
      <c r="A1340" s="251">
        <v>5</v>
      </c>
      <c r="B1340" s="252" t="s">
        <v>360</v>
      </c>
      <c r="C1340" s="251" t="s">
        <v>10</v>
      </c>
      <c r="D1340" s="275">
        <v>2</v>
      </c>
      <c r="E1340" s="254"/>
      <c r="F1340" s="255"/>
      <c r="G1340" s="256"/>
      <c r="H1340" s="256"/>
    </row>
    <row r="1341" spans="1:8">
      <c r="A1341" s="251">
        <v>6</v>
      </c>
      <c r="B1341" s="252" t="s">
        <v>361</v>
      </c>
      <c r="C1341" s="251" t="s">
        <v>68</v>
      </c>
      <c r="D1341" s="275">
        <v>3.7</v>
      </c>
      <c r="E1341" s="254"/>
      <c r="F1341" s="255"/>
      <c r="G1341" s="256"/>
      <c r="H1341" s="256"/>
    </row>
    <row r="1342" spans="1:8">
      <c r="A1342" s="249"/>
      <c r="B1342" s="626" t="s">
        <v>1026</v>
      </c>
      <c r="C1342" s="627"/>
      <c r="D1342" s="627"/>
      <c r="E1342" s="627"/>
      <c r="F1342" s="627"/>
    </row>
    <row r="1343" spans="1:8" ht="45.6">
      <c r="A1343" s="251">
        <v>1</v>
      </c>
      <c r="B1343" s="252" t="s">
        <v>227</v>
      </c>
      <c r="C1343" s="251" t="s">
        <v>42</v>
      </c>
      <c r="D1343" s="275">
        <v>5.45</v>
      </c>
      <c r="E1343" s="254"/>
      <c r="F1343" s="255"/>
      <c r="G1343" s="256"/>
      <c r="H1343" s="256"/>
    </row>
    <row r="1344" spans="1:8" ht="22.8">
      <c r="A1344" s="251">
        <v>2</v>
      </c>
      <c r="B1344" s="252" t="s">
        <v>982</v>
      </c>
      <c r="C1344" s="251" t="s">
        <v>42</v>
      </c>
      <c r="D1344" s="275">
        <v>1.6</v>
      </c>
      <c r="E1344" s="254"/>
      <c r="F1344" s="255"/>
      <c r="G1344" s="256"/>
      <c r="H1344" s="256"/>
    </row>
    <row r="1345" spans="1:8" ht="22.8">
      <c r="A1345" s="251">
        <v>3</v>
      </c>
      <c r="B1345" s="252" t="s">
        <v>97</v>
      </c>
      <c r="C1345" s="251" t="s">
        <v>68</v>
      </c>
      <c r="D1345" s="275">
        <v>9.65</v>
      </c>
      <c r="E1345" s="254"/>
      <c r="F1345" s="255"/>
      <c r="G1345" s="256"/>
      <c r="H1345" s="256"/>
    </row>
    <row r="1346" spans="1:8" ht="22.8">
      <c r="A1346" s="251">
        <v>4</v>
      </c>
      <c r="B1346" s="252" t="s">
        <v>98</v>
      </c>
      <c r="C1346" s="251" t="s">
        <v>68</v>
      </c>
      <c r="D1346" s="275">
        <v>9.65</v>
      </c>
      <c r="E1346" s="254"/>
      <c r="F1346" s="255"/>
      <c r="G1346" s="256"/>
      <c r="H1346" s="256"/>
    </row>
    <row r="1347" spans="1:8" ht="22.8">
      <c r="A1347" s="251">
        <v>5</v>
      </c>
      <c r="B1347" s="358" t="s">
        <v>2289</v>
      </c>
      <c r="C1347" s="251" t="s">
        <v>103</v>
      </c>
      <c r="D1347" s="275">
        <v>4.8</v>
      </c>
      <c r="E1347" s="254"/>
      <c r="F1347" s="255"/>
      <c r="G1347" s="256"/>
      <c r="H1347" s="256"/>
    </row>
    <row r="1348" spans="1:8" ht="22.8">
      <c r="A1348" s="251">
        <v>6</v>
      </c>
      <c r="B1348" s="252" t="s">
        <v>701</v>
      </c>
      <c r="C1348" s="251" t="s">
        <v>68</v>
      </c>
      <c r="D1348" s="274">
        <v>0.2</v>
      </c>
      <c r="E1348" s="254"/>
      <c r="F1348" s="255"/>
      <c r="G1348" s="256"/>
      <c r="H1348" s="256"/>
    </row>
    <row r="1349" spans="1:8" ht="34.200000000000003">
      <c r="A1349" s="251">
        <v>7</v>
      </c>
      <c r="B1349" s="252" t="s">
        <v>702</v>
      </c>
      <c r="C1349" s="251" t="s">
        <v>68</v>
      </c>
      <c r="D1349" s="274">
        <v>0.1</v>
      </c>
      <c r="E1349" s="254"/>
      <c r="F1349" s="255"/>
      <c r="G1349" s="256"/>
      <c r="H1349" s="256"/>
    </row>
    <row r="1350" spans="1:8" ht="34.200000000000003">
      <c r="A1350" s="251">
        <v>8</v>
      </c>
      <c r="B1350" s="252" t="s">
        <v>979</v>
      </c>
      <c r="C1350" s="251" t="s">
        <v>46</v>
      </c>
      <c r="D1350" s="274">
        <v>0.88</v>
      </c>
      <c r="E1350" s="254"/>
      <c r="F1350" s="255"/>
      <c r="G1350" s="256"/>
      <c r="H1350" s="256"/>
    </row>
    <row r="1351" spans="1:8" ht="22.8">
      <c r="A1351" s="251">
        <v>9</v>
      </c>
      <c r="B1351" s="252" t="s">
        <v>373</v>
      </c>
      <c r="C1351" s="251" t="s">
        <v>46</v>
      </c>
      <c r="D1351" s="274">
        <v>0.88</v>
      </c>
      <c r="E1351" s="254"/>
      <c r="F1351" s="255"/>
      <c r="G1351" s="256"/>
      <c r="H1351" s="256"/>
    </row>
    <row r="1352" spans="1:8">
      <c r="A1352" s="249"/>
      <c r="B1352" s="626" t="s">
        <v>374</v>
      </c>
      <c r="C1352" s="627"/>
      <c r="D1352" s="627"/>
      <c r="E1352" s="627"/>
      <c r="F1352" s="627"/>
    </row>
    <row r="1353" spans="1:8" ht="45.6">
      <c r="A1353" s="251">
        <v>1</v>
      </c>
      <c r="B1353" s="252" t="s">
        <v>227</v>
      </c>
      <c r="C1353" s="251" t="s">
        <v>42</v>
      </c>
      <c r="D1353" s="275">
        <v>5.13</v>
      </c>
      <c r="E1353" s="254"/>
      <c r="F1353" s="255"/>
      <c r="G1353" s="256"/>
      <c r="H1353" s="256"/>
    </row>
    <row r="1354" spans="1:8" ht="22.8">
      <c r="A1354" s="251">
        <v>2</v>
      </c>
      <c r="B1354" s="252" t="s">
        <v>983</v>
      </c>
      <c r="C1354" s="251" t="s">
        <v>68</v>
      </c>
      <c r="D1354" s="275">
        <v>20.13</v>
      </c>
      <c r="E1354" s="254"/>
      <c r="F1354" s="255"/>
      <c r="G1354" s="256"/>
      <c r="H1354" s="256"/>
    </row>
    <row r="1355" spans="1:8" ht="22.8">
      <c r="A1355" s="251">
        <v>3</v>
      </c>
      <c r="B1355" s="252" t="s">
        <v>97</v>
      </c>
      <c r="C1355" s="251" t="s">
        <v>68</v>
      </c>
      <c r="D1355" s="275">
        <v>15.4</v>
      </c>
      <c r="E1355" s="254"/>
      <c r="F1355" s="255"/>
      <c r="G1355" s="256"/>
      <c r="H1355" s="256"/>
    </row>
    <row r="1356" spans="1:8" ht="34.200000000000003">
      <c r="A1356" s="251">
        <v>4</v>
      </c>
      <c r="B1356" s="252" t="s">
        <v>379</v>
      </c>
      <c r="C1356" s="251" t="s">
        <v>68</v>
      </c>
      <c r="D1356" s="275">
        <v>7.2</v>
      </c>
      <c r="E1356" s="254"/>
      <c r="F1356" s="255"/>
      <c r="G1356" s="256"/>
      <c r="H1356" s="256"/>
    </row>
    <row r="1357" spans="1:8" ht="22.8">
      <c r="A1357" s="251">
        <v>5</v>
      </c>
      <c r="B1357" s="252" t="s">
        <v>98</v>
      </c>
      <c r="C1357" s="251" t="s">
        <v>68</v>
      </c>
      <c r="D1357" s="275">
        <v>7.75</v>
      </c>
      <c r="E1357" s="254"/>
      <c r="F1357" s="255"/>
      <c r="G1357" s="256"/>
      <c r="H1357" s="256"/>
    </row>
    <row r="1358" spans="1:8" ht="22.8">
      <c r="A1358" s="251">
        <v>6</v>
      </c>
      <c r="B1358" s="252" t="s">
        <v>98</v>
      </c>
      <c r="C1358" s="251" t="s">
        <v>68</v>
      </c>
      <c r="D1358" s="274">
        <v>0.26</v>
      </c>
      <c r="E1358" s="254"/>
      <c r="F1358" s="255"/>
      <c r="G1358" s="256"/>
      <c r="H1358" s="256"/>
    </row>
    <row r="1359" spans="1:8" ht="22.8">
      <c r="A1359" s="251">
        <v>7</v>
      </c>
      <c r="B1359" s="252" t="s">
        <v>98</v>
      </c>
      <c r="C1359" s="251" t="s">
        <v>68</v>
      </c>
      <c r="D1359" s="274">
        <v>0.19</v>
      </c>
      <c r="E1359" s="254"/>
      <c r="F1359" s="255"/>
      <c r="G1359" s="256"/>
      <c r="H1359" s="256"/>
    </row>
    <row r="1360" spans="1:8" ht="34.200000000000003">
      <c r="A1360" s="251">
        <v>8</v>
      </c>
      <c r="B1360" s="252" t="s">
        <v>1023</v>
      </c>
      <c r="C1360" s="251" t="s">
        <v>68</v>
      </c>
      <c r="D1360" s="275">
        <v>4.5999999999999996</v>
      </c>
      <c r="E1360" s="254"/>
      <c r="F1360" s="255"/>
      <c r="G1360" s="256"/>
      <c r="H1360" s="256"/>
    </row>
    <row r="1361" spans="1:8" ht="22.8">
      <c r="A1361" s="251">
        <v>9</v>
      </c>
      <c r="B1361" s="252" t="s">
        <v>1027</v>
      </c>
      <c r="C1361" s="251" t="s">
        <v>87</v>
      </c>
      <c r="D1361" s="274">
        <v>0.46</v>
      </c>
      <c r="E1361" s="254"/>
      <c r="F1361" s="255"/>
      <c r="G1361" s="256"/>
      <c r="H1361" s="256"/>
    </row>
    <row r="1362" spans="1:8" ht="45.6">
      <c r="A1362" s="251">
        <v>10</v>
      </c>
      <c r="B1362" s="252" t="s">
        <v>378</v>
      </c>
      <c r="C1362" s="251" t="s">
        <v>68</v>
      </c>
      <c r="D1362" s="275">
        <v>4.5999999999999996</v>
      </c>
      <c r="E1362" s="254"/>
      <c r="F1362" s="255"/>
      <c r="G1362" s="256"/>
      <c r="H1362" s="256"/>
    </row>
    <row r="1363" spans="1:8" ht="22.8">
      <c r="A1363" s="251">
        <v>11</v>
      </c>
      <c r="B1363" s="252" t="s">
        <v>102</v>
      </c>
      <c r="C1363" s="251" t="s">
        <v>103</v>
      </c>
      <c r="D1363" s="275">
        <v>9.94</v>
      </c>
      <c r="E1363" s="254"/>
      <c r="F1363" s="255"/>
      <c r="G1363" s="256"/>
      <c r="H1363" s="256"/>
    </row>
    <row r="1364" spans="1:8" ht="22.8">
      <c r="A1364" s="251">
        <v>12</v>
      </c>
      <c r="B1364" s="252" t="s">
        <v>369</v>
      </c>
      <c r="C1364" s="251" t="s">
        <v>103</v>
      </c>
      <c r="D1364" s="275">
        <v>2.63</v>
      </c>
      <c r="E1364" s="254"/>
      <c r="F1364" s="255"/>
      <c r="G1364" s="256"/>
      <c r="H1364" s="256"/>
    </row>
    <row r="1365" spans="1:8" ht="22.8">
      <c r="A1365" s="251">
        <v>13</v>
      </c>
      <c r="B1365" s="252" t="s">
        <v>104</v>
      </c>
      <c r="C1365" s="251" t="s">
        <v>74</v>
      </c>
      <c r="D1365" s="275">
        <v>5</v>
      </c>
      <c r="E1365" s="254"/>
      <c r="F1365" s="255"/>
      <c r="G1365" s="256"/>
      <c r="H1365" s="256"/>
    </row>
    <row r="1366" spans="1:8">
      <c r="A1366" s="251">
        <v>14</v>
      </c>
      <c r="B1366" s="252" t="s">
        <v>105</v>
      </c>
      <c r="C1366" s="251" t="s">
        <v>74</v>
      </c>
      <c r="D1366" s="275">
        <v>5</v>
      </c>
      <c r="E1366" s="254"/>
      <c r="F1366" s="255"/>
      <c r="G1366" s="256"/>
      <c r="H1366" s="256"/>
    </row>
    <row r="1367" spans="1:8" ht="22.8">
      <c r="A1367" s="251">
        <v>15</v>
      </c>
      <c r="B1367" s="252" t="s">
        <v>106</v>
      </c>
      <c r="C1367" s="251" t="s">
        <v>68</v>
      </c>
      <c r="D1367" s="274">
        <v>0.4</v>
      </c>
      <c r="E1367" s="254"/>
      <c r="F1367" s="255"/>
      <c r="G1367" s="256"/>
      <c r="H1367" s="256"/>
    </row>
    <row r="1368" spans="1:8">
      <c r="A1368" s="249"/>
      <c r="B1368" s="626" t="s">
        <v>380</v>
      </c>
      <c r="C1368" s="627"/>
      <c r="D1368" s="627"/>
      <c r="E1368" s="627"/>
      <c r="F1368" s="627"/>
    </row>
    <row r="1369" spans="1:8">
      <c r="A1369" s="251">
        <v>1</v>
      </c>
      <c r="B1369" s="252" t="s">
        <v>109</v>
      </c>
      <c r="C1369" s="251" t="s">
        <v>15</v>
      </c>
      <c r="D1369" s="275">
        <v>2</v>
      </c>
      <c r="E1369" s="254"/>
      <c r="F1369" s="255"/>
      <c r="G1369" s="256"/>
      <c r="H1369" s="256"/>
    </row>
    <row r="1370" spans="1:8">
      <c r="A1370" s="251">
        <v>2</v>
      </c>
      <c r="B1370" s="252" t="s">
        <v>110</v>
      </c>
      <c r="C1370" s="251" t="s">
        <v>10</v>
      </c>
      <c r="D1370" s="275">
        <v>2</v>
      </c>
      <c r="E1370" s="254"/>
      <c r="F1370" s="255"/>
      <c r="G1370" s="256"/>
      <c r="H1370" s="256"/>
    </row>
    <row r="1371" spans="1:8">
      <c r="A1371" s="249"/>
      <c r="B1371" s="626" t="s">
        <v>403</v>
      </c>
      <c r="C1371" s="627"/>
      <c r="D1371" s="627"/>
      <c r="E1371" s="627"/>
      <c r="F1371" s="627"/>
    </row>
    <row r="1372" spans="1:8" ht="34.200000000000003">
      <c r="A1372" s="251">
        <v>1</v>
      </c>
      <c r="B1372" s="252" t="s">
        <v>112</v>
      </c>
      <c r="C1372" s="251" t="s">
        <v>10</v>
      </c>
      <c r="D1372" s="275">
        <v>5</v>
      </c>
      <c r="E1372" s="254"/>
      <c r="F1372" s="255"/>
      <c r="G1372" s="256"/>
      <c r="H1372" s="256"/>
    </row>
    <row r="1373" spans="1:8" ht="34.200000000000003">
      <c r="A1373" s="251">
        <v>2</v>
      </c>
      <c r="B1373" s="252" t="s">
        <v>2319</v>
      </c>
      <c r="C1373" s="251" t="s">
        <v>10</v>
      </c>
      <c r="D1373" s="275">
        <v>1</v>
      </c>
      <c r="E1373" s="254"/>
      <c r="F1373" s="255"/>
      <c r="G1373" s="256"/>
      <c r="H1373" s="256"/>
    </row>
    <row r="1374" spans="1:8" ht="22.8">
      <c r="A1374" s="251">
        <v>3</v>
      </c>
      <c r="B1374" s="252" t="s">
        <v>998</v>
      </c>
      <c r="C1374" s="251" t="s">
        <v>10</v>
      </c>
      <c r="D1374" s="275">
        <v>1</v>
      </c>
      <c r="E1374" s="254"/>
      <c r="F1374" s="255"/>
      <c r="G1374" s="256"/>
      <c r="H1374" s="256"/>
    </row>
    <row r="1375" spans="1:8" ht="34.200000000000003">
      <c r="A1375" s="251">
        <v>4</v>
      </c>
      <c r="B1375" s="252" t="s">
        <v>384</v>
      </c>
      <c r="C1375" s="251" t="s">
        <v>10</v>
      </c>
      <c r="D1375" s="275">
        <v>2</v>
      </c>
      <c r="E1375" s="254"/>
      <c r="F1375" s="255"/>
      <c r="G1375" s="256"/>
      <c r="H1375" s="256"/>
    </row>
    <row r="1376" spans="1:8" ht="22.8">
      <c r="A1376" s="251">
        <v>5</v>
      </c>
      <c r="B1376" s="252" t="s">
        <v>2316</v>
      </c>
      <c r="C1376" s="251" t="s">
        <v>10</v>
      </c>
      <c r="D1376" s="275">
        <v>9</v>
      </c>
      <c r="E1376" s="254"/>
      <c r="F1376" s="255"/>
      <c r="G1376" s="256"/>
      <c r="H1376" s="256"/>
    </row>
    <row r="1377" spans="1:8" ht="22.8">
      <c r="A1377" s="251">
        <v>6</v>
      </c>
      <c r="B1377" s="252" t="s">
        <v>2307</v>
      </c>
      <c r="C1377" s="251" t="s">
        <v>10</v>
      </c>
      <c r="D1377" s="275">
        <v>5</v>
      </c>
      <c r="E1377" s="254"/>
      <c r="F1377" s="255"/>
      <c r="G1377" s="256"/>
      <c r="H1377" s="256"/>
    </row>
    <row r="1378" spans="1:8" ht="22.8">
      <c r="A1378" s="251">
        <v>7</v>
      </c>
      <c r="B1378" s="252" t="s">
        <v>2330</v>
      </c>
      <c r="C1378" s="251" t="s">
        <v>10</v>
      </c>
      <c r="D1378" s="275">
        <v>2</v>
      </c>
      <c r="E1378" s="254"/>
      <c r="F1378" s="255"/>
      <c r="G1378" s="256"/>
      <c r="H1378" s="256"/>
    </row>
    <row r="1379" spans="1:8" ht="22.8">
      <c r="A1379" s="357">
        <v>8</v>
      </c>
      <c r="B1379" s="358" t="s">
        <v>2331</v>
      </c>
      <c r="C1379" s="357" t="s">
        <v>10</v>
      </c>
      <c r="D1379" s="359">
        <v>1</v>
      </c>
      <c r="E1379" s="254"/>
      <c r="F1379" s="255"/>
      <c r="G1379" s="256"/>
      <c r="H1379" s="256"/>
    </row>
    <row r="1380" spans="1:8" ht="22.8">
      <c r="A1380" s="251">
        <v>9</v>
      </c>
      <c r="B1380" s="252" t="s">
        <v>2321</v>
      </c>
      <c r="C1380" s="251" t="s">
        <v>10</v>
      </c>
      <c r="D1380" s="356">
        <v>1</v>
      </c>
      <c r="E1380" s="254"/>
      <c r="F1380" s="255"/>
      <c r="G1380" s="256"/>
      <c r="H1380" s="256"/>
    </row>
    <row r="1381" spans="1:8" ht="22.8">
      <c r="A1381" s="357">
        <v>10</v>
      </c>
      <c r="B1381" s="358" t="s">
        <v>2310</v>
      </c>
      <c r="C1381" s="357" t="s">
        <v>10</v>
      </c>
      <c r="D1381" s="359">
        <v>1</v>
      </c>
      <c r="E1381" s="254"/>
      <c r="F1381" s="255"/>
      <c r="G1381" s="256"/>
      <c r="H1381" s="256"/>
    </row>
    <row r="1382" spans="1:8" ht="22.8">
      <c r="A1382" s="251">
        <v>11</v>
      </c>
      <c r="B1382" s="252" t="s">
        <v>2332</v>
      </c>
      <c r="C1382" s="251" t="s">
        <v>10</v>
      </c>
      <c r="D1382" s="356">
        <v>2</v>
      </c>
      <c r="E1382" s="254"/>
      <c r="F1382" s="255"/>
      <c r="G1382" s="256"/>
      <c r="H1382" s="256"/>
    </row>
    <row r="1383" spans="1:8" ht="22.8">
      <c r="A1383" s="251">
        <v>12</v>
      </c>
      <c r="B1383" s="252" t="s">
        <v>988</v>
      </c>
      <c r="C1383" s="251" t="s">
        <v>10</v>
      </c>
      <c r="D1383" s="275">
        <v>1</v>
      </c>
      <c r="E1383" s="254"/>
      <c r="F1383" s="255"/>
      <c r="G1383" s="256"/>
      <c r="H1383" s="256"/>
    </row>
    <row r="1384" spans="1:8" ht="23.7" customHeight="1">
      <c r="A1384" s="251">
        <v>13</v>
      </c>
      <c r="B1384" s="252" t="s">
        <v>391</v>
      </c>
      <c r="C1384" s="251" t="s">
        <v>184</v>
      </c>
      <c r="D1384" s="275">
        <v>22</v>
      </c>
      <c r="E1384" s="254"/>
      <c r="F1384" s="255"/>
      <c r="G1384" s="256"/>
      <c r="H1384" s="256"/>
    </row>
    <row r="1385" spans="1:8" ht="22.8">
      <c r="A1385" s="251">
        <v>14</v>
      </c>
      <c r="B1385" s="252" t="s">
        <v>1028</v>
      </c>
      <c r="C1385" s="251" t="s">
        <v>29</v>
      </c>
      <c r="D1385" s="274">
        <v>0.06</v>
      </c>
      <c r="E1385" s="254"/>
      <c r="F1385" s="255"/>
      <c r="G1385" s="256"/>
      <c r="H1385" s="256"/>
    </row>
    <row r="1386" spans="1:8" ht="22.8">
      <c r="A1386" s="251">
        <v>15</v>
      </c>
      <c r="B1386" s="252" t="s">
        <v>1029</v>
      </c>
      <c r="C1386" s="251" t="s">
        <v>64</v>
      </c>
      <c r="D1386" s="275">
        <v>40</v>
      </c>
      <c r="E1386" s="254"/>
      <c r="F1386" s="255"/>
      <c r="G1386" s="256"/>
      <c r="H1386" s="256"/>
    </row>
    <row r="1387" spans="1:8" ht="14.1" customHeight="1">
      <c r="A1387" s="628" t="s">
        <v>1392</v>
      </c>
      <c r="B1387" s="629"/>
      <c r="C1387" s="629"/>
      <c r="D1387" s="629"/>
      <c r="E1387" s="630"/>
      <c r="F1387" s="255"/>
    </row>
    <row r="1388" spans="1:8" ht="14.1">
      <c r="A1388" s="278"/>
      <c r="B1388" s="649"/>
      <c r="C1388" s="650"/>
      <c r="D1388" s="650"/>
      <c r="E1388" s="279"/>
      <c r="F1388" s="280"/>
    </row>
    <row r="1389" spans="1:8">
      <c r="A1389" s="278"/>
      <c r="B1389" s="651"/>
      <c r="C1389" s="652"/>
      <c r="D1389" s="652"/>
      <c r="E1389" s="279"/>
      <c r="F1389" s="280"/>
    </row>
    <row r="1390" spans="1:8" ht="14.1">
      <c r="A1390" s="278"/>
      <c r="B1390" s="649"/>
      <c r="C1390" s="650"/>
      <c r="D1390" s="650"/>
      <c r="E1390" s="279"/>
      <c r="F1390" s="280"/>
    </row>
    <row r="1391" spans="1:8" ht="15">
      <c r="B1391" s="616" t="s">
        <v>19</v>
      </c>
      <c r="C1391" s="617"/>
      <c r="D1391" s="617"/>
      <c r="E1391" s="617"/>
    </row>
    <row r="1393" spans="1:8">
      <c r="A1393" s="618" t="s">
        <v>846</v>
      </c>
      <c r="B1393" s="619"/>
      <c r="C1393" s="619"/>
      <c r="D1393" s="619"/>
      <c r="E1393" s="619"/>
      <c r="F1393" s="619"/>
    </row>
    <row r="1394" spans="1:8">
      <c r="A1394" s="619"/>
      <c r="B1394" s="619"/>
      <c r="C1394" s="619"/>
      <c r="D1394" s="619"/>
      <c r="E1394" s="619"/>
      <c r="F1394" s="619"/>
    </row>
    <row r="1395" spans="1:8">
      <c r="A1395" s="618" t="s">
        <v>959</v>
      </c>
      <c r="B1395" s="619"/>
      <c r="C1395" s="619"/>
      <c r="D1395" s="619"/>
      <c r="E1395" s="619"/>
      <c r="F1395" s="619"/>
    </row>
    <row r="1396" spans="1:8">
      <c r="A1396" s="619"/>
      <c r="B1396" s="619"/>
      <c r="C1396" s="619"/>
      <c r="D1396" s="619"/>
      <c r="E1396" s="619"/>
      <c r="F1396" s="619"/>
    </row>
    <row r="1397" spans="1:8">
      <c r="A1397" s="618" t="s">
        <v>1030</v>
      </c>
      <c r="B1397" s="619"/>
      <c r="C1397" s="619"/>
      <c r="D1397" s="619"/>
      <c r="E1397" s="619"/>
      <c r="F1397" s="619"/>
    </row>
    <row r="1398" spans="1:8">
      <c r="A1398" s="619"/>
      <c r="B1398" s="619"/>
      <c r="C1398" s="619"/>
      <c r="D1398" s="619"/>
      <c r="E1398" s="619"/>
      <c r="F1398" s="619"/>
    </row>
    <row r="1399" spans="1:8">
      <c r="A1399" s="620" t="s">
        <v>1438</v>
      </c>
      <c r="B1399" s="243" t="s">
        <v>23</v>
      </c>
      <c r="C1399" s="244" t="s">
        <v>6</v>
      </c>
      <c r="D1399" s="622" t="s">
        <v>7</v>
      </c>
      <c r="E1399" s="624" t="s">
        <v>1393</v>
      </c>
      <c r="F1399" s="625"/>
    </row>
    <row r="1400" spans="1:8">
      <c r="A1400" s="621"/>
      <c r="B1400" s="246" t="s">
        <v>24</v>
      </c>
      <c r="C1400" s="247" t="s">
        <v>10</v>
      </c>
      <c r="D1400" s="623"/>
      <c r="E1400" s="248" t="s">
        <v>25</v>
      </c>
      <c r="F1400" s="245" t="s">
        <v>26</v>
      </c>
    </row>
    <row r="1401" spans="1:8">
      <c r="A1401" s="249"/>
      <c r="B1401" s="626" t="s">
        <v>27</v>
      </c>
      <c r="C1401" s="627"/>
      <c r="D1401" s="627"/>
      <c r="E1401" s="627"/>
      <c r="F1401" s="627"/>
    </row>
    <row r="1402" spans="1:8" ht="22.8">
      <c r="A1402" s="251">
        <v>1</v>
      </c>
      <c r="B1402" s="252" t="s">
        <v>291</v>
      </c>
      <c r="C1402" s="251" t="s">
        <v>259</v>
      </c>
      <c r="D1402" s="274">
        <v>0.19</v>
      </c>
      <c r="E1402" s="254"/>
      <c r="F1402" s="255"/>
      <c r="G1402" s="256"/>
      <c r="H1402" s="256"/>
    </row>
    <row r="1403" spans="1:8" ht="34.200000000000003">
      <c r="A1403" s="251">
        <v>2</v>
      </c>
      <c r="B1403" s="252" t="s">
        <v>342</v>
      </c>
      <c r="C1403" s="251" t="s">
        <v>64</v>
      </c>
      <c r="D1403" s="275">
        <v>465</v>
      </c>
      <c r="E1403" s="254"/>
      <c r="F1403" s="255"/>
      <c r="G1403" s="256"/>
      <c r="H1403" s="256"/>
    </row>
    <row r="1404" spans="1:8" ht="22.8">
      <c r="A1404" s="251">
        <v>3</v>
      </c>
      <c r="B1404" s="252" t="s">
        <v>77</v>
      </c>
      <c r="C1404" s="251" t="s">
        <v>46</v>
      </c>
      <c r="D1404" s="275">
        <v>46.5</v>
      </c>
      <c r="E1404" s="254"/>
      <c r="F1404" s="255"/>
      <c r="G1404" s="256"/>
      <c r="H1404" s="256"/>
    </row>
    <row r="1405" spans="1:8" ht="22.8">
      <c r="A1405" s="251">
        <v>4</v>
      </c>
      <c r="B1405" s="252" t="s">
        <v>66</v>
      </c>
      <c r="C1405" s="251" t="s">
        <v>46</v>
      </c>
      <c r="D1405" s="275">
        <v>46.5</v>
      </c>
      <c r="E1405" s="254"/>
      <c r="F1405" s="255"/>
      <c r="G1405" s="256"/>
      <c r="H1405" s="256"/>
    </row>
    <row r="1406" spans="1:8" ht="34.200000000000003">
      <c r="A1406" s="251">
        <v>5</v>
      </c>
      <c r="B1406" s="252" t="s">
        <v>63</v>
      </c>
      <c r="C1406" s="251" t="s">
        <v>64</v>
      </c>
      <c r="D1406" s="275">
        <v>327</v>
      </c>
      <c r="E1406" s="254"/>
      <c r="F1406" s="255"/>
      <c r="G1406" s="256"/>
      <c r="H1406" s="256"/>
    </row>
    <row r="1407" spans="1:8" ht="22.8">
      <c r="A1407" s="251">
        <v>6</v>
      </c>
      <c r="B1407" s="252" t="s">
        <v>77</v>
      </c>
      <c r="C1407" s="251" t="s">
        <v>46</v>
      </c>
      <c r="D1407" s="275">
        <v>12.1</v>
      </c>
      <c r="E1407" s="254"/>
      <c r="F1407" s="255"/>
      <c r="G1407" s="256"/>
      <c r="H1407" s="256"/>
    </row>
    <row r="1408" spans="1:8" ht="22.8">
      <c r="A1408" s="251">
        <v>7</v>
      </c>
      <c r="B1408" s="252" t="s">
        <v>66</v>
      </c>
      <c r="C1408" s="251" t="s">
        <v>46</v>
      </c>
      <c r="D1408" s="275">
        <v>12.1</v>
      </c>
      <c r="E1408" s="254"/>
      <c r="F1408" s="255"/>
      <c r="G1408" s="256"/>
      <c r="H1408" s="256"/>
    </row>
    <row r="1409" spans="1:8" ht="22.8">
      <c r="A1409" s="251">
        <v>8</v>
      </c>
      <c r="B1409" s="252" t="s">
        <v>67</v>
      </c>
      <c r="C1409" s="251" t="s">
        <v>68</v>
      </c>
      <c r="D1409" s="275">
        <v>6</v>
      </c>
      <c r="E1409" s="254"/>
      <c r="F1409" s="255"/>
      <c r="G1409" s="256"/>
      <c r="H1409" s="256"/>
    </row>
    <row r="1410" spans="1:8" ht="34.200000000000003">
      <c r="A1410" s="251">
        <v>9</v>
      </c>
      <c r="B1410" s="252" t="s">
        <v>344</v>
      </c>
      <c r="C1410" s="251" t="s">
        <v>46</v>
      </c>
      <c r="D1410" s="275">
        <v>120</v>
      </c>
      <c r="E1410" s="254"/>
      <c r="F1410" s="255"/>
      <c r="G1410" s="256"/>
      <c r="H1410" s="256"/>
    </row>
    <row r="1411" spans="1:8" ht="22.8">
      <c r="A1411" s="251">
        <v>10</v>
      </c>
      <c r="B1411" s="252" t="s">
        <v>66</v>
      </c>
      <c r="C1411" s="251" t="s">
        <v>46</v>
      </c>
      <c r="D1411" s="275">
        <v>120</v>
      </c>
      <c r="E1411" s="254"/>
      <c r="F1411" s="255"/>
      <c r="G1411" s="256"/>
      <c r="H1411" s="256"/>
    </row>
    <row r="1412" spans="1:8" ht="34.200000000000003">
      <c r="A1412" s="251">
        <v>11</v>
      </c>
      <c r="B1412" s="252" t="s">
        <v>345</v>
      </c>
      <c r="C1412" s="251" t="s">
        <v>68</v>
      </c>
      <c r="D1412" s="275">
        <v>17.5</v>
      </c>
      <c r="E1412" s="254"/>
      <c r="F1412" s="255"/>
      <c r="G1412" s="256"/>
      <c r="H1412" s="256"/>
    </row>
    <row r="1413" spans="1:8" ht="34.200000000000003">
      <c r="A1413" s="251">
        <v>12</v>
      </c>
      <c r="B1413" s="252" t="s">
        <v>979</v>
      </c>
      <c r="C1413" s="251" t="s">
        <v>46</v>
      </c>
      <c r="D1413" s="275">
        <v>805</v>
      </c>
      <c r="E1413" s="254"/>
      <c r="F1413" s="255"/>
      <c r="G1413" s="256"/>
      <c r="H1413" s="256"/>
    </row>
    <row r="1414" spans="1:8" ht="22.8">
      <c r="A1414" s="251">
        <v>13</v>
      </c>
      <c r="B1414" s="252" t="s">
        <v>66</v>
      </c>
      <c r="C1414" s="251" t="s">
        <v>46</v>
      </c>
      <c r="D1414" s="275">
        <v>805</v>
      </c>
      <c r="E1414" s="254"/>
      <c r="F1414" s="255"/>
      <c r="G1414" s="256"/>
      <c r="H1414" s="256"/>
    </row>
    <row r="1415" spans="1:8" ht="34.200000000000003">
      <c r="A1415" s="251">
        <v>14</v>
      </c>
      <c r="B1415" s="252" t="s">
        <v>79</v>
      </c>
      <c r="C1415" s="251" t="s">
        <v>80</v>
      </c>
      <c r="D1415" s="274">
        <v>0.154</v>
      </c>
      <c r="E1415" s="254"/>
      <c r="F1415" s="255"/>
      <c r="G1415" s="256"/>
      <c r="H1415" s="256"/>
    </row>
    <row r="1416" spans="1:8" ht="34.200000000000003">
      <c r="A1416" s="251">
        <v>15</v>
      </c>
      <c r="B1416" s="252" t="s">
        <v>81</v>
      </c>
      <c r="C1416" s="251" t="s">
        <v>80</v>
      </c>
      <c r="D1416" s="274">
        <v>0.154</v>
      </c>
      <c r="E1416" s="254"/>
      <c r="F1416" s="255"/>
      <c r="G1416" s="256"/>
      <c r="H1416" s="256"/>
    </row>
    <row r="1417" spans="1:8" ht="45.6">
      <c r="A1417" s="251">
        <v>16</v>
      </c>
      <c r="B1417" s="252" t="s">
        <v>82</v>
      </c>
      <c r="C1417" s="251" t="s">
        <v>80</v>
      </c>
      <c r="D1417" s="274">
        <v>0.154</v>
      </c>
      <c r="E1417" s="254"/>
      <c r="F1417" s="255"/>
      <c r="G1417" s="256"/>
      <c r="H1417" s="256"/>
    </row>
    <row r="1418" spans="1:8" ht="34.200000000000003">
      <c r="A1418" s="251">
        <v>17</v>
      </c>
      <c r="B1418" s="252" t="s">
        <v>980</v>
      </c>
      <c r="C1418" s="251" t="s">
        <v>42</v>
      </c>
      <c r="D1418" s="275">
        <v>12.5</v>
      </c>
      <c r="E1418" s="254"/>
      <c r="F1418" s="255"/>
      <c r="G1418" s="256"/>
      <c r="H1418" s="256"/>
    </row>
    <row r="1419" spans="1:8" ht="34.200000000000003">
      <c r="A1419" s="251">
        <v>18</v>
      </c>
      <c r="B1419" s="252" t="s">
        <v>85</v>
      </c>
      <c r="C1419" s="251" t="s">
        <v>80</v>
      </c>
      <c r="D1419" s="275">
        <v>1.25</v>
      </c>
      <c r="E1419" s="254"/>
      <c r="F1419" s="255"/>
      <c r="G1419" s="256"/>
      <c r="H1419" s="256"/>
    </row>
    <row r="1420" spans="1:8" ht="34.200000000000003">
      <c r="A1420" s="251">
        <v>19</v>
      </c>
      <c r="B1420" s="252" t="s">
        <v>415</v>
      </c>
      <c r="C1420" s="251" t="s">
        <v>80</v>
      </c>
      <c r="D1420" s="275">
        <v>1.25</v>
      </c>
      <c r="E1420" s="254"/>
      <c r="F1420" s="255"/>
      <c r="G1420" s="256"/>
      <c r="H1420" s="256"/>
    </row>
    <row r="1421" spans="1:8" ht="22.8">
      <c r="A1421" s="251">
        <v>20</v>
      </c>
      <c r="B1421" s="252" t="s">
        <v>70</v>
      </c>
      <c r="C1421" s="251" t="s">
        <v>10</v>
      </c>
      <c r="D1421" s="275">
        <v>13</v>
      </c>
      <c r="E1421" s="254"/>
      <c r="F1421" s="255"/>
      <c r="G1421" s="256"/>
      <c r="H1421" s="256"/>
    </row>
    <row r="1422" spans="1:8">
      <c r="A1422" s="251">
        <v>21</v>
      </c>
      <c r="B1422" s="252" t="s">
        <v>71</v>
      </c>
      <c r="C1422" s="251" t="s">
        <v>10</v>
      </c>
      <c r="D1422" s="275">
        <v>13</v>
      </c>
      <c r="E1422" s="254"/>
      <c r="F1422" s="255"/>
      <c r="G1422" s="256"/>
      <c r="H1422" s="256"/>
    </row>
    <row r="1423" spans="1:8" ht="22.8">
      <c r="A1423" s="251">
        <v>22</v>
      </c>
      <c r="B1423" s="252" t="s">
        <v>77</v>
      </c>
      <c r="C1423" s="251" t="s">
        <v>46</v>
      </c>
      <c r="D1423" s="275">
        <v>2.16</v>
      </c>
      <c r="E1423" s="254"/>
      <c r="F1423" s="255"/>
      <c r="G1423" s="256"/>
      <c r="H1423" s="256"/>
    </row>
    <row r="1424" spans="1:8" ht="22.8">
      <c r="A1424" s="251">
        <v>23</v>
      </c>
      <c r="B1424" s="252" t="s">
        <v>66</v>
      </c>
      <c r="C1424" s="251" t="s">
        <v>46</v>
      </c>
      <c r="D1424" s="275">
        <v>2.16</v>
      </c>
      <c r="E1424" s="254"/>
      <c r="F1424" s="255"/>
      <c r="G1424" s="256"/>
      <c r="H1424" s="256"/>
    </row>
    <row r="1425" spans="1:8">
      <c r="A1425" s="249"/>
      <c r="B1425" s="626" t="s">
        <v>78</v>
      </c>
      <c r="C1425" s="627"/>
      <c r="D1425" s="627"/>
      <c r="E1425" s="627"/>
      <c r="F1425" s="627"/>
    </row>
    <row r="1426" spans="1:8">
      <c r="A1426" s="251">
        <v>1</v>
      </c>
      <c r="B1426" s="252" t="s">
        <v>361</v>
      </c>
      <c r="C1426" s="251" t="s">
        <v>68</v>
      </c>
      <c r="D1426" s="275">
        <v>14</v>
      </c>
      <c r="E1426" s="254"/>
      <c r="F1426" s="255"/>
      <c r="G1426" s="256"/>
      <c r="H1426" s="256"/>
    </row>
    <row r="1427" spans="1:8">
      <c r="A1427" s="251">
        <v>2</v>
      </c>
      <c r="B1427" s="252" t="s">
        <v>680</v>
      </c>
      <c r="C1427" s="251" t="s">
        <v>68</v>
      </c>
      <c r="D1427" s="275">
        <v>14</v>
      </c>
      <c r="E1427" s="254"/>
      <c r="F1427" s="255"/>
      <c r="G1427" s="256"/>
      <c r="H1427" s="256"/>
    </row>
    <row r="1428" spans="1:8" ht="45.6">
      <c r="A1428" s="251">
        <v>3</v>
      </c>
      <c r="B1428" s="252" t="s">
        <v>375</v>
      </c>
      <c r="C1428" s="251" t="s">
        <v>42</v>
      </c>
      <c r="D1428" s="275">
        <v>2.75</v>
      </c>
      <c r="E1428" s="254"/>
      <c r="F1428" s="255"/>
      <c r="G1428" s="256"/>
      <c r="H1428" s="256"/>
    </row>
    <row r="1429" spans="1:8" ht="22.8">
      <c r="A1429" s="251">
        <v>4</v>
      </c>
      <c r="B1429" s="252" t="s">
        <v>86</v>
      </c>
      <c r="C1429" s="251" t="s">
        <v>87</v>
      </c>
      <c r="D1429" s="275">
        <v>1.4</v>
      </c>
      <c r="E1429" s="254"/>
      <c r="F1429" s="255"/>
      <c r="G1429" s="256"/>
      <c r="H1429" s="256"/>
    </row>
    <row r="1430" spans="1:8" ht="34.200000000000003">
      <c r="A1430" s="251">
        <v>5</v>
      </c>
      <c r="B1430" s="252" t="s">
        <v>88</v>
      </c>
      <c r="C1430" s="251" t="s">
        <v>42</v>
      </c>
      <c r="D1430" s="275">
        <v>4.2</v>
      </c>
      <c r="E1430" s="254"/>
      <c r="F1430" s="255"/>
      <c r="G1430" s="256"/>
      <c r="H1430" s="256"/>
    </row>
    <row r="1431" spans="1:8" ht="22.8">
      <c r="A1431" s="251">
        <v>6</v>
      </c>
      <c r="B1431" s="252" t="s">
        <v>89</v>
      </c>
      <c r="C1431" s="251" t="s">
        <v>87</v>
      </c>
      <c r="D1431" s="275">
        <v>1.88</v>
      </c>
      <c r="E1431" s="254"/>
      <c r="F1431" s="255"/>
      <c r="G1431" s="256"/>
      <c r="H1431" s="256"/>
    </row>
    <row r="1432" spans="1:8" ht="22.8">
      <c r="A1432" s="251">
        <v>7</v>
      </c>
      <c r="B1432" s="252" t="s">
        <v>356</v>
      </c>
      <c r="C1432" s="251" t="s">
        <v>87</v>
      </c>
      <c r="D1432" s="274">
        <v>0.47</v>
      </c>
      <c r="E1432" s="254"/>
      <c r="F1432" s="255"/>
      <c r="G1432" s="256"/>
      <c r="H1432" s="256"/>
    </row>
    <row r="1433" spans="1:8" ht="34.200000000000003">
      <c r="A1433" s="251">
        <v>8</v>
      </c>
      <c r="B1433" s="252" t="s">
        <v>81</v>
      </c>
      <c r="C1433" s="251" t="s">
        <v>80</v>
      </c>
      <c r="D1433" s="274">
        <v>0.2467</v>
      </c>
      <c r="E1433" s="254"/>
      <c r="F1433" s="255"/>
      <c r="G1433" s="256"/>
      <c r="H1433" s="256"/>
    </row>
    <row r="1434" spans="1:8" ht="45.6">
      <c r="A1434" s="251">
        <v>9</v>
      </c>
      <c r="B1434" s="252" t="s">
        <v>357</v>
      </c>
      <c r="C1434" s="251" t="s">
        <v>80</v>
      </c>
      <c r="D1434" s="274">
        <v>0.2467</v>
      </c>
      <c r="E1434" s="254"/>
      <c r="F1434" s="255"/>
      <c r="G1434" s="256"/>
      <c r="H1434" s="256"/>
    </row>
    <row r="1435" spans="1:8" ht="34.200000000000003">
      <c r="A1435" s="251">
        <v>10</v>
      </c>
      <c r="B1435" s="252" t="s">
        <v>92</v>
      </c>
      <c r="C1435" s="251" t="s">
        <v>68</v>
      </c>
      <c r="D1435" s="275">
        <v>23.5</v>
      </c>
      <c r="E1435" s="254"/>
      <c r="F1435" s="255"/>
      <c r="G1435" s="256"/>
      <c r="H1435" s="256"/>
    </row>
    <row r="1436" spans="1:8" ht="22.8">
      <c r="A1436" s="251">
        <v>11</v>
      </c>
      <c r="B1436" s="252" t="s">
        <v>93</v>
      </c>
      <c r="C1436" s="251" t="s">
        <v>68</v>
      </c>
      <c r="D1436" s="275">
        <v>23.5</v>
      </c>
      <c r="E1436" s="254"/>
      <c r="F1436" s="255"/>
      <c r="G1436" s="256"/>
      <c r="H1436" s="256"/>
    </row>
    <row r="1437" spans="1:8">
      <c r="A1437" s="249"/>
      <c r="B1437" s="626" t="s">
        <v>358</v>
      </c>
      <c r="C1437" s="627"/>
      <c r="D1437" s="627"/>
      <c r="E1437" s="627"/>
      <c r="F1437" s="627"/>
    </row>
    <row r="1438" spans="1:8" ht="34.200000000000003">
      <c r="A1438" s="251">
        <v>1</v>
      </c>
      <c r="B1438" s="252" t="s">
        <v>84</v>
      </c>
      <c r="C1438" s="251" t="s">
        <v>80</v>
      </c>
      <c r="D1438" s="274">
        <v>0.109</v>
      </c>
      <c r="E1438" s="254"/>
      <c r="F1438" s="255"/>
      <c r="G1438" s="256"/>
      <c r="H1438" s="256"/>
    </row>
    <row r="1439" spans="1:8" ht="34.200000000000003">
      <c r="A1439" s="251">
        <v>2</v>
      </c>
      <c r="B1439" s="252" t="s">
        <v>85</v>
      </c>
      <c r="C1439" s="251" t="s">
        <v>80</v>
      </c>
      <c r="D1439" s="274">
        <v>0.109</v>
      </c>
      <c r="E1439" s="254"/>
      <c r="F1439" s="255"/>
      <c r="G1439" s="256"/>
      <c r="H1439" s="256"/>
    </row>
    <row r="1440" spans="1:8" ht="45.6">
      <c r="A1440" s="251">
        <v>3</v>
      </c>
      <c r="B1440" s="252" t="s">
        <v>359</v>
      </c>
      <c r="C1440" s="251" t="s">
        <v>103</v>
      </c>
      <c r="D1440" s="275">
        <v>1.84</v>
      </c>
      <c r="E1440" s="254"/>
      <c r="F1440" s="255"/>
      <c r="G1440" s="256"/>
      <c r="H1440" s="256"/>
    </row>
    <row r="1441" spans="1:8" ht="45.6">
      <c r="A1441" s="251">
        <v>4</v>
      </c>
      <c r="B1441" s="252" t="s">
        <v>359</v>
      </c>
      <c r="C1441" s="251" t="s">
        <v>103</v>
      </c>
      <c r="D1441" s="274">
        <v>0.33</v>
      </c>
      <c r="E1441" s="254"/>
      <c r="F1441" s="255"/>
      <c r="G1441" s="256"/>
      <c r="H1441" s="256"/>
    </row>
    <row r="1442" spans="1:8" ht="22.8">
      <c r="A1442" s="251">
        <v>5</v>
      </c>
      <c r="B1442" s="252" t="s">
        <v>360</v>
      </c>
      <c r="C1442" s="251" t="s">
        <v>10</v>
      </c>
      <c r="D1442" s="275">
        <v>1</v>
      </c>
      <c r="E1442" s="254"/>
      <c r="F1442" s="255"/>
      <c r="G1442" s="256"/>
      <c r="H1442" s="256"/>
    </row>
    <row r="1443" spans="1:8">
      <c r="A1443" s="251">
        <v>6</v>
      </c>
      <c r="B1443" s="252" t="s">
        <v>361</v>
      </c>
      <c r="C1443" s="251" t="s">
        <v>68</v>
      </c>
      <c r="D1443" s="275">
        <v>5.67</v>
      </c>
      <c r="E1443" s="254"/>
      <c r="F1443" s="255"/>
      <c r="G1443" s="256"/>
      <c r="H1443" s="256"/>
    </row>
    <row r="1444" spans="1:8">
      <c r="A1444" s="249"/>
      <c r="B1444" s="626" t="s">
        <v>1031</v>
      </c>
      <c r="C1444" s="627"/>
      <c r="D1444" s="627"/>
      <c r="E1444" s="627"/>
      <c r="F1444" s="627"/>
    </row>
    <row r="1445" spans="1:8" ht="45.6">
      <c r="A1445" s="251">
        <v>1</v>
      </c>
      <c r="B1445" s="252" t="s">
        <v>227</v>
      </c>
      <c r="C1445" s="251" t="s">
        <v>42</v>
      </c>
      <c r="D1445" s="275">
        <v>6.6</v>
      </c>
      <c r="E1445" s="254"/>
      <c r="F1445" s="255"/>
      <c r="G1445" s="256"/>
      <c r="H1445" s="256"/>
    </row>
    <row r="1446" spans="1:8" ht="22.8">
      <c r="A1446" s="251">
        <v>2</v>
      </c>
      <c r="B1446" s="252" t="s">
        <v>982</v>
      </c>
      <c r="C1446" s="251" t="s">
        <v>42</v>
      </c>
      <c r="D1446" s="275">
        <v>2.5499999999999998</v>
      </c>
      <c r="E1446" s="254"/>
      <c r="F1446" s="255"/>
      <c r="G1446" s="256"/>
      <c r="H1446" s="256"/>
    </row>
    <row r="1447" spans="1:8" ht="34.200000000000003">
      <c r="A1447" s="251">
        <v>3</v>
      </c>
      <c r="B1447" s="252" t="s">
        <v>365</v>
      </c>
      <c r="C1447" s="251" t="s">
        <v>68</v>
      </c>
      <c r="D1447" s="275">
        <v>11.5</v>
      </c>
      <c r="E1447" s="254"/>
      <c r="F1447" s="255"/>
      <c r="G1447" s="256"/>
      <c r="H1447" s="256"/>
    </row>
    <row r="1448" spans="1:8" ht="22.8">
      <c r="A1448" s="251">
        <v>4</v>
      </c>
      <c r="B1448" s="252" t="s">
        <v>366</v>
      </c>
      <c r="C1448" s="251" t="s">
        <v>87</v>
      </c>
      <c r="D1448" s="275">
        <v>1.1499999999999999</v>
      </c>
      <c r="E1448" s="254"/>
      <c r="F1448" s="255"/>
      <c r="G1448" s="256"/>
      <c r="H1448" s="256"/>
    </row>
    <row r="1449" spans="1:8" ht="45.6">
      <c r="A1449" s="251">
        <v>5</v>
      </c>
      <c r="B1449" s="252" t="s">
        <v>367</v>
      </c>
      <c r="C1449" s="251" t="s">
        <v>68</v>
      </c>
      <c r="D1449" s="275">
        <v>2</v>
      </c>
      <c r="E1449" s="254"/>
      <c r="F1449" s="255"/>
      <c r="G1449" s="256"/>
      <c r="H1449" s="256"/>
    </row>
    <row r="1450" spans="1:8" ht="45.6">
      <c r="A1450" s="251">
        <v>6</v>
      </c>
      <c r="B1450" s="252" t="s">
        <v>224</v>
      </c>
      <c r="C1450" s="251" t="s">
        <v>68</v>
      </c>
      <c r="D1450" s="275">
        <v>9.5</v>
      </c>
      <c r="E1450" s="254"/>
      <c r="F1450" s="255"/>
      <c r="G1450" s="256"/>
      <c r="H1450" s="256"/>
    </row>
    <row r="1451" spans="1:8" ht="22.8">
      <c r="A1451" s="251">
        <v>7</v>
      </c>
      <c r="B1451" s="252" t="s">
        <v>366</v>
      </c>
      <c r="C1451" s="251" t="s">
        <v>87</v>
      </c>
      <c r="D1451" s="275">
        <v>1.1499999999999999</v>
      </c>
      <c r="E1451" s="254"/>
      <c r="F1451" s="255"/>
      <c r="G1451" s="256"/>
      <c r="H1451" s="256"/>
    </row>
    <row r="1452" spans="1:8" ht="34.200000000000003">
      <c r="A1452" s="251">
        <v>8</v>
      </c>
      <c r="B1452" s="252" t="s">
        <v>368</v>
      </c>
      <c r="C1452" s="251" t="s">
        <v>68</v>
      </c>
      <c r="D1452" s="275">
        <v>2</v>
      </c>
      <c r="E1452" s="254"/>
      <c r="F1452" s="255"/>
      <c r="G1452" s="256"/>
      <c r="H1452" s="256"/>
    </row>
    <row r="1453" spans="1:8" ht="45.6">
      <c r="A1453" s="251">
        <v>9</v>
      </c>
      <c r="B1453" s="252" t="s">
        <v>223</v>
      </c>
      <c r="C1453" s="251" t="s">
        <v>68</v>
      </c>
      <c r="D1453" s="275">
        <v>9.5</v>
      </c>
      <c r="E1453" s="254"/>
      <c r="F1453" s="255"/>
      <c r="G1453" s="256"/>
      <c r="H1453" s="256"/>
    </row>
    <row r="1454" spans="1:8" ht="22.8">
      <c r="A1454" s="251">
        <v>10</v>
      </c>
      <c r="B1454" s="358" t="s">
        <v>2289</v>
      </c>
      <c r="C1454" s="251" t="s">
        <v>103</v>
      </c>
      <c r="D1454" s="275">
        <v>3.43</v>
      </c>
      <c r="E1454" s="254"/>
      <c r="F1454" s="255"/>
      <c r="G1454" s="256"/>
      <c r="H1454" s="256"/>
    </row>
    <row r="1455" spans="1:8" ht="24" customHeight="1">
      <c r="A1455" s="251">
        <v>11</v>
      </c>
      <c r="B1455" s="252" t="s">
        <v>369</v>
      </c>
      <c r="C1455" s="251" t="s">
        <v>103</v>
      </c>
      <c r="D1455" s="275">
        <v>3.43</v>
      </c>
      <c r="E1455" s="254"/>
      <c r="F1455" s="255"/>
      <c r="G1455" s="256"/>
      <c r="H1455" s="256"/>
    </row>
    <row r="1456" spans="1:8">
      <c r="A1456" s="249"/>
      <c r="B1456" s="626" t="s">
        <v>374</v>
      </c>
      <c r="C1456" s="627"/>
      <c r="D1456" s="627"/>
      <c r="E1456" s="627"/>
      <c r="F1456" s="627"/>
    </row>
    <row r="1457" spans="1:8" ht="45.6">
      <c r="A1457" s="251">
        <v>1</v>
      </c>
      <c r="B1457" s="252" t="s">
        <v>227</v>
      </c>
      <c r="C1457" s="251" t="s">
        <v>42</v>
      </c>
      <c r="D1457" s="274">
        <v>0.7</v>
      </c>
      <c r="E1457" s="254"/>
      <c r="F1457" s="255"/>
      <c r="G1457" s="256"/>
      <c r="H1457" s="256"/>
    </row>
    <row r="1458" spans="1:8" ht="22.8">
      <c r="A1458" s="251">
        <v>2</v>
      </c>
      <c r="B1458" s="252" t="s">
        <v>983</v>
      </c>
      <c r="C1458" s="251" t="s">
        <v>68</v>
      </c>
      <c r="D1458" s="275">
        <v>3</v>
      </c>
      <c r="E1458" s="254"/>
      <c r="F1458" s="255"/>
      <c r="G1458" s="256"/>
      <c r="H1458" s="256"/>
    </row>
    <row r="1459" spans="1:8" ht="22.8">
      <c r="A1459" s="251">
        <v>3</v>
      </c>
      <c r="B1459" s="252" t="s">
        <v>97</v>
      </c>
      <c r="C1459" s="251" t="s">
        <v>68</v>
      </c>
      <c r="D1459" s="275">
        <v>3.02</v>
      </c>
      <c r="E1459" s="254"/>
      <c r="F1459" s="255"/>
      <c r="G1459" s="256"/>
      <c r="H1459" s="256"/>
    </row>
    <row r="1460" spans="1:8" ht="34.200000000000003">
      <c r="A1460" s="251">
        <v>4</v>
      </c>
      <c r="B1460" s="252" t="s">
        <v>379</v>
      </c>
      <c r="C1460" s="251" t="s">
        <v>68</v>
      </c>
      <c r="D1460" s="275">
        <v>2.95</v>
      </c>
      <c r="E1460" s="254"/>
      <c r="F1460" s="255"/>
      <c r="G1460" s="256"/>
      <c r="H1460" s="256"/>
    </row>
    <row r="1461" spans="1:8" ht="22.8">
      <c r="A1461" s="251">
        <v>5</v>
      </c>
      <c r="B1461" s="252" t="s">
        <v>98</v>
      </c>
      <c r="C1461" s="251" t="s">
        <v>68</v>
      </c>
      <c r="D1461" s="274">
        <v>7.0000000000000007E-2</v>
      </c>
      <c r="E1461" s="254"/>
      <c r="F1461" s="255"/>
      <c r="G1461" s="256"/>
      <c r="H1461" s="256"/>
    </row>
    <row r="1462" spans="1:8" ht="22.8">
      <c r="A1462" s="251">
        <v>6</v>
      </c>
      <c r="B1462" s="252" t="s">
        <v>102</v>
      </c>
      <c r="C1462" s="251" t="s">
        <v>103</v>
      </c>
      <c r="D1462" s="275">
        <v>2.44</v>
      </c>
      <c r="E1462" s="254"/>
      <c r="F1462" s="255"/>
      <c r="G1462" s="256"/>
      <c r="H1462" s="256"/>
    </row>
    <row r="1463" spans="1:8">
      <c r="A1463" s="249"/>
      <c r="B1463" s="626" t="s">
        <v>383</v>
      </c>
      <c r="C1463" s="627"/>
      <c r="D1463" s="627"/>
      <c r="E1463" s="627"/>
      <c r="F1463" s="627"/>
    </row>
    <row r="1464" spans="1:8" ht="34.200000000000003">
      <c r="A1464" s="251">
        <v>1</v>
      </c>
      <c r="B1464" s="252" t="s">
        <v>112</v>
      </c>
      <c r="C1464" s="251" t="s">
        <v>10</v>
      </c>
      <c r="D1464" s="275">
        <v>1</v>
      </c>
      <c r="E1464" s="254"/>
      <c r="F1464" s="255"/>
      <c r="G1464" s="256"/>
      <c r="H1464" s="256"/>
    </row>
    <row r="1465" spans="1:8" ht="22.8">
      <c r="A1465" s="251">
        <v>2</v>
      </c>
      <c r="B1465" s="252" t="s">
        <v>2323</v>
      </c>
      <c r="C1465" s="251" t="s">
        <v>10</v>
      </c>
      <c r="D1465" s="275">
        <v>1</v>
      </c>
      <c r="E1465" s="254"/>
      <c r="F1465" s="255"/>
      <c r="G1465" s="256"/>
      <c r="H1465" s="256"/>
    </row>
    <row r="1466" spans="1:8" ht="22.8">
      <c r="A1466" s="251">
        <v>3</v>
      </c>
      <c r="B1466" s="252" t="s">
        <v>2317</v>
      </c>
      <c r="C1466" s="251" t="s">
        <v>10</v>
      </c>
      <c r="D1466" s="275">
        <v>2</v>
      </c>
      <c r="E1466" s="254"/>
      <c r="F1466" s="255"/>
      <c r="G1466" s="256"/>
      <c r="H1466" s="256"/>
    </row>
    <row r="1467" spans="1:8" ht="22.8">
      <c r="A1467" s="251">
        <v>4</v>
      </c>
      <c r="B1467" s="252" t="s">
        <v>2325</v>
      </c>
      <c r="C1467" s="251" t="s">
        <v>10</v>
      </c>
      <c r="D1467" s="275">
        <v>2</v>
      </c>
      <c r="E1467" s="254"/>
      <c r="F1467" s="255"/>
      <c r="G1467" s="256"/>
      <c r="H1467" s="256"/>
    </row>
    <row r="1468" spans="1:8" ht="22.8">
      <c r="A1468" s="251">
        <v>5</v>
      </c>
      <c r="B1468" s="252" t="s">
        <v>2318</v>
      </c>
      <c r="C1468" s="251" t="s">
        <v>10</v>
      </c>
      <c r="D1468" s="275">
        <v>3</v>
      </c>
      <c r="E1468" s="254"/>
      <c r="F1468" s="255"/>
      <c r="G1468" s="256"/>
      <c r="H1468" s="256"/>
    </row>
    <row r="1469" spans="1:8" ht="22.8">
      <c r="A1469" s="251">
        <v>6</v>
      </c>
      <c r="B1469" s="252" t="s">
        <v>391</v>
      </c>
      <c r="C1469" s="251" t="s">
        <v>184</v>
      </c>
      <c r="D1469" s="275">
        <v>13</v>
      </c>
      <c r="E1469" s="254"/>
      <c r="F1469" s="255"/>
      <c r="G1469" s="256"/>
      <c r="H1469" s="256"/>
    </row>
    <row r="1470" spans="1:8" ht="34.200000000000003">
      <c r="A1470" s="251">
        <v>7</v>
      </c>
      <c r="B1470" s="252" t="s">
        <v>705</v>
      </c>
      <c r="C1470" s="251" t="s">
        <v>55</v>
      </c>
      <c r="D1470" s="356">
        <v>10</v>
      </c>
      <c r="E1470" s="254"/>
      <c r="F1470" s="255"/>
      <c r="G1470" s="256"/>
      <c r="H1470" s="256"/>
    </row>
    <row r="1471" spans="1:8" ht="22.8">
      <c r="A1471" s="251">
        <v>8</v>
      </c>
      <c r="B1471" s="252" t="s">
        <v>706</v>
      </c>
      <c r="C1471" s="251" t="s">
        <v>10</v>
      </c>
      <c r="D1471" s="275">
        <v>6</v>
      </c>
      <c r="E1471" s="254"/>
      <c r="F1471" s="255"/>
      <c r="G1471" s="256"/>
      <c r="H1471" s="256"/>
    </row>
    <row r="1472" spans="1:8" ht="14.1" customHeight="1">
      <c r="A1472" s="628" t="s">
        <v>1392</v>
      </c>
      <c r="B1472" s="629"/>
      <c r="C1472" s="629"/>
      <c r="D1472" s="629"/>
      <c r="E1472" s="630"/>
      <c r="F1472" s="255"/>
    </row>
    <row r="1473" spans="1:8" ht="14.1">
      <c r="A1473" s="278"/>
      <c r="B1473" s="649"/>
      <c r="C1473" s="650"/>
      <c r="D1473" s="650"/>
      <c r="E1473" s="279"/>
      <c r="F1473" s="280"/>
    </row>
    <row r="1474" spans="1:8">
      <c r="A1474" s="278"/>
      <c r="B1474" s="651"/>
      <c r="C1474" s="652"/>
      <c r="D1474" s="652"/>
      <c r="E1474" s="279"/>
      <c r="F1474" s="280"/>
    </row>
    <row r="1475" spans="1:8" ht="14.1">
      <c r="A1475" s="278"/>
      <c r="B1475" s="649"/>
      <c r="C1475" s="650"/>
      <c r="D1475" s="650"/>
      <c r="E1475" s="279"/>
      <c r="F1475" s="280"/>
    </row>
    <row r="1476" spans="1:8" ht="15">
      <c r="B1476" s="616" t="s">
        <v>19</v>
      </c>
      <c r="C1476" s="617"/>
      <c r="D1476" s="617"/>
      <c r="E1476" s="617"/>
    </row>
    <row r="1478" spans="1:8">
      <c r="A1478" s="618" t="s">
        <v>846</v>
      </c>
      <c r="B1478" s="619"/>
      <c r="C1478" s="619"/>
      <c r="D1478" s="619"/>
      <c r="E1478" s="619"/>
      <c r="F1478" s="619"/>
    </row>
    <row r="1479" spans="1:8">
      <c r="A1479" s="619"/>
      <c r="B1479" s="619"/>
      <c r="C1479" s="619"/>
      <c r="D1479" s="619"/>
      <c r="E1479" s="619"/>
      <c r="F1479" s="619"/>
    </row>
    <row r="1480" spans="1:8">
      <c r="A1480" s="618" t="s">
        <v>959</v>
      </c>
      <c r="B1480" s="619"/>
      <c r="C1480" s="619"/>
      <c r="D1480" s="619"/>
      <c r="E1480" s="619"/>
      <c r="F1480" s="619"/>
    </row>
    <row r="1481" spans="1:8">
      <c r="A1481" s="619"/>
      <c r="B1481" s="619"/>
      <c r="C1481" s="619"/>
      <c r="D1481" s="619"/>
      <c r="E1481" s="619"/>
      <c r="F1481" s="619"/>
    </row>
    <row r="1482" spans="1:8">
      <c r="A1482" s="618" t="s">
        <v>1032</v>
      </c>
      <c r="B1482" s="619"/>
      <c r="C1482" s="619"/>
      <c r="D1482" s="619"/>
      <c r="E1482" s="619"/>
      <c r="F1482" s="619"/>
    </row>
    <row r="1483" spans="1:8">
      <c r="A1483" s="619"/>
      <c r="B1483" s="619"/>
      <c r="C1483" s="619"/>
      <c r="D1483" s="619"/>
      <c r="E1483" s="619"/>
      <c r="F1483" s="619"/>
    </row>
    <row r="1484" spans="1:8">
      <c r="A1484" s="620" t="s">
        <v>1438</v>
      </c>
      <c r="B1484" s="243" t="s">
        <v>23</v>
      </c>
      <c r="C1484" s="244" t="s">
        <v>6</v>
      </c>
      <c r="D1484" s="622" t="s">
        <v>7</v>
      </c>
      <c r="E1484" s="624" t="s">
        <v>1393</v>
      </c>
      <c r="F1484" s="625"/>
    </row>
    <row r="1485" spans="1:8">
      <c r="A1485" s="621"/>
      <c r="B1485" s="246" t="s">
        <v>24</v>
      </c>
      <c r="C1485" s="247" t="s">
        <v>10</v>
      </c>
      <c r="D1485" s="623"/>
      <c r="E1485" s="248" t="s">
        <v>25</v>
      </c>
      <c r="F1485" s="245" t="s">
        <v>26</v>
      </c>
    </row>
    <row r="1486" spans="1:8">
      <c r="A1486" s="249"/>
      <c r="B1486" s="626" t="s">
        <v>27</v>
      </c>
      <c r="C1486" s="627"/>
      <c r="D1486" s="627"/>
      <c r="E1486" s="627"/>
      <c r="F1486" s="627"/>
    </row>
    <row r="1487" spans="1:8" ht="22.8">
      <c r="A1487" s="251">
        <v>1</v>
      </c>
      <c r="B1487" s="252" t="s">
        <v>291</v>
      </c>
      <c r="C1487" s="251" t="s">
        <v>259</v>
      </c>
      <c r="D1487" s="274">
        <v>0.33700000000000002</v>
      </c>
      <c r="E1487" s="254"/>
      <c r="F1487" s="255"/>
      <c r="G1487" s="256"/>
      <c r="H1487" s="256"/>
    </row>
    <row r="1488" spans="1:8" ht="34.200000000000003">
      <c r="A1488" s="251">
        <v>2</v>
      </c>
      <c r="B1488" s="252" t="s">
        <v>342</v>
      </c>
      <c r="C1488" s="251" t="s">
        <v>64</v>
      </c>
      <c r="D1488" s="275">
        <v>277</v>
      </c>
      <c r="E1488" s="254"/>
      <c r="F1488" s="255"/>
      <c r="G1488" s="256"/>
      <c r="H1488" s="256"/>
    </row>
    <row r="1489" spans="1:8" ht="22.8">
      <c r="A1489" s="251">
        <v>3</v>
      </c>
      <c r="B1489" s="252" t="s">
        <v>77</v>
      </c>
      <c r="C1489" s="251" t="s">
        <v>46</v>
      </c>
      <c r="D1489" s="275">
        <v>27.7</v>
      </c>
      <c r="E1489" s="254"/>
      <c r="F1489" s="255"/>
      <c r="G1489" s="256"/>
      <c r="H1489" s="256"/>
    </row>
    <row r="1490" spans="1:8" ht="22.8">
      <c r="A1490" s="251">
        <v>4</v>
      </c>
      <c r="B1490" s="252" t="s">
        <v>66</v>
      </c>
      <c r="C1490" s="251" t="s">
        <v>46</v>
      </c>
      <c r="D1490" s="275">
        <v>27.7</v>
      </c>
      <c r="E1490" s="254"/>
      <c r="F1490" s="255"/>
      <c r="G1490" s="256"/>
      <c r="H1490" s="256"/>
    </row>
    <row r="1491" spans="1:8" ht="34.200000000000003">
      <c r="A1491" s="251">
        <v>5</v>
      </c>
      <c r="B1491" s="252" t="s">
        <v>63</v>
      </c>
      <c r="C1491" s="251" t="s">
        <v>64</v>
      </c>
      <c r="D1491" s="275">
        <v>255</v>
      </c>
      <c r="E1491" s="254"/>
      <c r="F1491" s="255"/>
      <c r="G1491" s="256"/>
      <c r="H1491" s="256"/>
    </row>
    <row r="1492" spans="1:8" ht="22.8">
      <c r="A1492" s="251">
        <v>6</v>
      </c>
      <c r="B1492" s="252" t="s">
        <v>77</v>
      </c>
      <c r="C1492" s="251" t="s">
        <v>46</v>
      </c>
      <c r="D1492" s="275">
        <v>9.4350000000000005</v>
      </c>
      <c r="E1492" s="254"/>
      <c r="F1492" s="255"/>
      <c r="G1492" s="256"/>
      <c r="H1492" s="256"/>
    </row>
    <row r="1493" spans="1:8" ht="22.8">
      <c r="A1493" s="251">
        <v>7</v>
      </c>
      <c r="B1493" s="252" t="s">
        <v>66</v>
      </c>
      <c r="C1493" s="251" t="s">
        <v>46</v>
      </c>
      <c r="D1493" s="275">
        <v>9.4350000000000005</v>
      </c>
      <c r="E1493" s="254"/>
      <c r="F1493" s="255"/>
      <c r="G1493" s="256"/>
      <c r="H1493" s="256"/>
    </row>
    <row r="1494" spans="1:8" ht="22.8">
      <c r="A1494" s="251">
        <v>8</v>
      </c>
      <c r="B1494" s="252" t="s">
        <v>67</v>
      </c>
      <c r="C1494" s="251" t="s">
        <v>68</v>
      </c>
      <c r="D1494" s="275">
        <v>4.0999999999999996</v>
      </c>
      <c r="E1494" s="254"/>
      <c r="F1494" s="255"/>
      <c r="G1494" s="256"/>
      <c r="H1494" s="256"/>
    </row>
    <row r="1495" spans="1:8" ht="34.200000000000003">
      <c r="A1495" s="251">
        <v>9</v>
      </c>
      <c r="B1495" s="252" t="s">
        <v>344</v>
      </c>
      <c r="C1495" s="251" t="s">
        <v>46</v>
      </c>
      <c r="D1495" s="275">
        <v>82</v>
      </c>
      <c r="E1495" s="254"/>
      <c r="F1495" s="255"/>
      <c r="G1495" s="256"/>
      <c r="H1495" s="256"/>
    </row>
    <row r="1496" spans="1:8" ht="22.8">
      <c r="A1496" s="251">
        <v>10</v>
      </c>
      <c r="B1496" s="252" t="s">
        <v>66</v>
      </c>
      <c r="C1496" s="251" t="s">
        <v>46</v>
      </c>
      <c r="D1496" s="275">
        <v>82</v>
      </c>
      <c r="E1496" s="254"/>
      <c r="F1496" s="255"/>
      <c r="G1496" s="256"/>
      <c r="H1496" s="256"/>
    </row>
    <row r="1497" spans="1:8" ht="34.200000000000003">
      <c r="A1497" s="251">
        <v>11</v>
      </c>
      <c r="B1497" s="252" t="s">
        <v>345</v>
      </c>
      <c r="C1497" s="251" t="s">
        <v>68</v>
      </c>
      <c r="D1497" s="275">
        <v>8.1999999999999993</v>
      </c>
      <c r="E1497" s="254"/>
      <c r="F1497" s="255"/>
      <c r="G1497" s="256"/>
      <c r="H1497" s="256"/>
    </row>
    <row r="1498" spans="1:8" ht="34.200000000000003">
      <c r="A1498" s="251">
        <v>12</v>
      </c>
      <c r="B1498" s="252" t="s">
        <v>979</v>
      </c>
      <c r="C1498" s="251" t="s">
        <v>46</v>
      </c>
      <c r="D1498" s="275">
        <v>247</v>
      </c>
      <c r="E1498" s="254"/>
      <c r="F1498" s="255"/>
      <c r="G1498" s="256"/>
      <c r="H1498" s="256"/>
    </row>
    <row r="1499" spans="1:8" ht="22.8">
      <c r="A1499" s="251">
        <v>13</v>
      </c>
      <c r="B1499" s="252" t="s">
        <v>66</v>
      </c>
      <c r="C1499" s="251" t="s">
        <v>46</v>
      </c>
      <c r="D1499" s="275">
        <v>247</v>
      </c>
      <c r="E1499" s="254"/>
      <c r="F1499" s="255"/>
      <c r="G1499" s="256"/>
      <c r="H1499" s="256"/>
    </row>
    <row r="1500" spans="1:8" ht="34.200000000000003">
      <c r="A1500" s="251">
        <v>14</v>
      </c>
      <c r="B1500" s="252" t="s">
        <v>79</v>
      </c>
      <c r="C1500" s="251" t="s">
        <v>80</v>
      </c>
      <c r="D1500" s="274">
        <v>0.253</v>
      </c>
      <c r="E1500" s="254"/>
      <c r="F1500" s="255"/>
      <c r="G1500" s="256"/>
      <c r="H1500" s="256"/>
    </row>
    <row r="1501" spans="1:8" ht="34.200000000000003">
      <c r="A1501" s="251">
        <v>15</v>
      </c>
      <c r="B1501" s="252" t="s">
        <v>81</v>
      </c>
      <c r="C1501" s="251" t="s">
        <v>80</v>
      </c>
      <c r="D1501" s="274">
        <v>0.253</v>
      </c>
      <c r="E1501" s="254"/>
      <c r="F1501" s="255"/>
      <c r="G1501" s="256"/>
      <c r="H1501" s="256"/>
    </row>
    <row r="1502" spans="1:8" ht="45.6">
      <c r="A1502" s="251">
        <v>16</v>
      </c>
      <c r="B1502" s="252" t="s">
        <v>82</v>
      </c>
      <c r="C1502" s="251" t="s">
        <v>80</v>
      </c>
      <c r="D1502" s="274">
        <v>0.253</v>
      </c>
      <c r="E1502" s="254"/>
      <c r="F1502" s="255"/>
      <c r="G1502" s="256"/>
      <c r="H1502" s="256"/>
    </row>
    <row r="1503" spans="1:8" ht="34.200000000000003">
      <c r="A1503" s="251">
        <v>17</v>
      </c>
      <c r="B1503" s="252" t="s">
        <v>980</v>
      </c>
      <c r="C1503" s="251" t="s">
        <v>42</v>
      </c>
      <c r="D1503" s="275">
        <v>10</v>
      </c>
      <c r="E1503" s="254"/>
      <c r="F1503" s="255"/>
      <c r="G1503" s="256"/>
      <c r="H1503" s="256"/>
    </row>
    <row r="1504" spans="1:8" ht="34.200000000000003">
      <c r="A1504" s="251">
        <v>18</v>
      </c>
      <c r="B1504" s="252" t="s">
        <v>347</v>
      </c>
      <c r="C1504" s="251" t="s">
        <v>80</v>
      </c>
      <c r="D1504" s="275">
        <v>1</v>
      </c>
      <c r="E1504" s="254"/>
      <c r="F1504" s="255"/>
      <c r="G1504" s="256"/>
      <c r="H1504" s="256"/>
    </row>
    <row r="1505" spans="1:8" ht="34.200000000000003">
      <c r="A1505" s="251">
        <v>19</v>
      </c>
      <c r="B1505" s="252" t="s">
        <v>980</v>
      </c>
      <c r="C1505" s="251" t="s">
        <v>42</v>
      </c>
      <c r="D1505" s="275">
        <v>12.8</v>
      </c>
      <c r="E1505" s="254"/>
      <c r="F1505" s="255"/>
      <c r="G1505" s="256"/>
      <c r="H1505" s="256"/>
    </row>
    <row r="1506" spans="1:8" ht="34.200000000000003">
      <c r="A1506" s="251">
        <v>20</v>
      </c>
      <c r="B1506" s="252" t="s">
        <v>348</v>
      </c>
      <c r="C1506" s="251" t="s">
        <v>80</v>
      </c>
      <c r="D1506" s="275">
        <v>1.28</v>
      </c>
      <c r="E1506" s="254"/>
      <c r="F1506" s="255"/>
      <c r="G1506" s="256"/>
      <c r="H1506" s="256"/>
    </row>
    <row r="1507" spans="1:8" ht="34.200000000000003">
      <c r="A1507" s="251">
        <v>21</v>
      </c>
      <c r="B1507" s="252" t="s">
        <v>980</v>
      </c>
      <c r="C1507" s="251" t="s">
        <v>42</v>
      </c>
      <c r="D1507" s="275">
        <v>10</v>
      </c>
      <c r="E1507" s="254"/>
      <c r="F1507" s="255"/>
      <c r="G1507" s="256"/>
      <c r="H1507" s="256"/>
    </row>
    <row r="1508" spans="1:8" ht="34.200000000000003">
      <c r="A1508" s="251">
        <v>22</v>
      </c>
      <c r="B1508" s="252" t="s">
        <v>347</v>
      </c>
      <c r="C1508" s="251" t="s">
        <v>80</v>
      </c>
      <c r="D1508" s="275">
        <v>1</v>
      </c>
      <c r="E1508" s="254"/>
      <c r="F1508" s="255"/>
      <c r="G1508" s="256"/>
      <c r="H1508" s="256"/>
    </row>
    <row r="1509" spans="1:8" ht="34.200000000000003">
      <c r="A1509" s="251">
        <v>23</v>
      </c>
      <c r="B1509" s="252" t="s">
        <v>415</v>
      </c>
      <c r="C1509" s="251" t="s">
        <v>80</v>
      </c>
      <c r="D1509" s="275">
        <v>1</v>
      </c>
      <c r="E1509" s="254"/>
      <c r="F1509" s="255"/>
      <c r="G1509" s="256"/>
      <c r="H1509" s="256"/>
    </row>
    <row r="1510" spans="1:8" ht="22.8">
      <c r="A1510" s="251">
        <v>24</v>
      </c>
      <c r="B1510" s="252" t="s">
        <v>70</v>
      </c>
      <c r="C1510" s="251" t="s">
        <v>10</v>
      </c>
      <c r="D1510" s="275">
        <v>6</v>
      </c>
      <c r="E1510" s="254"/>
      <c r="F1510" s="255"/>
      <c r="G1510" s="256"/>
      <c r="H1510" s="256"/>
    </row>
    <row r="1511" spans="1:8">
      <c r="A1511" s="251">
        <v>25</v>
      </c>
      <c r="B1511" s="252" t="s">
        <v>71</v>
      </c>
      <c r="C1511" s="251" t="s">
        <v>10</v>
      </c>
      <c r="D1511" s="275">
        <v>6</v>
      </c>
      <c r="E1511" s="254"/>
      <c r="F1511" s="255"/>
      <c r="G1511" s="256"/>
      <c r="H1511" s="256"/>
    </row>
    <row r="1512" spans="1:8" ht="22.8">
      <c r="A1512" s="251">
        <v>26</v>
      </c>
      <c r="B1512" s="252" t="s">
        <v>77</v>
      </c>
      <c r="C1512" s="251" t="s">
        <v>46</v>
      </c>
      <c r="D1512" s="274">
        <v>0.996</v>
      </c>
      <c r="E1512" s="254"/>
      <c r="F1512" s="255"/>
      <c r="G1512" s="256"/>
      <c r="H1512" s="256"/>
    </row>
    <row r="1513" spans="1:8" ht="22.8">
      <c r="A1513" s="251">
        <v>27</v>
      </c>
      <c r="B1513" s="252" t="s">
        <v>66</v>
      </c>
      <c r="C1513" s="251" t="s">
        <v>46</v>
      </c>
      <c r="D1513" s="274">
        <v>0.996</v>
      </c>
      <c r="E1513" s="254"/>
      <c r="F1513" s="255"/>
      <c r="G1513" s="256"/>
      <c r="H1513" s="256"/>
    </row>
    <row r="1514" spans="1:8">
      <c r="A1514" s="249"/>
      <c r="B1514" s="626" t="s">
        <v>78</v>
      </c>
      <c r="C1514" s="627"/>
      <c r="D1514" s="627"/>
      <c r="E1514" s="627"/>
      <c r="F1514" s="627"/>
    </row>
    <row r="1515" spans="1:8" ht="22.8">
      <c r="A1515" s="251">
        <v>1</v>
      </c>
      <c r="B1515" s="252" t="s">
        <v>86</v>
      </c>
      <c r="C1515" s="251" t="s">
        <v>87</v>
      </c>
      <c r="D1515" s="275">
        <v>2.2799999999999998</v>
      </c>
      <c r="E1515" s="254"/>
      <c r="F1515" s="255"/>
      <c r="G1515" s="256"/>
      <c r="H1515" s="256"/>
    </row>
    <row r="1516" spans="1:8" ht="34.200000000000003">
      <c r="A1516" s="251">
        <v>2</v>
      </c>
      <c r="B1516" s="252" t="s">
        <v>88</v>
      </c>
      <c r="C1516" s="251" t="s">
        <v>42</v>
      </c>
      <c r="D1516" s="275">
        <v>6.84</v>
      </c>
      <c r="E1516" s="254"/>
      <c r="F1516" s="255"/>
      <c r="G1516" s="256"/>
      <c r="H1516" s="256"/>
    </row>
    <row r="1517" spans="1:8" ht="34.200000000000003">
      <c r="A1517" s="251">
        <v>3</v>
      </c>
      <c r="B1517" s="252" t="s">
        <v>355</v>
      </c>
      <c r="C1517" s="251" t="s">
        <v>68</v>
      </c>
      <c r="D1517" s="275">
        <v>18.649999999999999</v>
      </c>
      <c r="E1517" s="254"/>
      <c r="F1517" s="255"/>
      <c r="G1517" s="256"/>
      <c r="H1517" s="256"/>
    </row>
    <row r="1518" spans="1:8" ht="22.8">
      <c r="A1518" s="251">
        <v>4</v>
      </c>
      <c r="B1518" s="252" t="s">
        <v>89</v>
      </c>
      <c r="C1518" s="251" t="s">
        <v>87</v>
      </c>
      <c r="D1518" s="275">
        <v>1.1000000000000001</v>
      </c>
      <c r="E1518" s="254"/>
      <c r="F1518" s="255"/>
      <c r="G1518" s="256"/>
      <c r="H1518" s="256"/>
    </row>
    <row r="1519" spans="1:8" ht="22.8">
      <c r="A1519" s="251">
        <v>5</v>
      </c>
      <c r="B1519" s="252" t="s">
        <v>356</v>
      </c>
      <c r="C1519" s="251" t="s">
        <v>87</v>
      </c>
      <c r="D1519" s="274">
        <v>0.36</v>
      </c>
      <c r="E1519" s="254"/>
      <c r="F1519" s="255"/>
      <c r="G1519" s="256"/>
      <c r="H1519" s="256"/>
    </row>
    <row r="1520" spans="1:8" ht="34.200000000000003">
      <c r="A1520" s="251">
        <v>6</v>
      </c>
      <c r="B1520" s="252" t="s">
        <v>81</v>
      </c>
      <c r="C1520" s="251" t="s">
        <v>80</v>
      </c>
      <c r="D1520" s="274">
        <v>0.15329999999999999</v>
      </c>
      <c r="E1520" s="254"/>
      <c r="F1520" s="255"/>
      <c r="G1520" s="256"/>
      <c r="H1520" s="256"/>
    </row>
    <row r="1521" spans="1:8" ht="45.6">
      <c r="A1521" s="251">
        <v>7</v>
      </c>
      <c r="B1521" s="252" t="s">
        <v>357</v>
      </c>
      <c r="C1521" s="251" t="s">
        <v>80</v>
      </c>
      <c r="D1521" s="274">
        <v>0.15329999999999999</v>
      </c>
      <c r="E1521" s="254"/>
      <c r="F1521" s="255"/>
      <c r="G1521" s="256"/>
      <c r="H1521" s="256"/>
    </row>
    <row r="1522" spans="1:8" ht="34.200000000000003">
      <c r="A1522" s="251">
        <v>8</v>
      </c>
      <c r="B1522" s="252" t="s">
        <v>92</v>
      </c>
      <c r="C1522" s="251" t="s">
        <v>68</v>
      </c>
      <c r="D1522" s="275">
        <v>14.6</v>
      </c>
      <c r="E1522" s="254"/>
      <c r="F1522" s="255"/>
      <c r="G1522" s="256"/>
      <c r="H1522" s="256"/>
    </row>
    <row r="1523" spans="1:8" ht="22.8">
      <c r="A1523" s="251">
        <v>9</v>
      </c>
      <c r="B1523" s="252" t="s">
        <v>93</v>
      </c>
      <c r="C1523" s="251" t="s">
        <v>68</v>
      </c>
      <c r="D1523" s="275">
        <v>14.6</v>
      </c>
      <c r="E1523" s="254"/>
      <c r="F1523" s="255"/>
      <c r="G1523" s="256"/>
      <c r="H1523" s="256"/>
    </row>
    <row r="1524" spans="1:8">
      <c r="A1524" s="249"/>
      <c r="B1524" s="626" t="s">
        <v>358</v>
      </c>
      <c r="C1524" s="627"/>
      <c r="D1524" s="627"/>
      <c r="E1524" s="627"/>
      <c r="F1524" s="627"/>
    </row>
    <row r="1525" spans="1:8" ht="34.200000000000003">
      <c r="A1525" s="251">
        <v>1</v>
      </c>
      <c r="B1525" s="252" t="s">
        <v>84</v>
      </c>
      <c r="C1525" s="251" t="s">
        <v>80</v>
      </c>
      <c r="D1525" s="274">
        <v>0.23100000000000001</v>
      </c>
      <c r="E1525" s="254"/>
      <c r="F1525" s="255"/>
      <c r="G1525" s="256"/>
      <c r="H1525" s="256"/>
    </row>
    <row r="1526" spans="1:8" ht="34.200000000000003">
      <c r="A1526" s="251">
        <v>2</v>
      </c>
      <c r="B1526" s="252" t="s">
        <v>85</v>
      </c>
      <c r="C1526" s="251" t="s">
        <v>80</v>
      </c>
      <c r="D1526" s="274">
        <v>0.23100000000000001</v>
      </c>
      <c r="E1526" s="254"/>
      <c r="F1526" s="255"/>
      <c r="G1526" s="256"/>
      <c r="H1526" s="256"/>
    </row>
    <row r="1527" spans="1:8" ht="45.6">
      <c r="A1527" s="251">
        <v>3</v>
      </c>
      <c r="B1527" s="252" t="s">
        <v>359</v>
      </c>
      <c r="C1527" s="251" t="s">
        <v>103</v>
      </c>
      <c r="D1527" s="275">
        <v>4.28</v>
      </c>
      <c r="E1527" s="254"/>
      <c r="F1527" s="255"/>
      <c r="G1527" s="256"/>
      <c r="H1527" s="256"/>
    </row>
    <row r="1528" spans="1:8" ht="45.6">
      <c r="A1528" s="251">
        <v>4</v>
      </c>
      <c r="B1528" s="252" t="s">
        <v>359</v>
      </c>
      <c r="C1528" s="251" t="s">
        <v>103</v>
      </c>
      <c r="D1528" s="274">
        <v>0.34</v>
      </c>
      <c r="E1528" s="254"/>
      <c r="F1528" s="255"/>
      <c r="G1528" s="256"/>
      <c r="H1528" s="256"/>
    </row>
    <row r="1529" spans="1:8" ht="22.8">
      <c r="A1529" s="251">
        <v>5</v>
      </c>
      <c r="B1529" s="252" t="s">
        <v>360</v>
      </c>
      <c r="C1529" s="251" t="s">
        <v>10</v>
      </c>
      <c r="D1529" s="275">
        <v>3</v>
      </c>
      <c r="E1529" s="254"/>
      <c r="F1529" s="255"/>
      <c r="G1529" s="256"/>
      <c r="H1529" s="256"/>
    </row>
    <row r="1530" spans="1:8">
      <c r="A1530" s="251">
        <v>6</v>
      </c>
      <c r="B1530" s="252" t="s">
        <v>361</v>
      </c>
      <c r="C1530" s="251" t="s">
        <v>68</v>
      </c>
      <c r="D1530" s="275">
        <v>12.06</v>
      </c>
      <c r="E1530" s="254"/>
      <c r="F1530" s="255"/>
      <c r="G1530" s="256"/>
      <c r="H1530" s="256"/>
    </row>
    <row r="1531" spans="1:8">
      <c r="A1531" s="249"/>
      <c r="B1531" s="626" t="s">
        <v>1033</v>
      </c>
      <c r="C1531" s="627"/>
      <c r="D1531" s="627"/>
      <c r="E1531" s="627"/>
      <c r="F1531" s="627"/>
    </row>
    <row r="1532" spans="1:8" ht="45.6">
      <c r="A1532" s="251">
        <v>1</v>
      </c>
      <c r="B1532" s="252" t="s">
        <v>227</v>
      </c>
      <c r="C1532" s="251" t="s">
        <v>42</v>
      </c>
      <c r="D1532" s="275">
        <v>11.4</v>
      </c>
      <c r="E1532" s="254"/>
      <c r="F1532" s="255"/>
      <c r="G1532" s="256"/>
      <c r="H1532" s="256"/>
    </row>
    <row r="1533" spans="1:8" ht="22.8">
      <c r="A1533" s="251">
        <v>2</v>
      </c>
      <c r="B1533" s="252" t="s">
        <v>982</v>
      </c>
      <c r="C1533" s="251" t="s">
        <v>42</v>
      </c>
      <c r="D1533" s="275">
        <v>4.2</v>
      </c>
      <c r="E1533" s="254"/>
      <c r="F1533" s="255"/>
      <c r="G1533" s="256"/>
      <c r="H1533" s="256"/>
    </row>
    <row r="1534" spans="1:8" ht="34.200000000000003">
      <c r="A1534" s="251">
        <v>3</v>
      </c>
      <c r="B1534" s="252" t="s">
        <v>700</v>
      </c>
      <c r="C1534" s="251" t="s">
        <v>68</v>
      </c>
      <c r="D1534" s="275">
        <v>2.6</v>
      </c>
      <c r="E1534" s="254"/>
      <c r="F1534" s="255"/>
      <c r="G1534" s="256"/>
      <c r="H1534" s="256"/>
    </row>
    <row r="1535" spans="1:8" ht="34.200000000000003">
      <c r="A1535" s="251">
        <v>4</v>
      </c>
      <c r="B1535" s="252" t="s">
        <v>365</v>
      </c>
      <c r="C1535" s="251" t="s">
        <v>68</v>
      </c>
      <c r="D1535" s="275">
        <v>16.05</v>
      </c>
      <c r="E1535" s="254"/>
      <c r="F1535" s="255"/>
      <c r="G1535" s="256"/>
      <c r="H1535" s="256"/>
    </row>
    <row r="1536" spans="1:8" ht="22.8">
      <c r="A1536" s="251">
        <v>5</v>
      </c>
      <c r="B1536" s="252" t="s">
        <v>366</v>
      </c>
      <c r="C1536" s="251" t="s">
        <v>87</v>
      </c>
      <c r="D1536" s="275">
        <v>1.86</v>
      </c>
      <c r="E1536" s="254"/>
      <c r="F1536" s="255"/>
      <c r="G1536" s="256"/>
      <c r="H1536" s="256"/>
    </row>
    <row r="1537" spans="1:8" ht="45.6">
      <c r="A1537" s="251">
        <v>6</v>
      </c>
      <c r="B1537" s="252" t="s">
        <v>367</v>
      </c>
      <c r="C1537" s="251" t="s">
        <v>68</v>
      </c>
      <c r="D1537" s="275">
        <v>2.6</v>
      </c>
      <c r="E1537" s="254"/>
      <c r="F1537" s="255"/>
      <c r="G1537" s="256"/>
      <c r="H1537" s="256"/>
    </row>
    <row r="1538" spans="1:8" ht="45.6">
      <c r="A1538" s="251">
        <v>7</v>
      </c>
      <c r="B1538" s="252" t="s">
        <v>224</v>
      </c>
      <c r="C1538" s="251" t="s">
        <v>68</v>
      </c>
      <c r="D1538" s="275">
        <v>7.65</v>
      </c>
      <c r="E1538" s="254"/>
      <c r="F1538" s="255"/>
      <c r="G1538" s="256"/>
      <c r="H1538" s="256"/>
    </row>
    <row r="1539" spans="1:8" ht="22.8">
      <c r="A1539" s="251">
        <v>8</v>
      </c>
      <c r="B1539" s="252" t="s">
        <v>366</v>
      </c>
      <c r="C1539" s="251" t="s">
        <v>87</v>
      </c>
      <c r="D1539" s="275">
        <v>1.0249999999999999</v>
      </c>
      <c r="E1539" s="254"/>
      <c r="F1539" s="255"/>
      <c r="G1539" s="256"/>
      <c r="H1539" s="256"/>
    </row>
    <row r="1540" spans="1:8" ht="34.200000000000003">
      <c r="A1540" s="251">
        <v>9</v>
      </c>
      <c r="B1540" s="252" t="s">
        <v>368</v>
      </c>
      <c r="C1540" s="251" t="s">
        <v>68</v>
      </c>
      <c r="D1540" s="275">
        <v>2.6</v>
      </c>
      <c r="E1540" s="254"/>
      <c r="F1540" s="255"/>
      <c r="G1540" s="256"/>
      <c r="H1540" s="256"/>
    </row>
    <row r="1541" spans="1:8" ht="45.6">
      <c r="A1541" s="251">
        <v>10</v>
      </c>
      <c r="B1541" s="252" t="s">
        <v>223</v>
      </c>
      <c r="C1541" s="251" t="s">
        <v>68</v>
      </c>
      <c r="D1541" s="275">
        <v>8.4</v>
      </c>
      <c r="E1541" s="254"/>
      <c r="F1541" s="255"/>
      <c r="G1541" s="256"/>
      <c r="H1541" s="256"/>
    </row>
    <row r="1542" spans="1:8" ht="45.6">
      <c r="A1542" s="251">
        <v>11</v>
      </c>
      <c r="B1542" s="252" t="s">
        <v>223</v>
      </c>
      <c r="C1542" s="251" t="s">
        <v>68</v>
      </c>
      <c r="D1542" s="275">
        <v>7.65</v>
      </c>
      <c r="E1542" s="254"/>
      <c r="F1542" s="255"/>
      <c r="G1542" s="256"/>
      <c r="H1542" s="256"/>
    </row>
    <row r="1543" spans="1:8" ht="22.8">
      <c r="A1543" s="251">
        <v>12</v>
      </c>
      <c r="B1543" s="252" t="s">
        <v>993</v>
      </c>
      <c r="C1543" s="251" t="s">
        <v>68</v>
      </c>
      <c r="D1543" s="274">
        <v>0.4</v>
      </c>
      <c r="E1543" s="254"/>
      <c r="F1543" s="255"/>
      <c r="G1543" s="256"/>
      <c r="H1543" s="256"/>
    </row>
    <row r="1544" spans="1:8" ht="22.8">
      <c r="A1544" s="251">
        <v>13</v>
      </c>
      <c r="B1544" s="252" t="s">
        <v>686</v>
      </c>
      <c r="C1544" s="251" t="s">
        <v>184</v>
      </c>
      <c r="D1544" s="275">
        <v>40</v>
      </c>
      <c r="E1544" s="254"/>
      <c r="F1544" s="255"/>
      <c r="G1544" s="256"/>
      <c r="H1544" s="256"/>
    </row>
    <row r="1545" spans="1:8" ht="34.200000000000003">
      <c r="A1545" s="251">
        <v>14</v>
      </c>
      <c r="B1545" s="252" t="s">
        <v>994</v>
      </c>
      <c r="C1545" s="251" t="s">
        <v>184</v>
      </c>
      <c r="D1545" s="275">
        <v>40</v>
      </c>
      <c r="E1545" s="254"/>
      <c r="F1545" s="255"/>
      <c r="G1545" s="256"/>
      <c r="H1545" s="256"/>
    </row>
    <row r="1546" spans="1:8" ht="22.8">
      <c r="A1546" s="251">
        <v>15</v>
      </c>
      <c r="B1546" s="252" t="s">
        <v>1034</v>
      </c>
      <c r="C1546" s="251" t="s">
        <v>68</v>
      </c>
      <c r="D1546" s="274">
        <v>0.4</v>
      </c>
      <c r="E1546" s="254"/>
      <c r="F1546" s="255"/>
      <c r="G1546" s="256"/>
      <c r="H1546" s="256"/>
    </row>
    <row r="1547" spans="1:8" ht="22.8">
      <c r="A1547" s="251">
        <v>16</v>
      </c>
      <c r="B1547" s="358" t="s">
        <v>2286</v>
      </c>
      <c r="C1547" s="251" t="s">
        <v>103</v>
      </c>
      <c r="D1547" s="274">
        <v>0.72</v>
      </c>
      <c r="E1547" s="254"/>
      <c r="F1547" s="255"/>
      <c r="G1547" s="256"/>
      <c r="H1547" s="256"/>
    </row>
    <row r="1548" spans="1:8" ht="22.8">
      <c r="A1548" s="251">
        <v>17</v>
      </c>
      <c r="B1548" s="358" t="s">
        <v>2288</v>
      </c>
      <c r="C1548" s="251" t="s">
        <v>103</v>
      </c>
      <c r="D1548" s="275">
        <v>5.77</v>
      </c>
      <c r="E1548" s="254"/>
      <c r="F1548" s="255"/>
      <c r="G1548" s="256"/>
      <c r="H1548" s="256"/>
    </row>
    <row r="1549" spans="1:8" ht="22.8">
      <c r="A1549" s="251">
        <v>18</v>
      </c>
      <c r="B1549" s="252" t="s">
        <v>369</v>
      </c>
      <c r="C1549" s="251" t="s">
        <v>103</v>
      </c>
      <c r="D1549" s="275">
        <v>5.77</v>
      </c>
      <c r="E1549" s="254"/>
      <c r="F1549" s="255"/>
      <c r="G1549" s="256"/>
      <c r="H1549" s="256"/>
    </row>
    <row r="1550" spans="1:8">
      <c r="A1550" s="357">
        <v>19</v>
      </c>
      <c r="B1550" s="358" t="s">
        <v>2292</v>
      </c>
      <c r="C1550" s="357" t="s">
        <v>64</v>
      </c>
      <c r="D1550" s="359">
        <v>9.5</v>
      </c>
      <c r="E1550" s="254"/>
      <c r="F1550" s="255"/>
      <c r="G1550" s="256"/>
      <c r="H1550" s="256"/>
    </row>
    <row r="1551" spans="1:8">
      <c r="A1551" s="249"/>
      <c r="B1551" s="626" t="s">
        <v>374</v>
      </c>
      <c r="C1551" s="627"/>
      <c r="D1551" s="627"/>
      <c r="E1551" s="627"/>
      <c r="F1551" s="627"/>
    </row>
    <row r="1552" spans="1:8" ht="45.6">
      <c r="A1552" s="251">
        <v>1</v>
      </c>
      <c r="B1552" s="252" t="s">
        <v>227</v>
      </c>
      <c r="C1552" s="251" t="s">
        <v>42</v>
      </c>
      <c r="D1552" s="274">
        <v>0.65</v>
      </c>
      <c r="E1552" s="254"/>
      <c r="F1552" s="255"/>
      <c r="G1552" s="256"/>
      <c r="H1552" s="256"/>
    </row>
    <row r="1553" spans="1:8" ht="22.8">
      <c r="A1553" s="251">
        <v>2</v>
      </c>
      <c r="B1553" s="252" t="s">
        <v>983</v>
      </c>
      <c r="C1553" s="251" t="s">
        <v>68</v>
      </c>
      <c r="D1553" s="275">
        <v>2.73</v>
      </c>
      <c r="E1553" s="254"/>
      <c r="F1553" s="255"/>
      <c r="G1553" s="256"/>
      <c r="H1553" s="256"/>
    </row>
    <row r="1554" spans="1:8" ht="22.8">
      <c r="A1554" s="251">
        <v>3</v>
      </c>
      <c r="B1554" s="252" t="s">
        <v>97</v>
      </c>
      <c r="C1554" s="251" t="s">
        <v>68</v>
      </c>
      <c r="D1554" s="275">
        <v>2.68</v>
      </c>
      <c r="E1554" s="254"/>
      <c r="F1554" s="255"/>
      <c r="G1554" s="256"/>
      <c r="H1554" s="256"/>
    </row>
    <row r="1555" spans="1:8" ht="34.200000000000003">
      <c r="A1555" s="251">
        <v>4</v>
      </c>
      <c r="B1555" s="252" t="s">
        <v>379</v>
      </c>
      <c r="C1555" s="251" t="s">
        <v>68</v>
      </c>
      <c r="D1555" s="275">
        <v>2.64</v>
      </c>
      <c r="E1555" s="254"/>
      <c r="F1555" s="255"/>
      <c r="G1555" s="256"/>
      <c r="H1555" s="256"/>
    </row>
    <row r="1556" spans="1:8" ht="22.8">
      <c r="A1556" s="251">
        <v>5</v>
      </c>
      <c r="B1556" s="252" t="s">
        <v>98</v>
      </c>
      <c r="C1556" s="251" t="s">
        <v>68</v>
      </c>
      <c r="D1556" s="274">
        <v>0.01</v>
      </c>
      <c r="E1556" s="254"/>
      <c r="F1556" s="255"/>
      <c r="G1556" s="256"/>
      <c r="H1556" s="256"/>
    </row>
    <row r="1557" spans="1:8" ht="22.8">
      <c r="A1557" s="251">
        <v>6</v>
      </c>
      <c r="B1557" s="252" t="s">
        <v>98</v>
      </c>
      <c r="C1557" s="251" t="s">
        <v>68</v>
      </c>
      <c r="D1557" s="274">
        <v>0.03</v>
      </c>
      <c r="E1557" s="254"/>
      <c r="F1557" s="255"/>
      <c r="G1557" s="256"/>
      <c r="H1557" s="256"/>
    </row>
    <row r="1558" spans="1:8" ht="22.8">
      <c r="A1558" s="251">
        <v>7</v>
      </c>
      <c r="B1558" s="252" t="s">
        <v>102</v>
      </c>
      <c r="C1558" s="251" t="s">
        <v>103</v>
      </c>
      <c r="D1558" s="275">
        <v>1.86</v>
      </c>
      <c r="E1558" s="254"/>
      <c r="F1558" s="255"/>
      <c r="G1558" s="256"/>
      <c r="H1558" s="256"/>
    </row>
    <row r="1559" spans="1:8">
      <c r="A1559" s="249"/>
      <c r="B1559" s="626" t="s">
        <v>383</v>
      </c>
      <c r="C1559" s="627"/>
      <c r="D1559" s="627"/>
      <c r="E1559" s="627"/>
      <c r="F1559" s="627"/>
    </row>
    <row r="1560" spans="1:8" ht="34.200000000000003">
      <c r="A1560" s="251">
        <v>1</v>
      </c>
      <c r="B1560" s="252" t="s">
        <v>112</v>
      </c>
      <c r="C1560" s="251" t="s">
        <v>10</v>
      </c>
      <c r="D1560" s="275">
        <v>2</v>
      </c>
      <c r="E1560" s="254"/>
      <c r="F1560" s="255"/>
      <c r="G1560" s="256"/>
      <c r="H1560" s="256"/>
    </row>
    <row r="1561" spans="1:8" ht="22.8">
      <c r="A1561" s="251">
        <v>2</v>
      </c>
      <c r="B1561" s="252" t="s">
        <v>2305</v>
      </c>
      <c r="C1561" s="251" t="s">
        <v>10</v>
      </c>
      <c r="D1561" s="275">
        <v>1</v>
      </c>
      <c r="E1561" s="254"/>
      <c r="F1561" s="255"/>
      <c r="G1561" s="256"/>
      <c r="H1561" s="256"/>
    </row>
    <row r="1562" spans="1:8" ht="22.8">
      <c r="A1562" s="251">
        <v>3</v>
      </c>
      <c r="B1562" s="252" t="s">
        <v>2333</v>
      </c>
      <c r="C1562" s="251" t="s">
        <v>10</v>
      </c>
      <c r="D1562" s="275">
        <v>4</v>
      </c>
      <c r="E1562" s="254"/>
      <c r="F1562" s="255"/>
      <c r="G1562" s="256"/>
      <c r="H1562" s="256"/>
    </row>
    <row r="1563" spans="1:8" ht="22.8">
      <c r="A1563" s="251">
        <v>4</v>
      </c>
      <c r="B1563" s="252" t="s">
        <v>2308</v>
      </c>
      <c r="C1563" s="251" t="s">
        <v>10</v>
      </c>
      <c r="D1563" s="275">
        <v>1</v>
      </c>
      <c r="E1563" s="254"/>
      <c r="F1563" s="255"/>
      <c r="G1563" s="256"/>
      <c r="H1563" s="256"/>
    </row>
    <row r="1564" spans="1:8" ht="22.8">
      <c r="A1564" s="251">
        <v>5</v>
      </c>
      <c r="B1564" s="252" t="s">
        <v>2309</v>
      </c>
      <c r="C1564" s="251" t="s">
        <v>10</v>
      </c>
      <c r="D1564" s="275">
        <v>1</v>
      </c>
      <c r="E1564" s="254"/>
      <c r="F1564" s="255"/>
      <c r="G1564" s="256"/>
      <c r="H1564" s="256"/>
    </row>
    <row r="1565" spans="1:8" ht="22.8">
      <c r="A1565" s="251">
        <v>6</v>
      </c>
      <c r="B1565" s="252" t="s">
        <v>391</v>
      </c>
      <c r="C1565" s="251" t="s">
        <v>184</v>
      </c>
      <c r="D1565" s="275">
        <v>66</v>
      </c>
      <c r="E1565" s="254"/>
      <c r="F1565" s="255"/>
      <c r="G1565" s="256"/>
      <c r="H1565" s="256"/>
    </row>
    <row r="1566" spans="1:8" ht="34.200000000000003">
      <c r="A1566" s="251">
        <v>7</v>
      </c>
      <c r="B1566" s="252" t="s">
        <v>705</v>
      </c>
      <c r="C1566" s="251" t="s">
        <v>55</v>
      </c>
      <c r="D1566" s="356">
        <v>20</v>
      </c>
      <c r="E1566" s="254"/>
      <c r="F1566" s="255"/>
      <c r="G1566" s="256"/>
      <c r="H1566" s="256"/>
    </row>
    <row r="1567" spans="1:8" ht="22.8">
      <c r="A1567" s="251">
        <v>8</v>
      </c>
      <c r="B1567" s="252" t="s">
        <v>706</v>
      </c>
      <c r="C1567" s="251" t="s">
        <v>10</v>
      </c>
      <c r="D1567" s="275">
        <v>8</v>
      </c>
      <c r="E1567" s="254"/>
      <c r="F1567" s="255"/>
      <c r="G1567" s="256"/>
      <c r="H1567" s="256"/>
    </row>
    <row r="1568" spans="1:8" ht="14.1" customHeight="1">
      <c r="A1568" s="628" t="s">
        <v>1392</v>
      </c>
      <c r="B1568" s="629"/>
      <c r="C1568" s="629"/>
      <c r="D1568" s="629"/>
      <c r="E1568" s="630"/>
      <c r="F1568" s="255"/>
    </row>
    <row r="1569" spans="1:8" ht="14.1">
      <c r="A1569" s="278"/>
      <c r="B1569" s="649"/>
      <c r="C1569" s="650"/>
      <c r="D1569" s="650"/>
      <c r="E1569" s="279"/>
      <c r="F1569" s="280"/>
    </row>
    <row r="1570" spans="1:8">
      <c r="A1570" s="278"/>
      <c r="B1570" s="651"/>
      <c r="C1570" s="652"/>
      <c r="D1570" s="652"/>
      <c r="E1570" s="279"/>
      <c r="F1570" s="280"/>
    </row>
    <row r="1571" spans="1:8" ht="14.1">
      <c r="A1571" s="278"/>
      <c r="B1571" s="649"/>
      <c r="C1571" s="650"/>
      <c r="D1571" s="650"/>
      <c r="E1571" s="279"/>
      <c r="F1571" s="280"/>
    </row>
    <row r="1572" spans="1:8" ht="15">
      <c r="B1572" s="616" t="s">
        <v>19</v>
      </c>
      <c r="C1572" s="617"/>
      <c r="D1572" s="617"/>
      <c r="E1572" s="617"/>
    </row>
    <row r="1574" spans="1:8">
      <c r="A1574" s="618" t="s">
        <v>846</v>
      </c>
      <c r="B1574" s="619"/>
      <c r="C1574" s="619"/>
      <c r="D1574" s="619"/>
      <c r="E1574" s="619"/>
      <c r="F1574" s="619"/>
    </row>
    <row r="1575" spans="1:8">
      <c r="A1575" s="619"/>
      <c r="B1575" s="619"/>
      <c r="C1575" s="619"/>
      <c r="D1575" s="619"/>
      <c r="E1575" s="619"/>
      <c r="F1575" s="619"/>
    </row>
    <row r="1576" spans="1:8">
      <c r="A1576" s="618" t="s">
        <v>959</v>
      </c>
      <c r="B1576" s="619"/>
      <c r="C1576" s="619"/>
      <c r="D1576" s="619"/>
      <c r="E1576" s="619"/>
      <c r="F1576" s="619"/>
    </row>
    <row r="1577" spans="1:8">
      <c r="A1577" s="619"/>
      <c r="B1577" s="619"/>
      <c r="C1577" s="619"/>
      <c r="D1577" s="619"/>
      <c r="E1577" s="619"/>
      <c r="F1577" s="619"/>
    </row>
    <row r="1578" spans="1:8">
      <c r="A1578" s="618" t="s">
        <v>1035</v>
      </c>
      <c r="B1578" s="619"/>
      <c r="C1578" s="619"/>
      <c r="D1578" s="619"/>
      <c r="E1578" s="619"/>
      <c r="F1578" s="619"/>
    </row>
    <row r="1579" spans="1:8">
      <c r="A1579" s="619"/>
      <c r="B1579" s="619"/>
      <c r="C1579" s="619"/>
      <c r="D1579" s="619"/>
      <c r="E1579" s="619"/>
      <c r="F1579" s="619"/>
    </row>
    <row r="1580" spans="1:8">
      <c r="A1580" s="620" t="s">
        <v>1438</v>
      </c>
      <c r="B1580" s="243" t="s">
        <v>23</v>
      </c>
      <c r="C1580" s="244" t="s">
        <v>6</v>
      </c>
      <c r="D1580" s="622" t="s">
        <v>7</v>
      </c>
      <c r="E1580" s="624" t="s">
        <v>1393</v>
      </c>
      <c r="F1580" s="625"/>
    </row>
    <row r="1581" spans="1:8">
      <c r="A1581" s="621"/>
      <c r="B1581" s="246" t="s">
        <v>24</v>
      </c>
      <c r="C1581" s="247" t="s">
        <v>10</v>
      </c>
      <c r="D1581" s="623"/>
      <c r="E1581" s="248" t="s">
        <v>25</v>
      </c>
      <c r="F1581" s="245" t="s">
        <v>26</v>
      </c>
    </row>
    <row r="1582" spans="1:8">
      <c r="A1582" s="249"/>
      <c r="B1582" s="626" t="s">
        <v>27</v>
      </c>
      <c r="C1582" s="627"/>
      <c r="D1582" s="627"/>
      <c r="E1582" s="627"/>
      <c r="F1582" s="627"/>
    </row>
    <row r="1583" spans="1:8" ht="22.8">
      <c r="A1583" s="251">
        <v>1</v>
      </c>
      <c r="B1583" s="252" t="s">
        <v>291</v>
      </c>
      <c r="C1583" s="251" t="s">
        <v>259</v>
      </c>
      <c r="D1583" s="274">
        <v>3.3000000000000002E-2</v>
      </c>
      <c r="E1583" s="254"/>
      <c r="F1583" s="255"/>
      <c r="G1583" s="256"/>
      <c r="H1583" s="256"/>
    </row>
    <row r="1584" spans="1:8" ht="34.200000000000003">
      <c r="A1584" s="251">
        <v>2</v>
      </c>
      <c r="B1584" s="252" t="s">
        <v>342</v>
      </c>
      <c r="C1584" s="251" t="s">
        <v>64</v>
      </c>
      <c r="D1584" s="275">
        <v>55</v>
      </c>
      <c r="E1584" s="254"/>
      <c r="F1584" s="255"/>
      <c r="G1584" s="256"/>
      <c r="H1584" s="256"/>
    </row>
    <row r="1585" spans="1:8" ht="22.8">
      <c r="A1585" s="251">
        <v>3</v>
      </c>
      <c r="B1585" s="252" t="s">
        <v>77</v>
      </c>
      <c r="C1585" s="251" t="s">
        <v>46</v>
      </c>
      <c r="D1585" s="275">
        <v>5.5</v>
      </c>
      <c r="E1585" s="254"/>
      <c r="F1585" s="255"/>
      <c r="G1585" s="256"/>
      <c r="H1585" s="256"/>
    </row>
    <row r="1586" spans="1:8" ht="22.8">
      <c r="A1586" s="251">
        <v>4</v>
      </c>
      <c r="B1586" s="252" t="s">
        <v>66</v>
      </c>
      <c r="C1586" s="251" t="s">
        <v>46</v>
      </c>
      <c r="D1586" s="275">
        <v>5.5</v>
      </c>
      <c r="E1586" s="254"/>
      <c r="F1586" s="255"/>
      <c r="G1586" s="256"/>
      <c r="H1586" s="256"/>
    </row>
    <row r="1587" spans="1:8" ht="34.200000000000003">
      <c r="A1587" s="251">
        <v>5</v>
      </c>
      <c r="B1587" s="252" t="s">
        <v>63</v>
      </c>
      <c r="C1587" s="251" t="s">
        <v>64</v>
      </c>
      <c r="D1587" s="275">
        <v>4</v>
      </c>
      <c r="E1587" s="254"/>
      <c r="F1587" s="255"/>
      <c r="G1587" s="256"/>
      <c r="H1587" s="256"/>
    </row>
    <row r="1588" spans="1:8" ht="22.8">
      <c r="A1588" s="251">
        <v>6</v>
      </c>
      <c r="B1588" s="252" t="s">
        <v>77</v>
      </c>
      <c r="C1588" s="251" t="s">
        <v>46</v>
      </c>
      <c r="D1588" s="274">
        <v>0.14799999999999999</v>
      </c>
      <c r="E1588" s="254"/>
      <c r="F1588" s="255"/>
      <c r="G1588" s="256"/>
      <c r="H1588" s="256"/>
    </row>
    <row r="1589" spans="1:8" ht="22.8">
      <c r="A1589" s="251">
        <v>7</v>
      </c>
      <c r="B1589" s="252" t="s">
        <v>66</v>
      </c>
      <c r="C1589" s="251" t="s">
        <v>46</v>
      </c>
      <c r="D1589" s="274">
        <v>0.14799999999999999</v>
      </c>
      <c r="E1589" s="254"/>
      <c r="F1589" s="255"/>
      <c r="G1589" s="256"/>
      <c r="H1589" s="256"/>
    </row>
    <row r="1590" spans="1:8" ht="22.8">
      <c r="A1590" s="251">
        <v>8</v>
      </c>
      <c r="B1590" s="252" t="s">
        <v>67</v>
      </c>
      <c r="C1590" s="251" t="s">
        <v>68</v>
      </c>
      <c r="D1590" s="274">
        <v>0.21</v>
      </c>
      <c r="E1590" s="254"/>
      <c r="F1590" s="255"/>
      <c r="G1590" s="256"/>
      <c r="H1590" s="256"/>
    </row>
    <row r="1591" spans="1:8" ht="34.200000000000003">
      <c r="A1591" s="251">
        <v>9</v>
      </c>
      <c r="B1591" s="252" t="s">
        <v>344</v>
      </c>
      <c r="C1591" s="251" t="s">
        <v>46</v>
      </c>
      <c r="D1591" s="275">
        <v>4</v>
      </c>
      <c r="E1591" s="254"/>
      <c r="F1591" s="255"/>
      <c r="G1591" s="256"/>
      <c r="H1591" s="256"/>
    </row>
    <row r="1592" spans="1:8" ht="22.8">
      <c r="A1592" s="251">
        <v>10</v>
      </c>
      <c r="B1592" s="252" t="s">
        <v>66</v>
      </c>
      <c r="C1592" s="251" t="s">
        <v>46</v>
      </c>
      <c r="D1592" s="275">
        <v>4</v>
      </c>
      <c r="E1592" s="254"/>
      <c r="F1592" s="255"/>
      <c r="G1592" s="256"/>
      <c r="H1592" s="256"/>
    </row>
    <row r="1593" spans="1:8" ht="34.200000000000003">
      <c r="A1593" s="251">
        <v>11</v>
      </c>
      <c r="B1593" s="252" t="s">
        <v>345</v>
      </c>
      <c r="C1593" s="251" t="s">
        <v>68</v>
      </c>
      <c r="D1593" s="275">
        <v>1.85</v>
      </c>
      <c r="E1593" s="254"/>
      <c r="F1593" s="255"/>
      <c r="G1593" s="256"/>
      <c r="H1593" s="256"/>
    </row>
    <row r="1594" spans="1:8" ht="34.200000000000003">
      <c r="A1594" s="251">
        <v>12</v>
      </c>
      <c r="B1594" s="252" t="s">
        <v>979</v>
      </c>
      <c r="C1594" s="251" t="s">
        <v>46</v>
      </c>
      <c r="D1594" s="275">
        <v>56</v>
      </c>
      <c r="E1594" s="254"/>
      <c r="F1594" s="255"/>
      <c r="G1594" s="256"/>
      <c r="H1594" s="256"/>
    </row>
    <row r="1595" spans="1:8" ht="22.8">
      <c r="A1595" s="251">
        <v>13</v>
      </c>
      <c r="B1595" s="252" t="s">
        <v>66</v>
      </c>
      <c r="C1595" s="251" t="s">
        <v>46</v>
      </c>
      <c r="D1595" s="275">
        <v>56</v>
      </c>
      <c r="E1595" s="254"/>
      <c r="F1595" s="255"/>
      <c r="G1595" s="256"/>
      <c r="H1595" s="256"/>
    </row>
    <row r="1596" spans="1:8" ht="34.200000000000003">
      <c r="A1596" s="251">
        <v>14</v>
      </c>
      <c r="B1596" s="252" t="s">
        <v>79</v>
      </c>
      <c r="C1596" s="251" t="s">
        <v>80</v>
      </c>
      <c r="D1596" s="274">
        <v>1E-3</v>
      </c>
      <c r="E1596" s="254"/>
      <c r="F1596" s="255"/>
      <c r="G1596" s="256"/>
      <c r="H1596" s="256"/>
    </row>
    <row r="1597" spans="1:8" ht="34.200000000000003">
      <c r="A1597" s="251">
        <v>15</v>
      </c>
      <c r="B1597" s="252" t="s">
        <v>81</v>
      </c>
      <c r="C1597" s="251" t="s">
        <v>80</v>
      </c>
      <c r="D1597" s="274">
        <v>1E-3</v>
      </c>
      <c r="E1597" s="254"/>
      <c r="F1597" s="255"/>
      <c r="G1597" s="256"/>
      <c r="H1597" s="256"/>
    </row>
    <row r="1598" spans="1:8" ht="45.6">
      <c r="A1598" s="251">
        <v>16</v>
      </c>
      <c r="B1598" s="252" t="s">
        <v>82</v>
      </c>
      <c r="C1598" s="251" t="s">
        <v>80</v>
      </c>
      <c r="D1598" s="274">
        <v>1E-3</v>
      </c>
      <c r="E1598" s="254"/>
      <c r="F1598" s="255"/>
      <c r="G1598" s="256"/>
      <c r="H1598" s="256"/>
    </row>
    <row r="1599" spans="1:8" ht="34.200000000000003">
      <c r="A1599" s="251">
        <v>17</v>
      </c>
      <c r="B1599" s="252" t="s">
        <v>980</v>
      </c>
      <c r="C1599" s="251" t="s">
        <v>42</v>
      </c>
      <c r="D1599" s="275">
        <v>1.1299999999999999</v>
      </c>
      <c r="E1599" s="254"/>
      <c r="F1599" s="255"/>
      <c r="G1599" s="256"/>
      <c r="H1599" s="256"/>
    </row>
    <row r="1600" spans="1:8" ht="34.200000000000003">
      <c r="A1600" s="251">
        <v>18</v>
      </c>
      <c r="B1600" s="252" t="s">
        <v>347</v>
      </c>
      <c r="C1600" s="251" t="s">
        <v>80</v>
      </c>
      <c r="D1600" s="274">
        <v>0.113</v>
      </c>
      <c r="E1600" s="254"/>
      <c r="F1600" s="255"/>
      <c r="G1600" s="256"/>
      <c r="H1600" s="256"/>
    </row>
    <row r="1601" spans="1:8" ht="34.200000000000003">
      <c r="A1601" s="251">
        <v>19</v>
      </c>
      <c r="B1601" s="252" t="s">
        <v>980</v>
      </c>
      <c r="C1601" s="251" t="s">
        <v>42</v>
      </c>
      <c r="D1601" s="274">
        <v>0.32</v>
      </c>
      <c r="E1601" s="254"/>
      <c r="F1601" s="255"/>
      <c r="G1601" s="256"/>
      <c r="H1601" s="256"/>
    </row>
    <row r="1602" spans="1:8" ht="34.200000000000003">
      <c r="A1602" s="251">
        <v>20</v>
      </c>
      <c r="B1602" s="252" t="s">
        <v>348</v>
      </c>
      <c r="C1602" s="251" t="s">
        <v>80</v>
      </c>
      <c r="D1602" s="274">
        <v>3.2000000000000001E-2</v>
      </c>
      <c r="E1602" s="254"/>
      <c r="F1602" s="255"/>
      <c r="G1602" s="256"/>
      <c r="H1602" s="256"/>
    </row>
    <row r="1603" spans="1:8" ht="22.8">
      <c r="A1603" s="251">
        <v>21</v>
      </c>
      <c r="B1603" s="252" t="s">
        <v>70</v>
      </c>
      <c r="C1603" s="251" t="s">
        <v>10</v>
      </c>
      <c r="D1603" s="275">
        <v>2</v>
      </c>
      <c r="E1603" s="254"/>
      <c r="F1603" s="255"/>
      <c r="G1603" s="256"/>
      <c r="H1603" s="256"/>
    </row>
    <row r="1604" spans="1:8">
      <c r="A1604" s="251">
        <v>22</v>
      </c>
      <c r="B1604" s="252" t="s">
        <v>71</v>
      </c>
      <c r="C1604" s="251" t="s">
        <v>10</v>
      </c>
      <c r="D1604" s="275">
        <v>2</v>
      </c>
      <c r="E1604" s="254"/>
      <c r="F1604" s="255"/>
      <c r="G1604" s="256"/>
      <c r="H1604" s="256"/>
    </row>
    <row r="1605" spans="1:8" ht="22.8">
      <c r="A1605" s="251">
        <v>23</v>
      </c>
      <c r="B1605" s="252" t="s">
        <v>77</v>
      </c>
      <c r="C1605" s="251" t="s">
        <v>46</v>
      </c>
      <c r="D1605" s="274">
        <v>0.33200000000000002</v>
      </c>
      <c r="E1605" s="254"/>
      <c r="F1605" s="255"/>
      <c r="G1605" s="256"/>
      <c r="H1605" s="256"/>
    </row>
    <row r="1606" spans="1:8" ht="22.8">
      <c r="A1606" s="251">
        <v>24</v>
      </c>
      <c r="B1606" s="252" t="s">
        <v>66</v>
      </c>
      <c r="C1606" s="251" t="s">
        <v>46</v>
      </c>
      <c r="D1606" s="274">
        <v>0.33200000000000002</v>
      </c>
      <c r="E1606" s="254"/>
      <c r="F1606" s="255"/>
      <c r="G1606" s="256"/>
      <c r="H1606" s="256"/>
    </row>
    <row r="1607" spans="1:8">
      <c r="A1607" s="249"/>
      <c r="B1607" s="626" t="s">
        <v>78</v>
      </c>
      <c r="C1607" s="627"/>
      <c r="D1607" s="627"/>
      <c r="E1607" s="627"/>
      <c r="F1607" s="627"/>
    </row>
    <row r="1608" spans="1:8" ht="22.8">
      <c r="A1608" s="251">
        <v>1</v>
      </c>
      <c r="B1608" s="252" t="s">
        <v>86</v>
      </c>
      <c r="C1608" s="251" t="s">
        <v>87</v>
      </c>
      <c r="D1608" s="274">
        <v>0.28999999999999998</v>
      </c>
      <c r="E1608" s="254"/>
      <c r="F1608" s="255"/>
      <c r="G1608" s="256"/>
      <c r="H1608" s="256"/>
    </row>
    <row r="1609" spans="1:8" ht="34.200000000000003">
      <c r="A1609" s="251">
        <v>2</v>
      </c>
      <c r="B1609" s="252" t="s">
        <v>88</v>
      </c>
      <c r="C1609" s="251" t="s">
        <v>42</v>
      </c>
      <c r="D1609" s="274">
        <v>0.87</v>
      </c>
      <c r="E1609" s="254"/>
      <c r="F1609" s="255"/>
      <c r="G1609" s="256"/>
      <c r="H1609" s="256"/>
    </row>
    <row r="1610" spans="1:8" ht="34.200000000000003">
      <c r="A1610" s="251">
        <v>3</v>
      </c>
      <c r="B1610" s="252" t="s">
        <v>355</v>
      </c>
      <c r="C1610" s="251" t="s">
        <v>68</v>
      </c>
      <c r="D1610" s="275">
        <v>1.99</v>
      </c>
      <c r="E1610" s="254"/>
      <c r="F1610" s="255"/>
      <c r="G1610" s="256"/>
      <c r="H1610" s="256"/>
    </row>
    <row r="1611" spans="1:8">
      <c r="A1611" s="249"/>
      <c r="B1611" s="626" t="s">
        <v>358</v>
      </c>
      <c r="C1611" s="627"/>
      <c r="D1611" s="627"/>
      <c r="E1611" s="627"/>
      <c r="F1611" s="627"/>
    </row>
    <row r="1612" spans="1:8" ht="34.200000000000003">
      <c r="A1612" s="251">
        <v>1</v>
      </c>
      <c r="B1612" s="252" t="s">
        <v>84</v>
      </c>
      <c r="C1612" s="251" t="s">
        <v>80</v>
      </c>
      <c r="D1612" s="274">
        <v>1.7000000000000001E-2</v>
      </c>
      <c r="E1612" s="254"/>
      <c r="F1612" s="255"/>
      <c r="G1612" s="256"/>
      <c r="H1612" s="256"/>
    </row>
    <row r="1613" spans="1:8" ht="34.200000000000003">
      <c r="A1613" s="251">
        <v>2</v>
      </c>
      <c r="B1613" s="252" t="s">
        <v>85</v>
      </c>
      <c r="C1613" s="251" t="s">
        <v>80</v>
      </c>
      <c r="D1613" s="274">
        <v>1.7000000000000001E-2</v>
      </c>
      <c r="E1613" s="254"/>
      <c r="F1613" s="255"/>
      <c r="G1613" s="256"/>
      <c r="H1613" s="256"/>
    </row>
    <row r="1614" spans="1:8" ht="45.6">
      <c r="A1614" s="251">
        <v>3</v>
      </c>
      <c r="B1614" s="252" t="s">
        <v>359</v>
      </c>
      <c r="C1614" s="251" t="s">
        <v>103</v>
      </c>
      <c r="D1614" s="274">
        <v>0.33</v>
      </c>
      <c r="E1614" s="254"/>
      <c r="F1614" s="255"/>
      <c r="G1614" s="256"/>
      <c r="H1614" s="256"/>
    </row>
    <row r="1615" spans="1:8">
      <c r="A1615" s="251">
        <v>4</v>
      </c>
      <c r="B1615" s="252" t="s">
        <v>361</v>
      </c>
      <c r="C1615" s="251" t="s">
        <v>68</v>
      </c>
      <c r="D1615" s="274">
        <v>0.87</v>
      </c>
      <c r="E1615" s="254"/>
      <c r="F1615" s="255"/>
      <c r="G1615" s="256"/>
      <c r="H1615" s="256"/>
    </row>
    <row r="1616" spans="1:8">
      <c r="A1616" s="249"/>
      <c r="B1616" s="626" t="s">
        <v>1036</v>
      </c>
      <c r="C1616" s="627"/>
      <c r="D1616" s="627"/>
      <c r="E1616" s="627"/>
      <c r="F1616" s="627"/>
    </row>
    <row r="1617" spans="1:8" ht="45.6">
      <c r="A1617" s="251">
        <v>1</v>
      </c>
      <c r="B1617" s="252" t="s">
        <v>227</v>
      </c>
      <c r="C1617" s="251" t="s">
        <v>42</v>
      </c>
      <c r="D1617" s="275">
        <v>1.45</v>
      </c>
      <c r="E1617" s="254"/>
      <c r="F1617" s="255"/>
      <c r="G1617" s="256"/>
      <c r="H1617" s="256"/>
    </row>
    <row r="1618" spans="1:8" ht="22.8">
      <c r="A1618" s="251">
        <v>2</v>
      </c>
      <c r="B1618" s="252" t="s">
        <v>982</v>
      </c>
      <c r="C1618" s="251" t="s">
        <v>42</v>
      </c>
      <c r="D1618" s="274">
        <v>0.5</v>
      </c>
      <c r="E1618" s="254"/>
      <c r="F1618" s="255"/>
      <c r="G1618" s="256"/>
      <c r="H1618" s="256"/>
    </row>
    <row r="1619" spans="1:8" ht="34.200000000000003">
      <c r="A1619" s="251">
        <v>3</v>
      </c>
      <c r="B1619" s="252" t="s">
        <v>410</v>
      </c>
      <c r="C1619" s="251" t="s">
        <v>68</v>
      </c>
      <c r="D1619" s="275">
        <v>1.99</v>
      </c>
      <c r="E1619" s="254"/>
      <c r="F1619" s="255"/>
      <c r="G1619" s="256"/>
      <c r="H1619" s="256"/>
    </row>
    <row r="1620" spans="1:8" ht="22.8">
      <c r="A1620" s="251">
        <v>4</v>
      </c>
      <c r="B1620" s="252" t="s">
        <v>366</v>
      </c>
      <c r="C1620" s="251" t="s">
        <v>87</v>
      </c>
      <c r="D1620" s="274">
        <v>0.19900000000000001</v>
      </c>
      <c r="E1620" s="254"/>
      <c r="F1620" s="255"/>
      <c r="G1620" s="256"/>
      <c r="H1620" s="256"/>
    </row>
    <row r="1621" spans="1:8" ht="45.6">
      <c r="A1621" s="251">
        <v>5</v>
      </c>
      <c r="B1621" s="252" t="s">
        <v>223</v>
      </c>
      <c r="C1621" s="251" t="s">
        <v>68</v>
      </c>
      <c r="D1621" s="275">
        <v>1.78</v>
      </c>
      <c r="E1621" s="254"/>
      <c r="F1621" s="255"/>
      <c r="G1621" s="256"/>
      <c r="H1621" s="256"/>
    </row>
    <row r="1622" spans="1:8" ht="45.6">
      <c r="A1622" s="251">
        <v>6</v>
      </c>
      <c r="B1622" s="252" t="s">
        <v>223</v>
      </c>
      <c r="C1622" s="251" t="s">
        <v>68</v>
      </c>
      <c r="D1622" s="274">
        <v>0.21</v>
      </c>
      <c r="E1622" s="254"/>
      <c r="F1622" s="255"/>
      <c r="G1622" s="256"/>
      <c r="H1622" s="256"/>
    </row>
    <row r="1623" spans="1:8" ht="22.8">
      <c r="A1623" s="251">
        <v>7</v>
      </c>
      <c r="B1623" s="252" t="s">
        <v>993</v>
      </c>
      <c r="C1623" s="251" t="s">
        <v>68</v>
      </c>
      <c r="D1623" s="274">
        <v>0.08</v>
      </c>
      <c r="E1623" s="254"/>
      <c r="F1623" s="255"/>
      <c r="G1623" s="256"/>
      <c r="H1623" s="256"/>
    </row>
    <row r="1624" spans="1:8" ht="22.8">
      <c r="A1624" s="251">
        <v>8</v>
      </c>
      <c r="B1624" s="252" t="s">
        <v>686</v>
      </c>
      <c r="C1624" s="251" t="s">
        <v>184</v>
      </c>
      <c r="D1624" s="275">
        <v>8</v>
      </c>
      <c r="E1624" s="254"/>
      <c r="F1624" s="255"/>
      <c r="G1624" s="256"/>
      <c r="H1624" s="256"/>
    </row>
    <row r="1625" spans="1:8" ht="34.200000000000003">
      <c r="A1625" s="251">
        <v>9</v>
      </c>
      <c r="B1625" s="252" t="s">
        <v>994</v>
      </c>
      <c r="C1625" s="251" t="s">
        <v>184</v>
      </c>
      <c r="D1625" s="275">
        <v>8</v>
      </c>
      <c r="E1625" s="254"/>
      <c r="F1625" s="255"/>
      <c r="G1625" s="256"/>
      <c r="H1625" s="256"/>
    </row>
    <row r="1626" spans="1:8" ht="22.8">
      <c r="A1626" s="251">
        <v>10</v>
      </c>
      <c r="B1626" s="252" t="s">
        <v>1034</v>
      </c>
      <c r="C1626" s="251" t="s">
        <v>68</v>
      </c>
      <c r="D1626" s="274">
        <v>0.08</v>
      </c>
      <c r="E1626" s="254"/>
      <c r="F1626" s="255"/>
      <c r="G1626" s="256"/>
      <c r="H1626" s="256"/>
    </row>
    <row r="1627" spans="1:8" ht="22.8">
      <c r="A1627" s="251">
        <v>11</v>
      </c>
      <c r="B1627" s="358" t="s">
        <v>2290</v>
      </c>
      <c r="C1627" s="251" t="s">
        <v>103</v>
      </c>
      <c r="D1627" s="274">
        <v>0.14000000000000001</v>
      </c>
      <c r="E1627" s="254"/>
      <c r="F1627" s="255"/>
      <c r="G1627" s="256"/>
      <c r="H1627" s="256"/>
    </row>
    <row r="1628" spans="1:8" ht="22.8">
      <c r="A1628" s="251">
        <v>12</v>
      </c>
      <c r="B1628" s="358" t="s">
        <v>2288</v>
      </c>
      <c r="C1628" s="251" t="s">
        <v>103</v>
      </c>
      <c r="D1628" s="274">
        <v>0.63</v>
      </c>
      <c r="E1628" s="254"/>
      <c r="F1628" s="255"/>
      <c r="G1628" s="256"/>
      <c r="H1628" s="256"/>
    </row>
    <row r="1629" spans="1:8" ht="22.8">
      <c r="A1629" s="251">
        <v>13</v>
      </c>
      <c r="B1629" s="252" t="s">
        <v>369</v>
      </c>
      <c r="C1629" s="251" t="s">
        <v>103</v>
      </c>
      <c r="D1629" s="274">
        <v>0.77</v>
      </c>
      <c r="E1629" s="254"/>
      <c r="F1629" s="255"/>
      <c r="G1629" s="256"/>
      <c r="H1629" s="256"/>
    </row>
    <row r="1630" spans="1:8" ht="22.8">
      <c r="A1630" s="251">
        <v>14</v>
      </c>
      <c r="B1630" s="252" t="s">
        <v>701</v>
      </c>
      <c r="C1630" s="251" t="s">
        <v>68</v>
      </c>
      <c r="D1630" s="274">
        <v>0.09</v>
      </c>
      <c r="E1630" s="254"/>
      <c r="F1630" s="255"/>
      <c r="G1630" s="256"/>
      <c r="H1630" s="256"/>
    </row>
    <row r="1631" spans="1:8" ht="34.200000000000003">
      <c r="A1631" s="251">
        <v>15</v>
      </c>
      <c r="B1631" s="252" t="s">
        <v>702</v>
      </c>
      <c r="C1631" s="251" t="s">
        <v>68</v>
      </c>
      <c r="D1631" s="274">
        <v>0.05</v>
      </c>
      <c r="E1631" s="254"/>
      <c r="F1631" s="255"/>
      <c r="G1631" s="256"/>
      <c r="H1631" s="256"/>
    </row>
    <row r="1632" spans="1:8" ht="34.200000000000003">
      <c r="A1632" s="251">
        <v>16</v>
      </c>
      <c r="B1632" s="252" t="s">
        <v>979</v>
      </c>
      <c r="C1632" s="251" t="s">
        <v>46</v>
      </c>
      <c r="D1632" s="274">
        <v>0.44</v>
      </c>
      <c r="E1632" s="254"/>
      <c r="F1632" s="255"/>
      <c r="G1632" s="256"/>
      <c r="H1632" s="256"/>
    </row>
    <row r="1633" spans="1:8" ht="22.8">
      <c r="A1633" s="251">
        <v>17</v>
      </c>
      <c r="B1633" s="252" t="s">
        <v>373</v>
      </c>
      <c r="C1633" s="251" t="s">
        <v>46</v>
      </c>
      <c r="D1633" s="274">
        <v>0.44</v>
      </c>
      <c r="E1633" s="254"/>
      <c r="F1633" s="255"/>
      <c r="G1633" s="256"/>
      <c r="H1633" s="256"/>
    </row>
    <row r="1634" spans="1:8">
      <c r="A1634" s="357">
        <v>18</v>
      </c>
      <c r="B1634" s="358" t="s">
        <v>2292</v>
      </c>
      <c r="C1634" s="357" t="s">
        <v>64</v>
      </c>
      <c r="D1634" s="359">
        <v>1.5</v>
      </c>
      <c r="E1634" s="254"/>
      <c r="F1634" s="255"/>
      <c r="G1634" s="256"/>
      <c r="H1634" s="256"/>
    </row>
    <row r="1635" spans="1:8">
      <c r="A1635" s="249"/>
      <c r="B1635" s="626" t="s">
        <v>383</v>
      </c>
      <c r="C1635" s="627"/>
      <c r="D1635" s="627"/>
      <c r="E1635" s="627"/>
      <c r="F1635" s="627"/>
    </row>
    <row r="1636" spans="1:8" ht="22.8">
      <c r="A1636" s="251">
        <v>1</v>
      </c>
      <c r="B1636" s="252" t="s">
        <v>391</v>
      </c>
      <c r="C1636" s="251" t="s">
        <v>184</v>
      </c>
      <c r="D1636" s="275">
        <v>24</v>
      </c>
      <c r="E1636" s="254"/>
      <c r="F1636" s="255"/>
      <c r="G1636" s="256"/>
      <c r="H1636" s="256"/>
    </row>
    <row r="1637" spans="1:8" ht="14.1" customHeight="1">
      <c r="A1637" s="628" t="s">
        <v>1392</v>
      </c>
      <c r="B1637" s="629"/>
      <c r="C1637" s="629"/>
      <c r="D1637" s="629"/>
      <c r="E1637" s="630"/>
      <c r="F1637" s="255"/>
    </row>
    <row r="1638" spans="1:8" ht="14.1">
      <c r="A1638" s="278"/>
      <c r="B1638" s="649"/>
      <c r="C1638" s="650"/>
      <c r="D1638" s="650"/>
      <c r="E1638" s="279"/>
      <c r="F1638" s="280"/>
    </row>
    <row r="1639" spans="1:8">
      <c r="A1639" s="278"/>
      <c r="B1639" s="651"/>
      <c r="C1639" s="652"/>
      <c r="D1639" s="652"/>
      <c r="E1639" s="279"/>
      <c r="F1639" s="280"/>
    </row>
    <row r="1640" spans="1:8" ht="14.1">
      <c r="A1640" s="278"/>
      <c r="B1640" s="649"/>
      <c r="C1640" s="650"/>
      <c r="D1640" s="650"/>
      <c r="E1640" s="279"/>
      <c r="F1640" s="280"/>
    </row>
    <row r="1641" spans="1:8" ht="15">
      <c r="B1641" s="616" t="s">
        <v>19</v>
      </c>
      <c r="C1641" s="617"/>
      <c r="D1641" s="617"/>
      <c r="E1641" s="617"/>
    </row>
    <row r="1643" spans="1:8">
      <c r="A1643" s="618" t="s">
        <v>846</v>
      </c>
      <c r="B1643" s="619"/>
      <c r="C1643" s="619"/>
      <c r="D1643" s="619"/>
      <c r="E1643" s="619"/>
      <c r="F1643" s="619"/>
    </row>
    <row r="1644" spans="1:8">
      <c r="A1644" s="619"/>
      <c r="B1644" s="619"/>
      <c r="C1644" s="619"/>
      <c r="D1644" s="619"/>
      <c r="E1644" s="619"/>
      <c r="F1644" s="619"/>
    </row>
    <row r="1645" spans="1:8">
      <c r="A1645" s="618" t="s">
        <v>959</v>
      </c>
      <c r="B1645" s="619"/>
      <c r="C1645" s="619"/>
      <c r="D1645" s="619"/>
      <c r="E1645" s="619"/>
      <c r="F1645" s="619"/>
    </row>
    <row r="1646" spans="1:8">
      <c r="A1646" s="619"/>
      <c r="B1646" s="619"/>
      <c r="C1646" s="619"/>
      <c r="D1646" s="619"/>
      <c r="E1646" s="619"/>
      <c r="F1646" s="619"/>
    </row>
    <row r="1647" spans="1:8">
      <c r="A1647" s="618" t="s">
        <v>1037</v>
      </c>
      <c r="B1647" s="619"/>
      <c r="C1647" s="619"/>
      <c r="D1647" s="619"/>
      <c r="E1647" s="619"/>
      <c r="F1647" s="619"/>
    </row>
    <row r="1648" spans="1:8">
      <c r="A1648" s="619"/>
      <c r="B1648" s="619"/>
      <c r="C1648" s="619"/>
      <c r="D1648" s="619"/>
      <c r="E1648" s="619"/>
      <c r="F1648" s="619"/>
    </row>
    <row r="1649" spans="1:8">
      <c r="A1649" s="620" t="s">
        <v>1438</v>
      </c>
      <c r="B1649" s="243" t="s">
        <v>23</v>
      </c>
      <c r="C1649" s="244" t="s">
        <v>6</v>
      </c>
      <c r="D1649" s="622" t="s">
        <v>7</v>
      </c>
      <c r="E1649" s="624" t="s">
        <v>1393</v>
      </c>
      <c r="F1649" s="625"/>
    </row>
    <row r="1650" spans="1:8">
      <c r="A1650" s="621"/>
      <c r="B1650" s="246" t="s">
        <v>24</v>
      </c>
      <c r="C1650" s="247" t="s">
        <v>10</v>
      </c>
      <c r="D1650" s="623"/>
      <c r="E1650" s="248" t="s">
        <v>25</v>
      </c>
      <c r="F1650" s="245" t="s">
        <v>26</v>
      </c>
    </row>
    <row r="1651" spans="1:8">
      <c r="A1651" s="249"/>
      <c r="B1651" s="626" t="s">
        <v>27</v>
      </c>
      <c r="C1651" s="627"/>
      <c r="D1651" s="627"/>
      <c r="E1651" s="627"/>
      <c r="F1651" s="627"/>
    </row>
    <row r="1652" spans="1:8" ht="22.8">
      <c r="A1652" s="251">
        <v>1</v>
      </c>
      <c r="B1652" s="252" t="s">
        <v>291</v>
      </c>
      <c r="C1652" s="251" t="s">
        <v>259</v>
      </c>
      <c r="D1652" s="274">
        <v>0.182</v>
      </c>
      <c r="E1652" s="254"/>
      <c r="F1652" s="255"/>
      <c r="G1652" s="256"/>
      <c r="H1652" s="256"/>
    </row>
    <row r="1653" spans="1:8" ht="34.200000000000003">
      <c r="A1653" s="251">
        <v>2</v>
      </c>
      <c r="B1653" s="252" t="s">
        <v>342</v>
      </c>
      <c r="C1653" s="251" t="s">
        <v>64</v>
      </c>
      <c r="D1653" s="275">
        <v>233</v>
      </c>
      <c r="E1653" s="254"/>
      <c r="F1653" s="255"/>
      <c r="G1653" s="256"/>
      <c r="H1653" s="256"/>
    </row>
    <row r="1654" spans="1:8" ht="34.200000000000003">
      <c r="A1654" s="251">
        <v>3</v>
      </c>
      <c r="B1654" s="252" t="s">
        <v>344</v>
      </c>
      <c r="C1654" s="251" t="s">
        <v>46</v>
      </c>
      <c r="D1654" s="275">
        <v>23.3</v>
      </c>
      <c r="E1654" s="254"/>
      <c r="F1654" s="255"/>
      <c r="G1654" s="256"/>
      <c r="H1654" s="256"/>
    </row>
    <row r="1655" spans="1:8" ht="22.8">
      <c r="A1655" s="251">
        <v>4</v>
      </c>
      <c r="B1655" s="252" t="s">
        <v>66</v>
      </c>
      <c r="C1655" s="251" t="s">
        <v>46</v>
      </c>
      <c r="D1655" s="275">
        <v>23.3</v>
      </c>
      <c r="E1655" s="254"/>
      <c r="F1655" s="255"/>
      <c r="G1655" s="256"/>
      <c r="H1655" s="256"/>
    </row>
    <row r="1656" spans="1:8" ht="34.200000000000003">
      <c r="A1656" s="251">
        <v>5</v>
      </c>
      <c r="B1656" s="252" t="s">
        <v>63</v>
      </c>
      <c r="C1656" s="251" t="s">
        <v>64</v>
      </c>
      <c r="D1656" s="275">
        <v>327</v>
      </c>
      <c r="E1656" s="254"/>
      <c r="F1656" s="255"/>
      <c r="G1656" s="256"/>
      <c r="H1656" s="256"/>
    </row>
    <row r="1657" spans="1:8" ht="34.200000000000003">
      <c r="A1657" s="251">
        <v>6</v>
      </c>
      <c r="B1657" s="252" t="s">
        <v>344</v>
      </c>
      <c r="C1657" s="251" t="s">
        <v>46</v>
      </c>
      <c r="D1657" s="275">
        <v>12.1</v>
      </c>
      <c r="E1657" s="254"/>
      <c r="F1657" s="255"/>
      <c r="G1657" s="256"/>
      <c r="H1657" s="256"/>
    </row>
    <row r="1658" spans="1:8" ht="22.8">
      <c r="A1658" s="251">
        <v>7</v>
      </c>
      <c r="B1658" s="252" t="s">
        <v>66</v>
      </c>
      <c r="C1658" s="251" t="s">
        <v>46</v>
      </c>
      <c r="D1658" s="275">
        <v>12.1</v>
      </c>
      <c r="E1658" s="254"/>
      <c r="F1658" s="255"/>
      <c r="G1658" s="256"/>
      <c r="H1658" s="256"/>
    </row>
    <row r="1659" spans="1:8" ht="22.8">
      <c r="A1659" s="251">
        <v>8</v>
      </c>
      <c r="B1659" s="252" t="s">
        <v>67</v>
      </c>
      <c r="C1659" s="251" t="s">
        <v>68</v>
      </c>
      <c r="D1659" s="275">
        <v>2.66</v>
      </c>
      <c r="E1659" s="254"/>
      <c r="F1659" s="255"/>
      <c r="G1659" s="256"/>
      <c r="H1659" s="256"/>
    </row>
    <row r="1660" spans="1:8" ht="34.200000000000003">
      <c r="A1660" s="251">
        <v>9</v>
      </c>
      <c r="B1660" s="252" t="s">
        <v>344</v>
      </c>
      <c r="C1660" s="251" t="s">
        <v>46</v>
      </c>
      <c r="D1660" s="275">
        <v>53</v>
      </c>
      <c r="E1660" s="254"/>
      <c r="F1660" s="255"/>
      <c r="G1660" s="256"/>
      <c r="H1660" s="256"/>
    </row>
    <row r="1661" spans="1:8" ht="22.8">
      <c r="A1661" s="251">
        <v>10</v>
      </c>
      <c r="B1661" s="252" t="s">
        <v>66</v>
      </c>
      <c r="C1661" s="251" t="s">
        <v>46</v>
      </c>
      <c r="D1661" s="275">
        <v>53</v>
      </c>
      <c r="E1661" s="254"/>
      <c r="F1661" s="255"/>
      <c r="G1661" s="256"/>
      <c r="H1661" s="256"/>
    </row>
    <row r="1662" spans="1:8" ht="34.200000000000003">
      <c r="A1662" s="251">
        <v>11</v>
      </c>
      <c r="B1662" s="252" t="s">
        <v>345</v>
      </c>
      <c r="C1662" s="251" t="s">
        <v>68</v>
      </c>
      <c r="D1662" s="275">
        <v>7.67</v>
      </c>
      <c r="E1662" s="254"/>
      <c r="F1662" s="255"/>
      <c r="G1662" s="256"/>
      <c r="H1662" s="256"/>
    </row>
    <row r="1663" spans="1:8" ht="34.200000000000003">
      <c r="A1663" s="251">
        <v>12</v>
      </c>
      <c r="B1663" s="252" t="s">
        <v>979</v>
      </c>
      <c r="C1663" s="251" t="s">
        <v>46</v>
      </c>
      <c r="D1663" s="275">
        <v>389</v>
      </c>
      <c r="E1663" s="254"/>
      <c r="F1663" s="255"/>
      <c r="G1663" s="256"/>
      <c r="H1663" s="256"/>
    </row>
    <row r="1664" spans="1:8" ht="22.8">
      <c r="A1664" s="251">
        <v>13</v>
      </c>
      <c r="B1664" s="252" t="s">
        <v>66</v>
      </c>
      <c r="C1664" s="251" t="s">
        <v>46</v>
      </c>
      <c r="D1664" s="275">
        <v>389</v>
      </c>
      <c r="E1664" s="254"/>
      <c r="F1664" s="255"/>
      <c r="G1664" s="256"/>
      <c r="H1664" s="256"/>
    </row>
    <row r="1665" spans="1:8" ht="34.200000000000003">
      <c r="A1665" s="251">
        <v>14</v>
      </c>
      <c r="B1665" s="252" t="s">
        <v>79</v>
      </c>
      <c r="C1665" s="251" t="s">
        <v>80</v>
      </c>
      <c r="D1665" s="274">
        <v>0.24199999999999999</v>
      </c>
      <c r="E1665" s="254"/>
      <c r="F1665" s="255"/>
      <c r="G1665" s="256"/>
      <c r="H1665" s="256"/>
    </row>
    <row r="1666" spans="1:8" ht="34.200000000000003">
      <c r="A1666" s="251">
        <v>15</v>
      </c>
      <c r="B1666" s="252" t="s">
        <v>81</v>
      </c>
      <c r="C1666" s="251" t="s">
        <v>80</v>
      </c>
      <c r="D1666" s="274">
        <v>0.24199999999999999</v>
      </c>
      <c r="E1666" s="254"/>
      <c r="F1666" s="255"/>
      <c r="G1666" s="256"/>
      <c r="H1666" s="256"/>
    </row>
    <row r="1667" spans="1:8" ht="45.6">
      <c r="A1667" s="251">
        <v>16</v>
      </c>
      <c r="B1667" s="252" t="s">
        <v>82</v>
      </c>
      <c r="C1667" s="251" t="s">
        <v>80</v>
      </c>
      <c r="D1667" s="274">
        <v>0.24199999999999999</v>
      </c>
      <c r="E1667" s="254"/>
      <c r="F1667" s="255"/>
      <c r="G1667" s="256"/>
      <c r="H1667" s="256"/>
    </row>
    <row r="1668" spans="1:8" ht="34.200000000000003">
      <c r="A1668" s="251">
        <v>17</v>
      </c>
      <c r="B1668" s="252" t="s">
        <v>980</v>
      </c>
      <c r="C1668" s="251" t="s">
        <v>42</v>
      </c>
      <c r="D1668" s="275">
        <v>15.55</v>
      </c>
      <c r="E1668" s="254"/>
      <c r="F1668" s="255"/>
      <c r="G1668" s="256"/>
      <c r="H1668" s="256"/>
    </row>
    <row r="1669" spans="1:8" ht="34.200000000000003">
      <c r="A1669" s="251">
        <v>18</v>
      </c>
      <c r="B1669" s="252" t="s">
        <v>347</v>
      </c>
      <c r="C1669" s="251" t="s">
        <v>80</v>
      </c>
      <c r="D1669" s="275">
        <v>1.5549999999999999</v>
      </c>
      <c r="E1669" s="254"/>
      <c r="F1669" s="255"/>
      <c r="G1669" s="256"/>
      <c r="H1669" s="256"/>
    </row>
    <row r="1670" spans="1:8" ht="34.200000000000003">
      <c r="A1670" s="251">
        <v>19</v>
      </c>
      <c r="B1670" s="252" t="s">
        <v>980</v>
      </c>
      <c r="C1670" s="251" t="s">
        <v>42</v>
      </c>
      <c r="D1670" s="275">
        <v>6</v>
      </c>
      <c r="E1670" s="254"/>
      <c r="F1670" s="255"/>
      <c r="G1670" s="256"/>
      <c r="H1670" s="256"/>
    </row>
    <row r="1671" spans="1:8" ht="34.200000000000003">
      <c r="A1671" s="251">
        <v>20</v>
      </c>
      <c r="B1671" s="252" t="s">
        <v>348</v>
      </c>
      <c r="C1671" s="251" t="s">
        <v>80</v>
      </c>
      <c r="D1671" s="274">
        <v>0.6</v>
      </c>
      <c r="E1671" s="254"/>
      <c r="F1671" s="255"/>
      <c r="G1671" s="256"/>
      <c r="H1671" s="256"/>
    </row>
    <row r="1672" spans="1:8" ht="34.200000000000003">
      <c r="A1672" s="251">
        <v>21</v>
      </c>
      <c r="B1672" s="252" t="s">
        <v>980</v>
      </c>
      <c r="C1672" s="251" t="s">
        <v>42</v>
      </c>
      <c r="D1672" s="275">
        <v>132.5</v>
      </c>
      <c r="E1672" s="254"/>
      <c r="F1672" s="255"/>
      <c r="G1672" s="256"/>
      <c r="H1672" s="256"/>
    </row>
    <row r="1673" spans="1:8" ht="34.200000000000003">
      <c r="A1673" s="251">
        <v>22</v>
      </c>
      <c r="B1673" s="252" t="s">
        <v>1038</v>
      </c>
      <c r="C1673" s="251" t="s">
        <v>80</v>
      </c>
      <c r="D1673" s="275">
        <v>13.25</v>
      </c>
      <c r="E1673" s="254"/>
      <c r="F1673" s="255"/>
      <c r="G1673" s="256"/>
      <c r="H1673" s="256"/>
    </row>
    <row r="1674" spans="1:8" ht="34.200000000000003">
      <c r="A1674" s="251">
        <v>23</v>
      </c>
      <c r="B1674" s="252" t="s">
        <v>415</v>
      </c>
      <c r="C1674" s="251" t="s">
        <v>80</v>
      </c>
      <c r="D1674" s="275">
        <v>13.25</v>
      </c>
      <c r="E1674" s="254"/>
      <c r="F1674" s="255"/>
      <c r="G1674" s="256"/>
      <c r="H1674" s="256"/>
    </row>
    <row r="1675" spans="1:8" ht="22.8">
      <c r="A1675" s="251">
        <v>24</v>
      </c>
      <c r="B1675" s="252" t="s">
        <v>70</v>
      </c>
      <c r="C1675" s="251" t="s">
        <v>10</v>
      </c>
      <c r="D1675" s="275">
        <v>1</v>
      </c>
      <c r="E1675" s="254"/>
      <c r="F1675" s="255"/>
      <c r="G1675" s="256"/>
      <c r="H1675" s="256"/>
    </row>
    <row r="1676" spans="1:8">
      <c r="A1676" s="251">
        <v>25</v>
      </c>
      <c r="B1676" s="252" t="s">
        <v>71</v>
      </c>
      <c r="C1676" s="251" t="s">
        <v>10</v>
      </c>
      <c r="D1676" s="275">
        <v>1</v>
      </c>
      <c r="E1676" s="254"/>
      <c r="F1676" s="255"/>
      <c r="G1676" s="256"/>
      <c r="H1676" s="256"/>
    </row>
    <row r="1677" spans="1:8" ht="34.200000000000003">
      <c r="A1677" s="251">
        <v>26</v>
      </c>
      <c r="B1677" s="252" t="s">
        <v>344</v>
      </c>
      <c r="C1677" s="251" t="s">
        <v>46</v>
      </c>
      <c r="D1677" s="274">
        <v>0.16600000000000001</v>
      </c>
      <c r="E1677" s="254"/>
      <c r="F1677" s="255"/>
      <c r="G1677" s="256"/>
      <c r="H1677" s="256"/>
    </row>
    <row r="1678" spans="1:8" ht="22.8">
      <c r="A1678" s="251">
        <v>27</v>
      </c>
      <c r="B1678" s="252" t="s">
        <v>66</v>
      </c>
      <c r="C1678" s="251" t="s">
        <v>46</v>
      </c>
      <c r="D1678" s="274">
        <v>0.16600000000000001</v>
      </c>
      <c r="E1678" s="254"/>
      <c r="F1678" s="255"/>
      <c r="G1678" s="256"/>
      <c r="H1678" s="256"/>
    </row>
    <row r="1679" spans="1:8">
      <c r="A1679" s="249"/>
      <c r="B1679" s="626" t="s">
        <v>78</v>
      </c>
      <c r="C1679" s="627"/>
      <c r="D1679" s="627"/>
      <c r="E1679" s="627"/>
      <c r="F1679" s="627"/>
    </row>
    <row r="1680" spans="1:8">
      <c r="A1680" s="251">
        <v>1</v>
      </c>
      <c r="B1680" s="252" t="s">
        <v>361</v>
      </c>
      <c r="C1680" s="251" t="s">
        <v>68</v>
      </c>
      <c r="D1680" s="275">
        <v>14.3</v>
      </c>
      <c r="E1680" s="254"/>
      <c r="F1680" s="255"/>
      <c r="G1680" s="256"/>
      <c r="H1680" s="256"/>
    </row>
    <row r="1681" spans="1:8">
      <c r="A1681" s="251">
        <v>2</v>
      </c>
      <c r="B1681" s="252" t="s">
        <v>680</v>
      </c>
      <c r="C1681" s="251" t="s">
        <v>68</v>
      </c>
      <c r="D1681" s="275">
        <v>14.3</v>
      </c>
      <c r="E1681" s="254"/>
      <c r="F1681" s="255"/>
      <c r="G1681" s="256"/>
      <c r="H1681" s="256"/>
    </row>
    <row r="1682" spans="1:8" ht="45.6">
      <c r="A1682" s="251">
        <v>3</v>
      </c>
      <c r="B1682" s="252" t="s">
        <v>1039</v>
      </c>
      <c r="C1682" s="251" t="s">
        <v>42</v>
      </c>
      <c r="D1682" s="275">
        <v>3</v>
      </c>
      <c r="E1682" s="254"/>
      <c r="F1682" s="255"/>
      <c r="G1682" s="256"/>
      <c r="H1682" s="256"/>
    </row>
    <row r="1683" spans="1:8" ht="22.8">
      <c r="A1683" s="251">
        <v>4</v>
      </c>
      <c r="B1683" s="252" t="s">
        <v>86</v>
      </c>
      <c r="C1683" s="251" t="s">
        <v>87</v>
      </c>
      <c r="D1683" s="275">
        <v>1.73</v>
      </c>
      <c r="E1683" s="254"/>
      <c r="F1683" s="255"/>
      <c r="G1683" s="256"/>
      <c r="H1683" s="256"/>
    </row>
    <row r="1684" spans="1:8" ht="34.200000000000003">
      <c r="A1684" s="251">
        <v>5</v>
      </c>
      <c r="B1684" s="252" t="s">
        <v>88</v>
      </c>
      <c r="C1684" s="251" t="s">
        <v>42</v>
      </c>
      <c r="D1684" s="275">
        <v>5.19</v>
      </c>
      <c r="E1684" s="254"/>
      <c r="F1684" s="255"/>
      <c r="G1684" s="256"/>
      <c r="H1684" s="256"/>
    </row>
    <row r="1685" spans="1:8" ht="22.8">
      <c r="A1685" s="251">
        <v>6</v>
      </c>
      <c r="B1685" s="252" t="s">
        <v>89</v>
      </c>
      <c r="C1685" s="251" t="s">
        <v>87</v>
      </c>
      <c r="D1685" s="275">
        <v>1.8</v>
      </c>
      <c r="E1685" s="254"/>
      <c r="F1685" s="255"/>
      <c r="G1685" s="256"/>
      <c r="H1685" s="256"/>
    </row>
    <row r="1686" spans="1:8" ht="22.8">
      <c r="A1686" s="251">
        <v>7</v>
      </c>
      <c r="B1686" s="252" t="s">
        <v>356</v>
      </c>
      <c r="C1686" s="251" t="s">
        <v>87</v>
      </c>
      <c r="D1686" s="274">
        <v>0.45500000000000002</v>
      </c>
      <c r="E1686" s="254"/>
      <c r="F1686" s="255"/>
      <c r="G1686" s="256"/>
      <c r="H1686" s="256"/>
    </row>
    <row r="1687" spans="1:8" ht="34.200000000000003">
      <c r="A1687" s="251">
        <v>8</v>
      </c>
      <c r="B1687" s="252" t="s">
        <v>81</v>
      </c>
      <c r="C1687" s="251" t="s">
        <v>80</v>
      </c>
      <c r="D1687" s="274">
        <v>0.23677000000000001</v>
      </c>
      <c r="E1687" s="254"/>
      <c r="F1687" s="255"/>
      <c r="G1687" s="256"/>
      <c r="H1687" s="256"/>
    </row>
    <row r="1688" spans="1:8" ht="45.6">
      <c r="A1688" s="251">
        <v>9</v>
      </c>
      <c r="B1688" s="252" t="s">
        <v>357</v>
      </c>
      <c r="C1688" s="251" t="s">
        <v>80</v>
      </c>
      <c r="D1688" s="274">
        <v>0.23677000000000001</v>
      </c>
      <c r="E1688" s="254"/>
      <c r="F1688" s="255"/>
      <c r="G1688" s="256"/>
      <c r="H1688" s="256"/>
    </row>
    <row r="1689" spans="1:8" ht="34.200000000000003">
      <c r="A1689" s="251">
        <v>10</v>
      </c>
      <c r="B1689" s="252" t="s">
        <v>92</v>
      </c>
      <c r="C1689" s="251" t="s">
        <v>68</v>
      </c>
      <c r="D1689" s="275">
        <v>22.55</v>
      </c>
      <c r="E1689" s="254"/>
      <c r="F1689" s="255"/>
      <c r="G1689" s="256"/>
      <c r="H1689" s="256"/>
    </row>
    <row r="1690" spans="1:8" ht="22.8">
      <c r="A1690" s="251">
        <v>11</v>
      </c>
      <c r="B1690" s="252" t="s">
        <v>93</v>
      </c>
      <c r="C1690" s="251" t="s">
        <v>68</v>
      </c>
      <c r="D1690" s="275">
        <v>22.55</v>
      </c>
      <c r="E1690" s="254"/>
      <c r="F1690" s="255"/>
      <c r="G1690" s="256"/>
      <c r="H1690" s="256"/>
    </row>
    <row r="1691" spans="1:8">
      <c r="A1691" s="249"/>
      <c r="B1691" s="626" t="s">
        <v>358</v>
      </c>
      <c r="C1691" s="627"/>
      <c r="D1691" s="627"/>
      <c r="E1691" s="627"/>
      <c r="F1691" s="627"/>
    </row>
    <row r="1692" spans="1:8" ht="34.200000000000003">
      <c r="A1692" s="251">
        <v>1</v>
      </c>
      <c r="B1692" s="252" t="s">
        <v>84</v>
      </c>
      <c r="C1692" s="251" t="s">
        <v>80</v>
      </c>
      <c r="D1692" s="274">
        <v>9.0999999999999998E-2</v>
      </c>
      <c r="E1692" s="254"/>
      <c r="F1692" s="255"/>
      <c r="G1692" s="256"/>
      <c r="H1692" s="256"/>
    </row>
    <row r="1693" spans="1:8" ht="34.200000000000003">
      <c r="A1693" s="251">
        <v>2</v>
      </c>
      <c r="B1693" s="252" t="s">
        <v>85</v>
      </c>
      <c r="C1693" s="251" t="s">
        <v>80</v>
      </c>
      <c r="D1693" s="274">
        <v>9.0999999999999998E-2</v>
      </c>
      <c r="E1693" s="254"/>
      <c r="F1693" s="255"/>
      <c r="G1693" s="256"/>
      <c r="H1693" s="256"/>
    </row>
    <row r="1694" spans="1:8" ht="45.6">
      <c r="A1694" s="251">
        <v>3</v>
      </c>
      <c r="B1694" s="252" t="s">
        <v>359</v>
      </c>
      <c r="C1694" s="251" t="s">
        <v>103</v>
      </c>
      <c r="D1694" s="275">
        <v>1.69</v>
      </c>
      <c r="E1694" s="254"/>
      <c r="F1694" s="255"/>
      <c r="G1694" s="256"/>
      <c r="H1694" s="256"/>
    </row>
    <row r="1695" spans="1:8" ht="45.6">
      <c r="A1695" s="251">
        <v>4</v>
      </c>
      <c r="B1695" s="252" t="s">
        <v>359</v>
      </c>
      <c r="C1695" s="251" t="s">
        <v>103</v>
      </c>
      <c r="D1695" s="274">
        <v>0.13</v>
      </c>
      <c r="E1695" s="254"/>
      <c r="F1695" s="255"/>
      <c r="G1695" s="256"/>
      <c r="H1695" s="256"/>
    </row>
    <row r="1696" spans="1:8">
      <c r="A1696" s="251">
        <v>5</v>
      </c>
      <c r="B1696" s="252" t="s">
        <v>361</v>
      </c>
      <c r="C1696" s="251" t="s">
        <v>68</v>
      </c>
      <c r="D1696" s="275">
        <v>4.76</v>
      </c>
      <c r="E1696" s="254"/>
      <c r="F1696" s="255"/>
      <c r="G1696" s="256"/>
      <c r="H1696" s="256"/>
    </row>
    <row r="1697" spans="1:8">
      <c r="A1697" s="249"/>
      <c r="B1697" s="626" t="s">
        <v>1040</v>
      </c>
      <c r="C1697" s="627"/>
      <c r="D1697" s="627"/>
      <c r="E1697" s="627"/>
      <c r="F1697" s="627"/>
    </row>
    <row r="1698" spans="1:8" ht="45.6">
      <c r="A1698" s="251">
        <v>1</v>
      </c>
      <c r="B1698" s="252" t="s">
        <v>227</v>
      </c>
      <c r="C1698" s="251" t="s">
        <v>42</v>
      </c>
      <c r="D1698" s="275">
        <v>6</v>
      </c>
      <c r="E1698" s="254"/>
      <c r="F1698" s="255"/>
      <c r="G1698" s="256"/>
      <c r="H1698" s="256"/>
    </row>
    <row r="1699" spans="1:8" ht="22.8">
      <c r="A1699" s="251">
        <v>2</v>
      </c>
      <c r="B1699" s="252" t="s">
        <v>982</v>
      </c>
      <c r="C1699" s="251" t="s">
        <v>42</v>
      </c>
      <c r="D1699" s="275">
        <v>2.48</v>
      </c>
      <c r="E1699" s="254"/>
      <c r="F1699" s="255"/>
      <c r="G1699" s="256"/>
      <c r="H1699" s="256"/>
    </row>
    <row r="1700" spans="1:8" ht="34.200000000000003">
      <c r="A1700" s="251">
        <v>3</v>
      </c>
      <c r="B1700" s="252" t="s">
        <v>365</v>
      </c>
      <c r="C1700" s="251" t="s">
        <v>68</v>
      </c>
      <c r="D1700" s="275">
        <v>11.03</v>
      </c>
      <c r="E1700" s="254"/>
      <c r="F1700" s="255"/>
      <c r="G1700" s="256"/>
      <c r="H1700" s="256"/>
    </row>
    <row r="1701" spans="1:8" ht="22.8">
      <c r="A1701" s="251">
        <v>4</v>
      </c>
      <c r="B1701" s="252" t="s">
        <v>366</v>
      </c>
      <c r="C1701" s="251" t="s">
        <v>87</v>
      </c>
      <c r="D1701" s="275">
        <v>1.103</v>
      </c>
      <c r="E1701" s="254"/>
      <c r="F1701" s="255"/>
      <c r="G1701" s="256"/>
      <c r="H1701" s="256"/>
    </row>
    <row r="1702" spans="1:8" ht="45.6">
      <c r="A1702" s="251">
        <v>5</v>
      </c>
      <c r="B1702" s="252" t="s">
        <v>367</v>
      </c>
      <c r="C1702" s="251" t="s">
        <v>68</v>
      </c>
      <c r="D1702" s="275">
        <v>1.69</v>
      </c>
      <c r="E1702" s="254"/>
      <c r="F1702" s="255"/>
      <c r="G1702" s="256"/>
      <c r="H1702" s="256"/>
    </row>
    <row r="1703" spans="1:8" ht="45.6">
      <c r="A1703" s="251">
        <v>6</v>
      </c>
      <c r="B1703" s="252" t="s">
        <v>1041</v>
      </c>
      <c r="C1703" s="251" t="s">
        <v>68</v>
      </c>
      <c r="D1703" s="275">
        <v>9.34</v>
      </c>
      <c r="E1703" s="254"/>
      <c r="F1703" s="255"/>
      <c r="G1703" s="256"/>
      <c r="H1703" s="256"/>
    </row>
    <row r="1704" spans="1:8" ht="22.8">
      <c r="A1704" s="251">
        <v>7</v>
      </c>
      <c r="B1704" s="252" t="s">
        <v>366</v>
      </c>
      <c r="C1704" s="251" t="s">
        <v>87</v>
      </c>
      <c r="D1704" s="275">
        <v>1.103</v>
      </c>
      <c r="E1704" s="254"/>
      <c r="F1704" s="255"/>
      <c r="G1704" s="256"/>
      <c r="H1704" s="256"/>
    </row>
    <row r="1705" spans="1:8" ht="34.200000000000003">
      <c r="A1705" s="251">
        <v>8</v>
      </c>
      <c r="B1705" s="252" t="s">
        <v>368</v>
      </c>
      <c r="C1705" s="251" t="s">
        <v>68</v>
      </c>
      <c r="D1705" s="275">
        <v>1.69</v>
      </c>
      <c r="E1705" s="254"/>
      <c r="F1705" s="255"/>
      <c r="G1705" s="256"/>
      <c r="H1705" s="256"/>
    </row>
    <row r="1706" spans="1:8" ht="45.6">
      <c r="A1706" s="251">
        <v>9</v>
      </c>
      <c r="B1706" s="252" t="s">
        <v>757</v>
      </c>
      <c r="C1706" s="251" t="s">
        <v>68</v>
      </c>
      <c r="D1706" s="275">
        <v>9.34</v>
      </c>
      <c r="E1706" s="254"/>
      <c r="F1706" s="255"/>
      <c r="G1706" s="256"/>
      <c r="H1706" s="256"/>
    </row>
    <row r="1707" spans="1:8" ht="22.8">
      <c r="A1707" s="251">
        <v>10</v>
      </c>
      <c r="B1707" s="358" t="s">
        <v>2288</v>
      </c>
      <c r="C1707" s="251" t="s">
        <v>103</v>
      </c>
      <c r="D1707" s="275">
        <v>3.32</v>
      </c>
      <c r="E1707" s="254"/>
      <c r="F1707" s="255"/>
      <c r="G1707" s="256"/>
      <c r="H1707" s="256"/>
    </row>
    <row r="1708" spans="1:8" ht="22.8">
      <c r="A1708" s="251">
        <v>11</v>
      </c>
      <c r="B1708" s="252" t="s">
        <v>369</v>
      </c>
      <c r="C1708" s="251" t="s">
        <v>103</v>
      </c>
      <c r="D1708" s="275">
        <v>3.32</v>
      </c>
      <c r="E1708" s="254"/>
      <c r="F1708" s="255"/>
      <c r="G1708" s="256"/>
      <c r="H1708" s="256"/>
    </row>
    <row r="1709" spans="1:8">
      <c r="A1709" s="249"/>
      <c r="B1709" s="626" t="s">
        <v>374</v>
      </c>
      <c r="C1709" s="627"/>
      <c r="D1709" s="627"/>
      <c r="E1709" s="627"/>
      <c r="F1709" s="627"/>
    </row>
    <row r="1710" spans="1:8" ht="45.6">
      <c r="A1710" s="251">
        <v>1</v>
      </c>
      <c r="B1710" s="252" t="s">
        <v>227</v>
      </c>
      <c r="C1710" s="251" t="s">
        <v>42</v>
      </c>
      <c r="D1710" s="274">
        <v>0.66</v>
      </c>
      <c r="E1710" s="254"/>
      <c r="F1710" s="255"/>
      <c r="G1710" s="256"/>
      <c r="H1710" s="256"/>
    </row>
    <row r="1711" spans="1:8" ht="22.8">
      <c r="A1711" s="251">
        <v>2</v>
      </c>
      <c r="B1711" s="252" t="s">
        <v>983</v>
      </c>
      <c r="C1711" s="251" t="s">
        <v>68</v>
      </c>
      <c r="D1711" s="275">
        <v>2.52</v>
      </c>
      <c r="E1711" s="254"/>
      <c r="F1711" s="255"/>
      <c r="G1711" s="256"/>
      <c r="H1711" s="256"/>
    </row>
    <row r="1712" spans="1:8" ht="22.8">
      <c r="A1712" s="251">
        <v>3</v>
      </c>
      <c r="B1712" s="252" t="s">
        <v>97</v>
      </c>
      <c r="C1712" s="251" t="s">
        <v>68</v>
      </c>
      <c r="D1712" s="275">
        <v>2.52</v>
      </c>
      <c r="E1712" s="254"/>
      <c r="F1712" s="255"/>
      <c r="G1712" s="256"/>
      <c r="H1712" s="256"/>
    </row>
    <row r="1713" spans="1:8" ht="34.200000000000003">
      <c r="A1713" s="251">
        <v>4</v>
      </c>
      <c r="B1713" s="252" t="s">
        <v>379</v>
      </c>
      <c r="C1713" s="251" t="s">
        <v>68</v>
      </c>
      <c r="D1713" s="275">
        <v>2.4500000000000002</v>
      </c>
      <c r="E1713" s="254"/>
      <c r="F1713" s="255"/>
      <c r="G1713" s="256"/>
      <c r="H1713" s="256"/>
    </row>
    <row r="1714" spans="1:8" ht="22.8">
      <c r="A1714" s="251">
        <v>5</v>
      </c>
      <c r="B1714" s="252" t="s">
        <v>98</v>
      </c>
      <c r="C1714" s="251" t="s">
        <v>68</v>
      </c>
      <c r="D1714" s="274">
        <v>7.0000000000000007E-2</v>
      </c>
      <c r="E1714" s="254"/>
      <c r="F1714" s="255"/>
      <c r="G1714" s="256"/>
      <c r="H1714" s="256"/>
    </row>
    <row r="1715" spans="1:8" ht="22.8">
      <c r="A1715" s="251">
        <v>6</v>
      </c>
      <c r="B1715" s="252" t="s">
        <v>102</v>
      </c>
      <c r="C1715" s="251" t="s">
        <v>103</v>
      </c>
      <c r="D1715" s="275">
        <v>2.23</v>
      </c>
      <c r="E1715" s="254"/>
      <c r="F1715" s="255"/>
      <c r="G1715" s="256"/>
      <c r="H1715" s="256"/>
    </row>
    <row r="1716" spans="1:8">
      <c r="A1716" s="249"/>
      <c r="B1716" s="626" t="s">
        <v>383</v>
      </c>
      <c r="C1716" s="627"/>
      <c r="D1716" s="627"/>
      <c r="E1716" s="627"/>
      <c r="F1716" s="627"/>
    </row>
    <row r="1717" spans="1:8" ht="34.200000000000003">
      <c r="A1717" s="251">
        <v>1</v>
      </c>
      <c r="B1717" s="252" t="s">
        <v>112</v>
      </c>
      <c r="C1717" s="251" t="s">
        <v>10</v>
      </c>
      <c r="D1717" s="275">
        <v>1</v>
      </c>
      <c r="E1717" s="254"/>
      <c r="F1717" s="255"/>
      <c r="G1717" s="256"/>
      <c r="H1717" s="256"/>
    </row>
    <row r="1718" spans="1:8" ht="22.8">
      <c r="A1718" s="251">
        <v>2</v>
      </c>
      <c r="B1718" s="252" t="s">
        <v>2324</v>
      </c>
      <c r="C1718" s="251" t="s">
        <v>10</v>
      </c>
      <c r="D1718" s="275">
        <v>1</v>
      </c>
      <c r="E1718" s="254"/>
      <c r="F1718" s="255"/>
      <c r="G1718" s="256"/>
      <c r="H1718" s="256"/>
    </row>
    <row r="1719" spans="1:8" ht="22.8">
      <c r="A1719" s="251">
        <v>3</v>
      </c>
      <c r="B1719" s="252" t="s">
        <v>2320</v>
      </c>
      <c r="C1719" s="251" t="s">
        <v>10</v>
      </c>
      <c r="D1719" s="275">
        <v>2</v>
      </c>
      <c r="E1719" s="254"/>
      <c r="F1719" s="255"/>
      <c r="G1719" s="256"/>
      <c r="H1719" s="256"/>
    </row>
    <row r="1720" spans="1:8" ht="22.8">
      <c r="A1720" s="251">
        <v>4</v>
      </c>
      <c r="B1720" s="252" t="s">
        <v>2325</v>
      </c>
      <c r="C1720" s="251" t="s">
        <v>10</v>
      </c>
      <c r="D1720" s="275">
        <v>1</v>
      </c>
      <c r="E1720" s="254"/>
      <c r="F1720" s="255"/>
      <c r="G1720" s="256"/>
      <c r="H1720" s="256"/>
    </row>
    <row r="1721" spans="1:8" ht="22.8">
      <c r="A1721" s="251">
        <v>5</v>
      </c>
      <c r="B1721" s="358" t="s">
        <v>2310</v>
      </c>
      <c r="C1721" s="357" t="s">
        <v>10</v>
      </c>
      <c r="D1721" s="356">
        <v>1</v>
      </c>
      <c r="E1721" s="254"/>
      <c r="F1721" s="255"/>
      <c r="G1721" s="256"/>
      <c r="H1721" s="256"/>
    </row>
    <row r="1722" spans="1:8" ht="22.8">
      <c r="A1722" s="251">
        <v>6</v>
      </c>
      <c r="B1722" s="252" t="s">
        <v>2334</v>
      </c>
      <c r="C1722" s="251" t="s">
        <v>10</v>
      </c>
      <c r="D1722" s="356">
        <v>2</v>
      </c>
      <c r="E1722" s="254"/>
      <c r="F1722" s="255"/>
      <c r="G1722" s="256"/>
      <c r="H1722" s="256"/>
    </row>
    <row r="1723" spans="1:8" ht="22.8">
      <c r="A1723" s="251">
        <v>7</v>
      </c>
      <c r="B1723" s="252" t="s">
        <v>391</v>
      </c>
      <c r="C1723" s="251" t="s">
        <v>184</v>
      </c>
      <c r="D1723" s="275">
        <v>13</v>
      </c>
      <c r="E1723" s="254"/>
      <c r="F1723" s="255"/>
      <c r="G1723" s="256"/>
      <c r="H1723" s="256"/>
    </row>
    <row r="1724" spans="1:8" ht="34.200000000000003">
      <c r="A1724" s="251">
        <v>8</v>
      </c>
      <c r="B1724" s="252" t="s">
        <v>705</v>
      </c>
      <c r="C1724" s="251" t="s">
        <v>55</v>
      </c>
      <c r="D1724" s="356">
        <v>12.4</v>
      </c>
      <c r="E1724" s="254"/>
      <c r="F1724" s="255"/>
      <c r="G1724" s="256"/>
      <c r="H1724" s="256"/>
    </row>
    <row r="1725" spans="1:8" ht="22.8">
      <c r="A1725" s="251">
        <v>9</v>
      </c>
      <c r="B1725" s="252" t="s">
        <v>706</v>
      </c>
      <c r="C1725" s="251" t="s">
        <v>10</v>
      </c>
      <c r="D1725" s="275">
        <v>6</v>
      </c>
      <c r="E1725" s="254"/>
      <c r="F1725" s="255"/>
      <c r="G1725" s="256"/>
      <c r="H1725" s="256"/>
    </row>
    <row r="1726" spans="1:8" ht="14.1" customHeight="1">
      <c r="A1726" s="628" t="s">
        <v>1392</v>
      </c>
      <c r="B1726" s="629"/>
      <c r="C1726" s="629"/>
      <c r="D1726" s="629"/>
      <c r="E1726" s="630"/>
      <c r="F1726" s="255"/>
    </row>
    <row r="1727" spans="1:8">
      <c r="A1727" s="278"/>
      <c r="B1727" s="651"/>
      <c r="C1727" s="652"/>
      <c r="D1727" s="652"/>
      <c r="E1727" s="279"/>
      <c r="F1727" s="280"/>
    </row>
    <row r="1728" spans="1:8" ht="14.1">
      <c r="A1728" s="278"/>
      <c r="B1728" s="649"/>
      <c r="C1728" s="650"/>
      <c r="D1728" s="650"/>
      <c r="E1728" s="279"/>
      <c r="F1728" s="280"/>
    </row>
    <row r="1730" spans="1:8" hidden="1"/>
    <row r="1731" spans="1:8" ht="15">
      <c r="B1731" s="616" t="s">
        <v>19</v>
      </c>
      <c r="C1731" s="617"/>
      <c r="D1731" s="617"/>
      <c r="E1731" s="617"/>
    </row>
    <row r="1733" spans="1:8">
      <c r="A1733" s="618" t="s">
        <v>846</v>
      </c>
      <c r="B1733" s="619"/>
      <c r="C1733" s="619"/>
      <c r="D1733" s="619"/>
      <c r="E1733" s="619"/>
      <c r="F1733" s="619"/>
    </row>
    <row r="1734" spans="1:8">
      <c r="A1734" s="619"/>
      <c r="B1734" s="619"/>
      <c r="C1734" s="619"/>
      <c r="D1734" s="619"/>
      <c r="E1734" s="619"/>
      <c r="F1734" s="619"/>
    </row>
    <row r="1735" spans="1:8">
      <c r="A1735" s="618" t="s">
        <v>959</v>
      </c>
      <c r="B1735" s="619"/>
      <c r="C1735" s="619"/>
      <c r="D1735" s="619"/>
      <c r="E1735" s="619"/>
      <c r="F1735" s="619"/>
    </row>
    <row r="1736" spans="1:8">
      <c r="A1736" s="619"/>
      <c r="B1736" s="619"/>
      <c r="C1736" s="619"/>
      <c r="D1736" s="619"/>
      <c r="E1736" s="619"/>
      <c r="F1736" s="619"/>
    </row>
    <row r="1737" spans="1:8">
      <c r="A1737" s="618" t="s">
        <v>1042</v>
      </c>
      <c r="B1737" s="619"/>
      <c r="C1737" s="619"/>
      <c r="D1737" s="619"/>
      <c r="E1737" s="619"/>
      <c r="F1737" s="619"/>
    </row>
    <row r="1738" spans="1:8">
      <c r="A1738" s="619"/>
      <c r="B1738" s="619"/>
      <c r="C1738" s="619"/>
      <c r="D1738" s="619"/>
      <c r="E1738" s="619"/>
      <c r="F1738" s="619"/>
    </row>
    <row r="1739" spans="1:8">
      <c r="A1739" s="620" t="s">
        <v>1438</v>
      </c>
      <c r="B1739" s="243" t="s">
        <v>23</v>
      </c>
      <c r="C1739" s="244" t="s">
        <v>6</v>
      </c>
      <c r="D1739" s="622" t="s">
        <v>7</v>
      </c>
      <c r="E1739" s="624" t="s">
        <v>1393</v>
      </c>
      <c r="F1739" s="625"/>
    </row>
    <row r="1740" spans="1:8">
      <c r="A1740" s="621"/>
      <c r="B1740" s="246" t="s">
        <v>24</v>
      </c>
      <c r="C1740" s="247" t="s">
        <v>10</v>
      </c>
      <c r="D1740" s="623"/>
      <c r="E1740" s="248" t="s">
        <v>25</v>
      </c>
      <c r="F1740" s="245" t="s">
        <v>26</v>
      </c>
    </row>
    <row r="1741" spans="1:8">
      <c r="A1741" s="249"/>
      <c r="B1741" s="626" t="s">
        <v>27</v>
      </c>
      <c r="C1741" s="627"/>
      <c r="D1741" s="627"/>
      <c r="E1741" s="627"/>
      <c r="F1741" s="627"/>
    </row>
    <row r="1742" spans="1:8" ht="22.8">
      <c r="A1742" s="251">
        <v>1</v>
      </c>
      <c r="B1742" s="252" t="s">
        <v>291</v>
      </c>
      <c r="C1742" s="251" t="s">
        <v>259</v>
      </c>
      <c r="D1742" s="274">
        <v>0.318</v>
      </c>
      <c r="E1742" s="254"/>
      <c r="F1742" s="255"/>
      <c r="G1742" s="256"/>
      <c r="H1742" s="256"/>
    </row>
    <row r="1743" spans="1:8" ht="34.200000000000003">
      <c r="A1743" s="251">
        <v>2</v>
      </c>
      <c r="B1743" s="252" t="s">
        <v>342</v>
      </c>
      <c r="C1743" s="251" t="s">
        <v>64</v>
      </c>
      <c r="D1743" s="275">
        <v>520</v>
      </c>
      <c r="E1743" s="254"/>
      <c r="F1743" s="255"/>
      <c r="G1743" s="256"/>
      <c r="H1743" s="256"/>
    </row>
    <row r="1744" spans="1:8" ht="22.8">
      <c r="A1744" s="251">
        <v>3</v>
      </c>
      <c r="B1744" s="252" t="s">
        <v>77</v>
      </c>
      <c r="C1744" s="251" t="s">
        <v>46</v>
      </c>
      <c r="D1744" s="275">
        <v>52</v>
      </c>
      <c r="E1744" s="254"/>
      <c r="F1744" s="255"/>
      <c r="G1744" s="256"/>
      <c r="H1744" s="256"/>
    </row>
    <row r="1745" spans="1:8" ht="22.8">
      <c r="A1745" s="251">
        <v>4</v>
      </c>
      <c r="B1745" s="252" t="s">
        <v>66</v>
      </c>
      <c r="C1745" s="251" t="s">
        <v>46</v>
      </c>
      <c r="D1745" s="275">
        <v>52</v>
      </c>
      <c r="E1745" s="254"/>
      <c r="F1745" s="255"/>
      <c r="G1745" s="256"/>
      <c r="H1745" s="256"/>
    </row>
    <row r="1746" spans="1:8" ht="34.200000000000003">
      <c r="A1746" s="251">
        <v>5</v>
      </c>
      <c r="B1746" s="252" t="s">
        <v>63</v>
      </c>
      <c r="C1746" s="251" t="s">
        <v>64</v>
      </c>
      <c r="D1746" s="275">
        <v>760</v>
      </c>
      <c r="E1746" s="254"/>
      <c r="F1746" s="255"/>
      <c r="G1746" s="256"/>
      <c r="H1746" s="256"/>
    </row>
    <row r="1747" spans="1:8" ht="22.8">
      <c r="A1747" s="251">
        <v>6</v>
      </c>
      <c r="B1747" s="252" t="s">
        <v>77</v>
      </c>
      <c r="C1747" s="251" t="s">
        <v>46</v>
      </c>
      <c r="D1747" s="275">
        <v>28.12</v>
      </c>
      <c r="E1747" s="254"/>
      <c r="F1747" s="255"/>
      <c r="G1747" s="256"/>
      <c r="H1747" s="256"/>
    </row>
    <row r="1748" spans="1:8" ht="22.8">
      <c r="A1748" s="251">
        <v>7</v>
      </c>
      <c r="B1748" s="252" t="s">
        <v>66</v>
      </c>
      <c r="C1748" s="251" t="s">
        <v>46</v>
      </c>
      <c r="D1748" s="275">
        <v>28.12</v>
      </c>
      <c r="E1748" s="254"/>
      <c r="F1748" s="255"/>
      <c r="G1748" s="256"/>
      <c r="H1748" s="256"/>
    </row>
    <row r="1749" spans="1:8" ht="22.8">
      <c r="A1749" s="251">
        <v>8</v>
      </c>
      <c r="B1749" s="252" t="s">
        <v>67</v>
      </c>
      <c r="C1749" s="251" t="s">
        <v>68</v>
      </c>
      <c r="D1749" s="275">
        <v>2.66</v>
      </c>
      <c r="E1749" s="254"/>
      <c r="F1749" s="255"/>
      <c r="G1749" s="256"/>
      <c r="H1749" s="256"/>
    </row>
    <row r="1750" spans="1:8" ht="34.200000000000003">
      <c r="A1750" s="251">
        <v>9</v>
      </c>
      <c r="B1750" s="252" t="s">
        <v>344</v>
      </c>
      <c r="C1750" s="251" t="s">
        <v>46</v>
      </c>
      <c r="D1750" s="275">
        <v>53</v>
      </c>
      <c r="E1750" s="254"/>
      <c r="F1750" s="255"/>
      <c r="G1750" s="256"/>
      <c r="H1750" s="256"/>
    </row>
    <row r="1751" spans="1:8" ht="22.8">
      <c r="A1751" s="251">
        <v>10</v>
      </c>
      <c r="B1751" s="252" t="s">
        <v>66</v>
      </c>
      <c r="C1751" s="251" t="s">
        <v>46</v>
      </c>
      <c r="D1751" s="275">
        <v>53</v>
      </c>
      <c r="E1751" s="254"/>
      <c r="F1751" s="255"/>
      <c r="G1751" s="256"/>
      <c r="H1751" s="256"/>
    </row>
    <row r="1752" spans="1:8" ht="34.200000000000003">
      <c r="A1752" s="251">
        <v>11</v>
      </c>
      <c r="B1752" s="252" t="s">
        <v>345</v>
      </c>
      <c r="C1752" s="251" t="s">
        <v>68</v>
      </c>
      <c r="D1752" s="275">
        <v>21</v>
      </c>
      <c r="E1752" s="254"/>
      <c r="F1752" s="255"/>
      <c r="G1752" s="256"/>
      <c r="H1752" s="256"/>
    </row>
    <row r="1753" spans="1:8" ht="34.200000000000003">
      <c r="A1753" s="251">
        <v>12</v>
      </c>
      <c r="B1753" s="252" t="s">
        <v>979</v>
      </c>
      <c r="C1753" s="251" t="s">
        <v>46</v>
      </c>
      <c r="D1753" s="275">
        <v>1150</v>
      </c>
      <c r="E1753" s="254"/>
      <c r="F1753" s="255"/>
      <c r="G1753" s="256"/>
      <c r="H1753" s="256"/>
    </row>
    <row r="1754" spans="1:8" ht="22.8">
      <c r="A1754" s="251">
        <v>13</v>
      </c>
      <c r="B1754" s="252" t="s">
        <v>66</v>
      </c>
      <c r="C1754" s="251" t="s">
        <v>46</v>
      </c>
      <c r="D1754" s="275">
        <v>1150</v>
      </c>
      <c r="E1754" s="254"/>
      <c r="F1754" s="255"/>
      <c r="G1754" s="256"/>
      <c r="H1754" s="256"/>
    </row>
    <row r="1755" spans="1:8" ht="34.200000000000003">
      <c r="A1755" s="251">
        <v>14</v>
      </c>
      <c r="B1755" s="252" t="s">
        <v>79</v>
      </c>
      <c r="C1755" s="251" t="s">
        <v>80</v>
      </c>
      <c r="D1755" s="274">
        <v>0.71399999999999997</v>
      </c>
      <c r="E1755" s="254"/>
      <c r="F1755" s="255"/>
      <c r="G1755" s="256"/>
      <c r="H1755" s="256"/>
    </row>
    <row r="1756" spans="1:8" ht="34.200000000000003">
      <c r="A1756" s="251">
        <v>15</v>
      </c>
      <c r="B1756" s="252" t="s">
        <v>81</v>
      </c>
      <c r="C1756" s="251" t="s">
        <v>80</v>
      </c>
      <c r="D1756" s="274">
        <v>0.71399999999999997</v>
      </c>
      <c r="E1756" s="254"/>
      <c r="F1756" s="255"/>
      <c r="G1756" s="256"/>
      <c r="H1756" s="256"/>
    </row>
    <row r="1757" spans="1:8" ht="45.6">
      <c r="A1757" s="251">
        <v>16</v>
      </c>
      <c r="B1757" s="252" t="s">
        <v>82</v>
      </c>
      <c r="C1757" s="251" t="s">
        <v>80</v>
      </c>
      <c r="D1757" s="274">
        <v>0.71399999999999997</v>
      </c>
      <c r="E1757" s="254"/>
      <c r="F1757" s="255"/>
      <c r="G1757" s="256"/>
      <c r="H1757" s="256"/>
    </row>
    <row r="1758" spans="1:8" ht="34.200000000000003">
      <c r="A1758" s="251">
        <v>17</v>
      </c>
      <c r="B1758" s="252" t="s">
        <v>980</v>
      </c>
      <c r="C1758" s="251" t="s">
        <v>42</v>
      </c>
      <c r="D1758" s="275">
        <v>4.3</v>
      </c>
      <c r="E1758" s="254"/>
      <c r="F1758" s="255"/>
      <c r="G1758" s="256"/>
      <c r="H1758" s="256"/>
    </row>
    <row r="1759" spans="1:8" ht="34.200000000000003">
      <c r="A1759" s="251">
        <v>18</v>
      </c>
      <c r="B1759" s="252" t="s">
        <v>347</v>
      </c>
      <c r="C1759" s="251" t="s">
        <v>80</v>
      </c>
      <c r="D1759" s="274">
        <v>0.43</v>
      </c>
      <c r="E1759" s="254"/>
      <c r="F1759" s="255"/>
      <c r="G1759" s="256"/>
      <c r="H1759" s="256"/>
    </row>
    <row r="1760" spans="1:8" ht="34.200000000000003">
      <c r="A1760" s="251">
        <v>19</v>
      </c>
      <c r="B1760" s="252" t="s">
        <v>980</v>
      </c>
      <c r="C1760" s="251" t="s">
        <v>42</v>
      </c>
      <c r="D1760" s="275">
        <v>21</v>
      </c>
      <c r="E1760" s="254"/>
      <c r="F1760" s="255"/>
      <c r="G1760" s="256"/>
      <c r="H1760" s="256"/>
    </row>
    <row r="1761" spans="1:8" ht="34.200000000000003">
      <c r="A1761" s="251">
        <v>20</v>
      </c>
      <c r="B1761" s="252" t="s">
        <v>348</v>
      </c>
      <c r="C1761" s="251" t="s">
        <v>80</v>
      </c>
      <c r="D1761" s="275">
        <v>2.1</v>
      </c>
      <c r="E1761" s="254"/>
      <c r="F1761" s="255"/>
      <c r="G1761" s="256"/>
      <c r="H1761" s="256"/>
    </row>
    <row r="1762" spans="1:8" ht="34.200000000000003">
      <c r="A1762" s="251">
        <v>21</v>
      </c>
      <c r="B1762" s="252" t="s">
        <v>980</v>
      </c>
      <c r="C1762" s="251" t="s">
        <v>42</v>
      </c>
      <c r="D1762" s="275">
        <v>21</v>
      </c>
      <c r="E1762" s="254"/>
      <c r="F1762" s="255"/>
      <c r="G1762" s="256"/>
      <c r="H1762" s="256"/>
    </row>
    <row r="1763" spans="1:8" ht="34.200000000000003">
      <c r="A1763" s="251">
        <v>22</v>
      </c>
      <c r="B1763" s="252" t="s">
        <v>348</v>
      </c>
      <c r="C1763" s="251" t="s">
        <v>80</v>
      </c>
      <c r="D1763" s="275">
        <v>2.1</v>
      </c>
      <c r="E1763" s="254"/>
      <c r="F1763" s="255"/>
      <c r="G1763" s="256"/>
      <c r="H1763" s="256"/>
    </row>
    <row r="1764" spans="1:8" ht="34.200000000000003">
      <c r="A1764" s="251">
        <v>23</v>
      </c>
      <c r="B1764" s="252" t="s">
        <v>415</v>
      </c>
      <c r="C1764" s="251" t="s">
        <v>80</v>
      </c>
      <c r="D1764" s="275">
        <v>2.1</v>
      </c>
      <c r="E1764" s="254"/>
      <c r="F1764" s="255"/>
      <c r="G1764" s="256"/>
      <c r="H1764" s="256"/>
    </row>
    <row r="1765" spans="1:8" ht="22.8">
      <c r="A1765" s="251">
        <v>24</v>
      </c>
      <c r="B1765" s="252" t="s">
        <v>70</v>
      </c>
      <c r="C1765" s="251" t="s">
        <v>10</v>
      </c>
      <c r="D1765" s="275">
        <v>5</v>
      </c>
      <c r="E1765" s="254"/>
      <c r="F1765" s="255"/>
      <c r="G1765" s="256"/>
      <c r="H1765" s="256"/>
    </row>
    <row r="1766" spans="1:8">
      <c r="A1766" s="251">
        <v>25</v>
      </c>
      <c r="B1766" s="252" t="s">
        <v>71</v>
      </c>
      <c r="C1766" s="251" t="s">
        <v>10</v>
      </c>
      <c r="D1766" s="275">
        <v>5</v>
      </c>
      <c r="E1766" s="254"/>
      <c r="F1766" s="255"/>
      <c r="G1766" s="256"/>
      <c r="H1766" s="256"/>
    </row>
    <row r="1767" spans="1:8" ht="22.8">
      <c r="A1767" s="251">
        <v>26</v>
      </c>
      <c r="B1767" s="252" t="s">
        <v>77</v>
      </c>
      <c r="C1767" s="251" t="s">
        <v>46</v>
      </c>
      <c r="D1767" s="274">
        <v>0.83</v>
      </c>
      <c r="E1767" s="254"/>
      <c r="F1767" s="255"/>
      <c r="G1767" s="256"/>
      <c r="H1767" s="256"/>
    </row>
    <row r="1768" spans="1:8" ht="22.8">
      <c r="A1768" s="251">
        <v>27</v>
      </c>
      <c r="B1768" s="252" t="s">
        <v>66</v>
      </c>
      <c r="C1768" s="251" t="s">
        <v>46</v>
      </c>
      <c r="D1768" s="274">
        <v>0.83</v>
      </c>
      <c r="E1768" s="254"/>
      <c r="F1768" s="255"/>
      <c r="G1768" s="256"/>
      <c r="H1768" s="256"/>
    </row>
    <row r="1769" spans="1:8">
      <c r="A1769" s="249"/>
      <c r="B1769" s="626" t="s">
        <v>78</v>
      </c>
      <c r="C1769" s="627"/>
      <c r="D1769" s="627"/>
      <c r="E1769" s="627"/>
      <c r="F1769" s="627"/>
    </row>
    <row r="1770" spans="1:8" ht="22.8">
      <c r="A1770" s="251">
        <v>1</v>
      </c>
      <c r="B1770" s="252" t="s">
        <v>86</v>
      </c>
      <c r="C1770" s="251" t="s">
        <v>87</v>
      </c>
      <c r="D1770" s="275">
        <v>4.28</v>
      </c>
      <c r="E1770" s="254"/>
      <c r="F1770" s="255"/>
      <c r="G1770" s="256"/>
      <c r="H1770" s="256"/>
    </row>
    <row r="1771" spans="1:8" ht="34.200000000000003">
      <c r="A1771" s="251">
        <v>2</v>
      </c>
      <c r="B1771" s="252" t="s">
        <v>88</v>
      </c>
      <c r="C1771" s="251" t="s">
        <v>42</v>
      </c>
      <c r="D1771" s="275">
        <v>12.84</v>
      </c>
      <c r="E1771" s="254"/>
      <c r="F1771" s="255"/>
      <c r="G1771" s="256"/>
      <c r="H1771" s="256"/>
    </row>
    <row r="1772" spans="1:8" ht="34.200000000000003">
      <c r="A1772" s="251">
        <v>3</v>
      </c>
      <c r="B1772" s="252" t="s">
        <v>355</v>
      </c>
      <c r="C1772" s="251" t="s">
        <v>68</v>
      </c>
      <c r="D1772" s="275">
        <v>23.92</v>
      </c>
      <c r="E1772" s="254"/>
      <c r="F1772" s="255"/>
      <c r="G1772" s="256"/>
      <c r="H1772" s="256"/>
    </row>
    <row r="1773" spans="1:8" ht="22.8">
      <c r="A1773" s="251">
        <v>4</v>
      </c>
      <c r="B1773" s="252" t="s">
        <v>89</v>
      </c>
      <c r="C1773" s="251" t="s">
        <v>87</v>
      </c>
      <c r="D1773" s="275">
        <v>4.5999999999999996</v>
      </c>
      <c r="E1773" s="254"/>
      <c r="F1773" s="255"/>
      <c r="G1773" s="256"/>
      <c r="H1773" s="256"/>
    </row>
    <row r="1774" spans="1:8" ht="22.8">
      <c r="A1774" s="251">
        <v>5</v>
      </c>
      <c r="B1774" s="252" t="s">
        <v>356</v>
      </c>
      <c r="C1774" s="251" t="s">
        <v>87</v>
      </c>
      <c r="D1774" s="275">
        <v>1.17</v>
      </c>
      <c r="E1774" s="254"/>
      <c r="F1774" s="255"/>
      <c r="G1774" s="256"/>
      <c r="H1774" s="256"/>
    </row>
    <row r="1775" spans="1:8" ht="22.8">
      <c r="A1775" s="251">
        <v>6</v>
      </c>
      <c r="B1775" s="252" t="s">
        <v>91</v>
      </c>
      <c r="C1775" s="251" t="s">
        <v>68</v>
      </c>
      <c r="D1775" s="275">
        <v>22.1</v>
      </c>
      <c r="E1775" s="254"/>
      <c r="F1775" s="255"/>
      <c r="G1775" s="256"/>
      <c r="H1775" s="256"/>
    </row>
    <row r="1776" spans="1:8" ht="34.200000000000003">
      <c r="A1776" s="251">
        <v>7</v>
      </c>
      <c r="B1776" s="252" t="s">
        <v>81</v>
      </c>
      <c r="C1776" s="251" t="s">
        <v>80</v>
      </c>
      <c r="D1776" s="274">
        <v>0.23677000000000001</v>
      </c>
      <c r="E1776" s="254"/>
      <c r="F1776" s="255"/>
      <c r="G1776" s="256"/>
      <c r="H1776" s="256"/>
    </row>
    <row r="1777" spans="1:8" ht="45.6">
      <c r="A1777" s="251">
        <v>8</v>
      </c>
      <c r="B1777" s="252" t="s">
        <v>357</v>
      </c>
      <c r="C1777" s="251" t="s">
        <v>80</v>
      </c>
      <c r="D1777" s="274">
        <v>0.23677000000000001</v>
      </c>
      <c r="E1777" s="254"/>
      <c r="F1777" s="255"/>
      <c r="G1777" s="256"/>
      <c r="H1777" s="256"/>
    </row>
    <row r="1778" spans="1:8" ht="34.200000000000003">
      <c r="A1778" s="251">
        <v>9</v>
      </c>
      <c r="B1778" s="252" t="s">
        <v>92</v>
      </c>
      <c r="C1778" s="251" t="s">
        <v>68</v>
      </c>
      <c r="D1778" s="275">
        <v>22.55</v>
      </c>
      <c r="E1778" s="254"/>
      <c r="F1778" s="255"/>
      <c r="G1778" s="256"/>
      <c r="H1778" s="256"/>
    </row>
    <row r="1779" spans="1:8" ht="22.8">
      <c r="A1779" s="251">
        <v>10</v>
      </c>
      <c r="B1779" s="252" t="s">
        <v>93</v>
      </c>
      <c r="C1779" s="251" t="s">
        <v>68</v>
      </c>
      <c r="D1779" s="275">
        <v>22.55</v>
      </c>
      <c r="E1779" s="254"/>
      <c r="F1779" s="255"/>
      <c r="G1779" s="256"/>
      <c r="H1779" s="256"/>
    </row>
    <row r="1780" spans="1:8">
      <c r="A1780" s="249"/>
      <c r="B1780" s="626" t="s">
        <v>358</v>
      </c>
      <c r="C1780" s="627"/>
      <c r="D1780" s="627"/>
      <c r="E1780" s="627"/>
      <c r="F1780" s="627"/>
    </row>
    <row r="1781" spans="1:8" ht="34.200000000000003">
      <c r="A1781" s="251">
        <v>1</v>
      </c>
      <c r="B1781" s="252" t="s">
        <v>84</v>
      </c>
      <c r="C1781" s="251" t="s">
        <v>80</v>
      </c>
      <c r="D1781" s="274">
        <v>0.17100000000000001</v>
      </c>
      <c r="E1781" s="254"/>
      <c r="F1781" s="255"/>
      <c r="G1781" s="256"/>
      <c r="H1781" s="256"/>
    </row>
    <row r="1782" spans="1:8" ht="34.200000000000003">
      <c r="A1782" s="251">
        <v>2</v>
      </c>
      <c r="B1782" s="252" t="s">
        <v>85</v>
      </c>
      <c r="C1782" s="251" t="s">
        <v>80</v>
      </c>
      <c r="D1782" s="274">
        <v>0.17100000000000001</v>
      </c>
      <c r="E1782" s="254"/>
      <c r="F1782" s="255"/>
      <c r="G1782" s="256"/>
      <c r="H1782" s="256"/>
    </row>
    <row r="1783" spans="1:8" ht="45.6">
      <c r="A1783" s="251">
        <v>3</v>
      </c>
      <c r="B1783" s="252" t="s">
        <v>359</v>
      </c>
      <c r="C1783" s="251" t="s">
        <v>103</v>
      </c>
      <c r="D1783" s="275">
        <v>3.25</v>
      </c>
      <c r="E1783" s="254"/>
      <c r="F1783" s="255"/>
      <c r="G1783" s="256"/>
      <c r="H1783" s="256"/>
    </row>
    <row r="1784" spans="1:8" ht="45.6">
      <c r="A1784" s="251">
        <v>4</v>
      </c>
      <c r="B1784" s="252" t="s">
        <v>359</v>
      </c>
      <c r="C1784" s="251" t="s">
        <v>103</v>
      </c>
      <c r="D1784" s="274">
        <v>0.17</v>
      </c>
      <c r="E1784" s="254"/>
      <c r="F1784" s="255"/>
      <c r="G1784" s="256"/>
      <c r="H1784" s="256"/>
    </row>
    <row r="1785" spans="1:8">
      <c r="A1785" s="251">
        <v>5</v>
      </c>
      <c r="B1785" s="252" t="s">
        <v>361</v>
      </c>
      <c r="C1785" s="251" t="s">
        <v>68</v>
      </c>
      <c r="D1785" s="275">
        <v>8.93</v>
      </c>
      <c r="E1785" s="254"/>
      <c r="F1785" s="255"/>
      <c r="G1785" s="256"/>
      <c r="H1785" s="256"/>
    </row>
    <row r="1786" spans="1:8">
      <c r="A1786" s="249"/>
      <c r="B1786" s="626" t="s">
        <v>1043</v>
      </c>
      <c r="C1786" s="627"/>
      <c r="D1786" s="627"/>
      <c r="E1786" s="627"/>
      <c r="F1786" s="627"/>
    </row>
    <row r="1787" spans="1:8" ht="45.6">
      <c r="A1787" s="251">
        <v>1</v>
      </c>
      <c r="B1787" s="252" t="s">
        <v>227</v>
      </c>
      <c r="C1787" s="251" t="s">
        <v>42</v>
      </c>
      <c r="D1787" s="275">
        <v>11.4</v>
      </c>
      <c r="E1787" s="254"/>
      <c r="F1787" s="255"/>
      <c r="G1787" s="256"/>
      <c r="H1787" s="256"/>
    </row>
    <row r="1788" spans="1:8" ht="22.8">
      <c r="A1788" s="251">
        <v>2</v>
      </c>
      <c r="B1788" s="252" t="s">
        <v>982</v>
      </c>
      <c r="C1788" s="251" t="s">
        <v>42</v>
      </c>
      <c r="D1788" s="275">
        <v>5.18</v>
      </c>
      <c r="E1788" s="254"/>
      <c r="F1788" s="255"/>
      <c r="G1788" s="256"/>
      <c r="H1788" s="256"/>
    </row>
    <row r="1789" spans="1:8" ht="34.200000000000003">
      <c r="A1789" s="251">
        <v>3</v>
      </c>
      <c r="B1789" s="252" t="s">
        <v>365</v>
      </c>
      <c r="C1789" s="251" t="s">
        <v>68</v>
      </c>
      <c r="D1789" s="275">
        <v>23.92</v>
      </c>
      <c r="E1789" s="254"/>
      <c r="F1789" s="255"/>
      <c r="G1789" s="256"/>
      <c r="H1789" s="256"/>
    </row>
    <row r="1790" spans="1:8" ht="22.8">
      <c r="A1790" s="251">
        <v>4</v>
      </c>
      <c r="B1790" s="252" t="s">
        <v>366</v>
      </c>
      <c r="C1790" s="251" t="s">
        <v>87</v>
      </c>
      <c r="D1790" s="275">
        <v>2.3919999999999999</v>
      </c>
      <c r="E1790" s="254"/>
      <c r="F1790" s="255"/>
      <c r="G1790" s="256"/>
      <c r="H1790" s="256"/>
    </row>
    <row r="1791" spans="1:8" ht="45.6">
      <c r="A1791" s="251">
        <v>5</v>
      </c>
      <c r="B1791" s="252" t="s">
        <v>367</v>
      </c>
      <c r="C1791" s="251" t="s">
        <v>68</v>
      </c>
      <c r="D1791" s="275">
        <v>9.7100000000000009</v>
      </c>
      <c r="E1791" s="254"/>
      <c r="F1791" s="255"/>
      <c r="G1791" s="256"/>
      <c r="H1791" s="256"/>
    </row>
    <row r="1792" spans="1:8" ht="45.6">
      <c r="A1792" s="251">
        <v>6</v>
      </c>
      <c r="B1792" s="252" t="s">
        <v>224</v>
      </c>
      <c r="C1792" s="251" t="s">
        <v>68</v>
      </c>
      <c r="D1792" s="275">
        <v>14.21</v>
      </c>
      <c r="E1792" s="254"/>
      <c r="F1792" s="255"/>
      <c r="G1792" s="256"/>
      <c r="H1792" s="256"/>
    </row>
    <row r="1793" spans="1:8" ht="22.8">
      <c r="A1793" s="251">
        <v>7</v>
      </c>
      <c r="B1793" s="252" t="s">
        <v>366</v>
      </c>
      <c r="C1793" s="251" t="s">
        <v>87</v>
      </c>
      <c r="D1793" s="275">
        <v>2.3919999999999999</v>
      </c>
      <c r="E1793" s="254"/>
      <c r="F1793" s="255"/>
      <c r="G1793" s="256"/>
      <c r="H1793" s="256"/>
    </row>
    <row r="1794" spans="1:8" ht="34.200000000000003">
      <c r="A1794" s="251">
        <v>8</v>
      </c>
      <c r="B1794" s="252" t="s">
        <v>368</v>
      </c>
      <c r="C1794" s="251" t="s">
        <v>68</v>
      </c>
      <c r="D1794" s="275">
        <v>9.7100000000000009</v>
      </c>
      <c r="E1794" s="254"/>
      <c r="F1794" s="255"/>
      <c r="G1794" s="256"/>
      <c r="H1794" s="256"/>
    </row>
    <row r="1795" spans="1:8" ht="45.6">
      <c r="A1795" s="251">
        <v>9</v>
      </c>
      <c r="B1795" s="252" t="s">
        <v>223</v>
      </c>
      <c r="C1795" s="251" t="s">
        <v>68</v>
      </c>
      <c r="D1795" s="275">
        <v>14.21</v>
      </c>
      <c r="E1795" s="254"/>
      <c r="F1795" s="255"/>
      <c r="G1795" s="256"/>
      <c r="H1795" s="256"/>
    </row>
    <row r="1796" spans="1:8" ht="22.8">
      <c r="A1796" s="251">
        <v>10</v>
      </c>
      <c r="B1796" s="358" t="s">
        <v>2289</v>
      </c>
      <c r="C1796" s="251" t="s">
        <v>103</v>
      </c>
      <c r="D1796" s="275">
        <v>4.87</v>
      </c>
      <c r="E1796" s="254"/>
      <c r="F1796" s="255"/>
      <c r="G1796" s="256"/>
      <c r="H1796" s="256"/>
    </row>
    <row r="1797" spans="1:8" ht="22.8">
      <c r="A1797" s="251">
        <v>11</v>
      </c>
      <c r="B1797" s="252" t="s">
        <v>369</v>
      </c>
      <c r="C1797" s="251" t="s">
        <v>103</v>
      </c>
      <c r="D1797" s="275">
        <v>4.87</v>
      </c>
      <c r="E1797" s="254"/>
      <c r="F1797" s="255"/>
      <c r="G1797" s="256"/>
      <c r="H1797" s="256"/>
    </row>
    <row r="1798" spans="1:8">
      <c r="A1798" s="249"/>
      <c r="B1798" s="626" t="s">
        <v>402</v>
      </c>
      <c r="C1798" s="627"/>
      <c r="D1798" s="627"/>
      <c r="E1798" s="627"/>
      <c r="F1798" s="627"/>
    </row>
    <row r="1799" spans="1:8" ht="45.6">
      <c r="A1799" s="251">
        <v>1</v>
      </c>
      <c r="B1799" s="252" t="s">
        <v>227</v>
      </c>
      <c r="C1799" s="251" t="s">
        <v>42</v>
      </c>
      <c r="D1799" s="275">
        <v>2.0499999999999998</v>
      </c>
      <c r="E1799" s="254"/>
      <c r="F1799" s="255"/>
      <c r="G1799" s="256"/>
      <c r="H1799" s="256"/>
    </row>
    <row r="1800" spans="1:8" ht="22.8">
      <c r="A1800" s="251">
        <v>2</v>
      </c>
      <c r="B1800" s="252" t="s">
        <v>983</v>
      </c>
      <c r="C1800" s="251" t="s">
        <v>68</v>
      </c>
      <c r="D1800" s="275">
        <v>10.67</v>
      </c>
      <c r="E1800" s="254"/>
      <c r="F1800" s="255"/>
      <c r="G1800" s="256"/>
      <c r="H1800" s="256"/>
    </row>
    <row r="1801" spans="1:8" ht="22.8">
      <c r="A1801" s="251">
        <v>3</v>
      </c>
      <c r="B1801" s="252" t="s">
        <v>97</v>
      </c>
      <c r="C1801" s="251" t="s">
        <v>68</v>
      </c>
      <c r="D1801" s="275">
        <v>10.61</v>
      </c>
      <c r="E1801" s="254"/>
      <c r="F1801" s="255"/>
      <c r="G1801" s="256"/>
      <c r="H1801" s="256"/>
    </row>
    <row r="1802" spans="1:8" ht="34.200000000000003">
      <c r="A1802" s="251">
        <v>4</v>
      </c>
      <c r="B1802" s="252" t="s">
        <v>379</v>
      </c>
      <c r="C1802" s="251" t="s">
        <v>68</v>
      </c>
      <c r="D1802" s="275">
        <v>10.43</v>
      </c>
      <c r="E1802" s="254"/>
      <c r="F1802" s="255"/>
      <c r="G1802" s="256"/>
      <c r="H1802" s="256"/>
    </row>
    <row r="1803" spans="1:8" ht="22.8">
      <c r="A1803" s="251">
        <v>5</v>
      </c>
      <c r="B1803" s="252" t="s">
        <v>98</v>
      </c>
      <c r="C1803" s="251" t="s">
        <v>68</v>
      </c>
      <c r="D1803" s="274">
        <v>0.08</v>
      </c>
      <c r="E1803" s="254"/>
      <c r="F1803" s="255"/>
      <c r="G1803" s="256"/>
      <c r="H1803" s="256"/>
    </row>
    <row r="1804" spans="1:8" ht="22.8">
      <c r="A1804" s="251">
        <v>6</v>
      </c>
      <c r="B1804" s="252" t="s">
        <v>98</v>
      </c>
      <c r="C1804" s="251" t="s">
        <v>68</v>
      </c>
      <c r="D1804" s="274">
        <v>0.1</v>
      </c>
      <c r="E1804" s="254"/>
      <c r="F1804" s="255"/>
      <c r="G1804" s="256"/>
      <c r="H1804" s="256"/>
    </row>
    <row r="1805" spans="1:8" ht="22.8">
      <c r="A1805" s="251">
        <v>7</v>
      </c>
      <c r="B1805" s="252" t="s">
        <v>102</v>
      </c>
      <c r="C1805" s="251" t="s">
        <v>103</v>
      </c>
      <c r="D1805" s="275">
        <v>8.61</v>
      </c>
      <c r="E1805" s="254"/>
      <c r="F1805" s="255"/>
      <c r="G1805" s="256"/>
      <c r="H1805" s="256"/>
    </row>
    <row r="1806" spans="1:8">
      <c r="A1806" s="249"/>
      <c r="B1806" s="626" t="s">
        <v>383</v>
      </c>
      <c r="C1806" s="627"/>
      <c r="D1806" s="627"/>
      <c r="E1806" s="627"/>
      <c r="F1806" s="627"/>
    </row>
    <row r="1807" spans="1:8" ht="34.200000000000003">
      <c r="A1807" s="251">
        <v>1</v>
      </c>
      <c r="B1807" s="252" t="s">
        <v>112</v>
      </c>
      <c r="C1807" s="251" t="s">
        <v>10</v>
      </c>
      <c r="D1807" s="275">
        <v>3</v>
      </c>
      <c r="E1807" s="254"/>
      <c r="F1807" s="255"/>
      <c r="G1807" s="256"/>
      <c r="H1807" s="256"/>
    </row>
    <row r="1808" spans="1:8" ht="34.200000000000003">
      <c r="A1808" s="251">
        <v>2</v>
      </c>
      <c r="B1808" s="252" t="s">
        <v>384</v>
      </c>
      <c r="C1808" s="251" t="s">
        <v>10</v>
      </c>
      <c r="D1808" s="275">
        <v>1</v>
      </c>
      <c r="E1808" s="254"/>
      <c r="F1808" s="255"/>
      <c r="G1808" s="256"/>
      <c r="H1808" s="256"/>
    </row>
    <row r="1809" spans="1:8" ht="22.8">
      <c r="A1809" s="251">
        <v>3</v>
      </c>
      <c r="B1809" s="252" t="s">
        <v>2324</v>
      </c>
      <c r="C1809" s="251" t="s">
        <v>10</v>
      </c>
      <c r="D1809" s="275">
        <v>1</v>
      </c>
      <c r="E1809" s="254"/>
      <c r="F1809" s="255"/>
      <c r="G1809" s="256"/>
      <c r="H1809" s="256"/>
    </row>
    <row r="1810" spans="1:8" ht="22.8">
      <c r="A1810" s="251">
        <v>4</v>
      </c>
      <c r="B1810" s="252" t="s">
        <v>2326</v>
      </c>
      <c r="C1810" s="251" t="s">
        <v>10</v>
      </c>
      <c r="D1810" s="275">
        <v>2</v>
      </c>
      <c r="E1810" s="254"/>
      <c r="F1810" s="255"/>
      <c r="G1810" s="256"/>
      <c r="H1810" s="256"/>
    </row>
    <row r="1811" spans="1:8" ht="22.8">
      <c r="A1811" s="251">
        <v>5</v>
      </c>
      <c r="B1811" s="252" t="s">
        <v>2335</v>
      </c>
      <c r="C1811" s="251" t="s">
        <v>10</v>
      </c>
      <c r="D1811" s="275">
        <v>1</v>
      </c>
      <c r="E1811" s="254"/>
      <c r="F1811" s="255"/>
      <c r="G1811" s="256"/>
      <c r="H1811" s="256"/>
    </row>
    <row r="1812" spans="1:8" ht="22.8">
      <c r="A1812" s="251">
        <v>6</v>
      </c>
      <c r="B1812" s="252" t="s">
        <v>2308</v>
      </c>
      <c r="C1812" s="251" t="s">
        <v>10</v>
      </c>
      <c r="D1812" s="275">
        <v>2</v>
      </c>
      <c r="E1812" s="254"/>
      <c r="F1812" s="255"/>
      <c r="G1812" s="256"/>
      <c r="H1812" s="256"/>
    </row>
    <row r="1813" spans="1:8" ht="22.8">
      <c r="A1813" s="251">
        <v>7</v>
      </c>
      <c r="B1813" s="252" t="s">
        <v>2312</v>
      </c>
      <c r="C1813" s="251" t="s">
        <v>10</v>
      </c>
      <c r="D1813" s="275">
        <v>2</v>
      </c>
      <c r="E1813" s="254"/>
      <c r="F1813" s="255"/>
      <c r="G1813" s="256"/>
      <c r="H1813" s="256"/>
    </row>
    <row r="1814" spans="1:8" ht="22.8">
      <c r="A1814" s="251">
        <v>8</v>
      </c>
      <c r="B1814" s="252" t="s">
        <v>985</v>
      </c>
      <c r="C1814" s="251" t="s">
        <v>10</v>
      </c>
      <c r="D1814" s="275">
        <v>6</v>
      </c>
      <c r="E1814" s="254"/>
      <c r="F1814" s="255"/>
      <c r="G1814" s="256"/>
      <c r="H1814" s="256"/>
    </row>
    <row r="1815" spans="1:8" ht="22.8">
      <c r="A1815" s="251">
        <v>9</v>
      </c>
      <c r="B1815" s="252" t="s">
        <v>389</v>
      </c>
      <c r="C1815" s="251" t="s">
        <v>10</v>
      </c>
      <c r="D1815" s="275">
        <v>6</v>
      </c>
      <c r="E1815" s="254"/>
      <c r="F1815" s="255"/>
      <c r="G1815" s="256"/>
      <c r="H1815" s="256"/>
    </row>
    <row r="1816" spans="1:8">
      <c r="A1816" s="251">
        <v>10</v>
      </c>
      <c r="B1816" s="252" t="s">
        <v>390</v>
      </c>
      <c r="C1816" s="251"/>
      <c r="D1816" s="274">
        <v>0</v>
      </c>
      <c r="E1816" s="254"/>
      <c r="F1816" s="255"/>
      <c r="G1816" s="256"/>
      <c r="H1816" s="256"/>
    </row>
    <row r="1817" spans="1:8" ht="22.8">
      <c r="A1817" s="251">
        <v>11</v>
      </c>
      <c r="B1817" s="252" t="s">
        <v>391</v>
      </c>
      <c r="C1817" s="251" t="s">
        <v>184</v>
      </c>
      <c r="D1817" s="275">
        <v>30</v>
      </c>
      <c r="E1817" s="254"/>
      <c r="F1817" s="255"/>
      <c r="G1817" s="256"/>
      <c r="H1817" s="256"/>
    </row>
    <row r="1818" spans="1:8">
      <c r="A1818" s="251">
        <v>12</v>
      </c>
      <c r="B1818" s="252" t="s">
        <v>1004</v>
      </c>
      <c r="C1818" s="251"/>
      <c r="D1818" s="274">
        <v>0</v>
      </c>
      <c r="E1818" s="254"/>
      <c r="F1818" s="255"/>
      <c r="G1818" s="256"/>
      <c r="H1818" s="256"/>
    </row>
    <row r="1819" spans="1:8" ht="34.200000000000003">
      <c r="A1819" s="251">
        <v>13</v>
      </c>
      <c r="B1819" s="252" t="s">
        <v>705</v>
      </c>
      <c r="C1819" s="251" t="s">
        <v>55</v>
      </c>
      <c r="D1819" s="356">
        <v>11.6</v>
      </c>
      <c r="E1819" s="254"/>
      <c r="F1819" s="255"/>
      <c r="G1819" s="256"/>
      <c r="H1819" s="256"/>
    </row>
    <row r="1820" spans="1:8" ht="22.8">
      <c r="A1820" s="251">
        <v>14</v>
      </c>
      <c r="B1820" s="252" t="s">
        <v>706</v>
      </c>
      <c r="C1820" s="251" t="s">
        <v>10</v>
      </c>
      <c r="D1820" s="275">
        <v>4</v>
      </c>
      <c r="E1820" s="254"/>
      <c r="F1820" s="255"/>
      <c r="G1820" s="256"/>
      <c r="H1820" s="256"/>
    </row>
    <row r="1821" spans="1:8">
      <c r="A1821" s="249"/>
      <c r="B1821" s="626" t="s">
        <v>392</v>
      </c>
      <c r="C1821" s="627"/>
      <c r="D1821" s="627"/>
      <c r="E1821" s="627"/>
      <c r="F1821" s="627"/>
    </row>
    <row r="1822" spans="1:8">
      <c r="A1822" s="251">
        <v>1</v>
      </c>
      <c r="B1822" s="252" t="s">
        <v>109</v>
      </c>
      <c r="C1822" s="251" t="s">
        <v>15</v>
      </c>
      <c r="D1822" s="275">
        <v>3</v>
      </c>
      <c r="E1822" s="254"/>
      <c r="F1822" s="255"/>
      <c r="G1822" s="256"/>
      <c r="H1822" s="256"/>
    </row>
    <row r="1823" spans="1:8">
      <c r="A1823" s="251">
        <v>2</v>
      </c>
      <c r="B1823" s="252" t="s">
        <v>110</v>
      </c>
      <c r="C1823" s="251" t="s">
        <v>10</v>
      </c>
      <c r="D1823" s="275">
        <v>3</v>
      </c>
      <c r="E1823" s="254"/>
      <c r="F1823" s="255"/>
      <c r="G1823" s="256"/>
      <c r="H1823" s="256"/>
    </row>
    <row r="1824" spans="1:8" ht="14.1" customHeight="1">
      <c r="A1824" s="628" t="s">
        <v>1392</v>
      </c>
      <c r="B1824" s="629"/>
      <c r="C1824" s="629"/>
      <c r="D1824" s="629"/>
      <c r="E1824" s="630"/>
      <c r="F1824" s="255"/>
    </row>
    <row r="1825" spans="1:8" ht="14.1">
      <c r="A1825" s="278"/>
      <c r="B1825" s="649"/>
      <c r="C1825" s="650"/>
      <c r="D1825" s="650"/>
      <c r="E1825" s="279"/>
      <c r="F1825" s="280"/>
    </row>
    <row r="1826" spans="1:8">
      <c r="A1826" s="278"/>
      <c r="B1826" s="651"/>
      <c r="C1826" s="652"/>
      <c r="D1826" s="652"/>
      <c r="E1826" s="279"/>
      <c r="F1826" s="280"/>
    </row>
    <row r="1827" spans="1:8" ht="14.1">
      <c r="A1827" s="278"/>
      <c r="B1827" s="649"/>
      <c r="C1827" s="650"/>
      <c r="D1827" s="650"/>
      <c r="E1827" s="279"/>
      <c r="F1827" s="280"/>
    </row>
    <row r="1828" spans="1:8" ht="15">
      <c r="B1828" s="616" t="s">
        <v>19</v>
      </c>
      <c r="C1828" s="617"/>
      <c r="D1828" s="617"/>
      <c r="E1828" s="617"/>
    </row>
    <row r="1830" spans="1:8">
      <c r="A1830" s="618" t="s">
        <v>846</v>
      </c>
      <c r="B1830" s="619"/>
      <c r="C1830" s="619"/>
      <c r="D1830" s="619"/>
      <c r="E1830" s="619"/>
      <c r="F1830" s="619"/>
    </row>
    <row r="1831" spans="1:8">
      <c r="A1831" s="619"/>
      <c r="B1831" s="619"/>
      <c r="C1831" s="619"/>
      <c r="D1831" s="619"/>
      <c r="E1831" s="619"/>
      <c r="F1831" s="619"/>
    </row>
    <row r="1832" spans="1:8">
      <c r="A1832" s="618" t="s">
        <v>959</v>
      </c>
      <c r="B1832" s="619"/>
      <c r="C1832" s="619"/>
      <c r="D1832" s="619"/>
      <c r="E1832" s="619"/>
      <c r="F1832" s="619"/>
    </row>
    <row r="1833" spans="1:8">
      <c r="A1833" s="619"/>
      <c r="B1833" s="619"/>
      <c r="C1833" s="619"/>
      <c r="D1833" s="619"/>
      <c r="E1833" s="619"/>
      <c r="F1833" s="619"/>
    </row>
    <row r="1834" spans="1:8">
      <c r="A1834" s="618" t="s">
        <v>1044</v>
      </c>
      <c r="B1834" s="619"/>
      <c r="C1834" s="619"/>
      <c r="D1834" s="619"/>
      <c r="E1834" s="619"/>
      <c r="F1834" s="619"/>
    </row>
    <row r="1835" spans="1:8">
      <c r="A1835" s="619"/>
      <c r="B1835" s="619"/>
      <c r="C1835" s="619"/>
      <c r="D1835" s="619"/>
      <c r="E1835" s="619"/>
      <c r="F1835" s="619"/>
    </row>
    <row r="1836" spans="1:8">
      <c r="A1836" s="620" t="s">
        <v>1438</v>
      </c>
      <c r="B1836" s="243" t="s">
        <v>23</v>
      </c>
      <c r="C1836" s="244" t="s">
        <v>6</v>
      </c>
      <c r="D1836" s="622" t="s">
        <v>7</v>
      </c>
      <c r="E1836" s="624" t="s">
        <v>1393</v>
      </c>
      <c r="F1836" s="625"/>
    </row>
    <row r="1837" spans="1:8">
      <c r="A1837" s="621"/>
      <c r="B1837" s="246" t="s">
        <v>24</v>
      </c>
      <c r="C1837" s="247" t="s">
        <v>10</v>
      </c>
      <c r="D1837" s="623"/>
      <c r="E1837" s="248" t="s">
        <v>25</v>
      </c>
      <c r="F1837" s="245" t="s">
        <v>26</v>
      </c>
    </row>
    <row r="1838" spans="1:8">
      <c r="A1838" s="249"/>
      <c r="B1838" s="626" t="s">
        <v>27</v>
      </c>
      <c r="C1838" s="627"/>
      <c r="D1838" s="627"/>
      <c r="E1838" s="627"/>
      <c r="F1838" s="627"/>
    </row>
    <row r="1839" spans="1:8" ht="22.8">
      <c r="A1839" s="251">
        <v>1</v>
      </c>
      <c r="B1839" s="252" t="s">
        <v>291</v>
      </c>
      <c r="C1839" s="251" t="s">
        <v>259</v>
      </c>
      <c r="D1839" s="274">
        <v>0.78600000000000003</v>
      </c>
      <c r="E1839" s="254"/>
      <c r="F1839" s="255"/>
      <c r="G1839" s="256"/>
      <c r="H1839" s="256"/>
    </row>
    <row r="1840" spans="1:8" ht="34.200000000000003">
      <c r="A1840" s="251">
        <v>2</v>
      </c>
      <c r="B1840" s="252" t="s">
        <v>342</v>
      </c>
      <c r="C1840" s="251" t="s">
        <v>64</v>
      </c>
      <c r="D1840" s="275">
        <v>1301</v>
      </c>
      <c r="E1840" s="254"/>
      <c r="F1840" s="255"/>
      <c r="G1840" s="256"/>
      <c r="H1840" s="256"/>
    </row>
    <row r="1841" spans="1:8" ht="22.8">
      <c r="A1841" s="251">
        <v>3</v>
      </c>
      <c r="B1841" s="252" t="s">
        <v>77</v>
      </c>
      <c r="C1841" s="251" t="s">
        <v>46</v>
      </c>
      <c r="D1841" s="275">
        <v>130.1</v>
      </c>
      <c r="E1841" s="254"/>
      <c r="F1841" s="255"/>
      <c r="G1841" s="256"/>
      <c r="H1841" s="256"/>
    </row>
    <row r="1842" spans="1:8" ht="22.8">
      <c r="A1842" s="251">
        <v>4</v>
      </c>
      <c r="B1842" s="252" t="s">
        <v>66</v>
      </c>
      <c r="C1842" s="251" t="s">
        <v>46</v>
      </c>
      <c r="D1842" s="275">
        <v>130.1</v>
      </c>
      <c r="E1842" s="254"/>
      <c r="F1842" s="255"/>
      <c r="G1842" s="256"/>
      <c r="H1842" s="256"/>
    </row>
    <row r="1843" spans="1:8" ht="34.200000000000003">
      <c r="A1843" s="251">
        <v>5</v>
      </c>
      <c r="B1843" s="252" t="s">
        <v>63</v>
      </c>
      <c r="C1843" s="251" t="s">
        <v>64</v>
      </c>
      <c r="D1843" s="275">
        <v>325</v>
      </c>
      <c r="E1843" s="254"/>
      <c r="F1843" s="255"/>
      <c r="G1843" s="256"/>
      <c r="H1843" s="256"/>
    </row>
    <row r="1844" spans="1:8" ht="22.8">
      <c r="A1844" s="251">
        <v>6</v>
      </c>
      <c r="B1844" s="252" t="s">
        <v>77</v>
      </c>
      <c r="C1844" s="251" t="s">
        <v>46</v>
      </c>
      <c r="D1844" s="275">
        <v>12.025</v>
      </c>
      <c r="E1844" s="254"/>
      <c r="F1844" s="255"/>
      <c r="G1844" s="256"/>
      <c r="H1844" s="256"/>
    </row>
    <row r="1845" spans="1:8" ht="22.8">
      <c r="A1845" s="251">
        <v>7</v>
      </c>
      <c r="B1845" s="252" t="s">
        <v>66</v>
      </c>
      <c r="C1845" s="251" t="s">
        <v>46</v>
      </c>
      <c r="D1845" s="275">
        <v>12.025</v>
      </c>
      <c r="E1845" s="254"/>
      <c r="F1845" s="255"/>
      <c r="G1845" s="256"/>
      <c r="H1845" s="256"/>
    </row>
    <row r="1846" spans="1:8" ht="22.8">
      <c r="A1846" s="251">
        <v>8</v>
      </c>
      <c r="B1846" s="252" t="s">
        <v>67</v>
      </c>
      <c r="C1846" s="251" t="s">
        <v>68</v>
      </c>
      <c r="D1846" s="275">
        <v>7.95</v>
      </c>
      <c r="E1846" s="254"/>
      <c r="F1846" s="255"/>
      <c r="G1846" s="256"/>
      <c r="H1846" s="256"/>
    </row>
    <row r="1847" spans="1:8" ht="34.200000000000003">
      <c r="A1847" s="251">
        <v>9</v>
      </c>
      <c r="B1847" s="252" t="s">
        <v>344</v>
      </c>
      <c r="C1847" s="251" t="s">
        <v>46</v>
      </c>
      <c r="D1847" s="275">
        <v>159</v>
      </c>
      <c r="E1847" s="254"/>
      <c r="F1847" s="255"/>
      <c r="G1847" s="256"/>
      <c r="H1847" s="256"/>
    </row>
    <row r="1848" spans="1:8" ht="22.8">
      <c r="A1848" s="251">
        <v>10</v>
      </c>
      <c r="B1848" s="252" t="s">
        <v>66</v>
      </c>
      <c r="C1848" s="251" t="s">
        <v>46</v>
      </c>
      <c r="D1848" s="275">
        <v>159</v>
      </c>
      <c r="E1848" s="254"/>
      <c r="F1848" s="255"/>
      <c r="G1848" s="256"/>
      <c r="H1848" s="256"/>
    </row>
    <row r="1849" spans="1:8" ht="34.200000000000003">
      <c r="A1849" s="251">
        <v>11</v>
      </c>
      <c r="B1849" s="252" t="s">
        <v>345</v>
      </c>
      <c r="C1849" s="251" t="s">
        <v>68</v>
      </c>
      <c r="D1849" s="275">
        <v>70.430000000000007</v>
      </c>
      <c r="E1849" s="254"/>
      <c r="F1849" s="255"/>
      <c r="G1849" s="256"/>
      <c r="H1849" s="256"/>
    </row>
    <row r="1850" spans="1:8" ht="34.200000000000003">
      <c r="A1850" s="251">
        <v>12</v>
      </c>
      <c r="B1850" s="252" t="s">
        <v>344</v>
      </c>
      <c r="C1850" s="251" t="s">
        <v>46</v>
      </c>
      <c r="D1850" s="275">
        <v>3694</v>
      </c>
      <c r="E1850" s="254"/>
      <c r="F1850" s="255"/>
      <c r="G1850" s="256"/>
      <c r="H1850" s="256"/>
    </row>
    <row r="1851" spans="1:8" ht="22.8">
      <c r="A1851" s="251">
        <v>13</v>
      </c>
      <c r="B1851" s="252" t="s">
        <v>66</v>
      </c>
      <c r="C1851" s="251" t="s">
        <v>46</v>
      </c>
      <c r="D1851" s="275">
        <v>3694</v>
      </c>
      <c r="E1851" s="254"/>
      <c r="F1851" s="255"/>
      <c r="G1851" s="256"/>
      <c r="H1851" s="256"/>
    </row>
    <row r="1852" spans="1:8" ht="34.200000000000003">
      <c r="A1852" s="251">
        <v>14</v>
      </c>
      <c r="B1852" s="252" t="s">
        <v>79</v>
      </c>
      <c r="C1852" s="251" t="s">
        <v>80</v>
      </c>
      <c r="D1852" s="274">
        <v>0.29099999999999998</v>
      </c>
      <c r="E1852" s="254"/>
      <c r="F1852" s="255"/>
      <c r="G1852" s="256"/>
      <c r="H1852" s="256"/>
    </row>
    <row r="1853" spans="1:8" ht="34.200000000000003">
      <c r="A1853" s="251">
        <v>15</v>
      </c>
      <c r="B1853" s="252" t="s">
        <v>81</v>
      </c>
      <c r="C1853" s="251" t="s">
        <v>80</v>
      </c>
      <c r="D1853" s="274">
        <v>0.29099999999999998</v>
      </c>
      <c r="E1853" s="254"/>
      <c r="F1853" s="255"/>
      <c r="G1853" s="256"/>
      <c r="H1853" s="256"/>
    </row>
    <row r="1854" spans="1:8" ht="45.6">
      <c r="A1854" s="251">
        <v>16</v>
      </c>
      <c r="B1854" s="252" t="s">
        <v>82</v>
      </c>
      <c r="C1854" s="251" t="s">
        <v>80</v>
      </c>
      <c r="D1854" s="274">
        <v>0.29099999999999998</v>
      </c>
      <c r="E1854" s="254"/>
      <c r="F1854" s="255"/>
      <c r="G1854" s="256"/>
      <c r="H1854" s="256"/>
    </row>
    <row r="1855" spans="1:8" ht="34.200000000000003">
      <c r="A1855" s="251">
        <v>17</v>
      </c>
      <c r="B1855" s="252" t="s">
        <v>980</v>
      </c>
      <c r="C1855" s="251" t="s">
        <v>42</v>
      </c>
      <c r="D1855" s="275">
        <v>74</v>
      </c>
      <c r="E1855" s="254"/>
      <c r="F1855" s="255"/>
      <c r="G1855" s="256"/>
      <c r="H1855" s="256"/>
    </row>
    <row r="1856" spans="1:8" ht="34.200000000000003">
      <c r="A1856" s="251">
        <v>18</v>
      </c>
      <c r="B1856" s="252" t="s">
        <v>347</v>
      </c>
      <c r="C1856" s="251" t="s">
        <v>80</v>
      </c>
      <c r="D1856" s="275">
        <v>7.4</v>
      </c>
      <c r="E1856" s="254"/>
      <c r="F1856" s="255"/>
      <c r="G1856" s="256"/>
      <c r="H1856" s="256"/>
    </row>
    <row r="1857" spans="1:8" ht="34.200000000000003">
      <c r="A1857" s="251">
        <v>19</v>
      </c>
      <c r="B1857" s="252" t="s">
        <v>980</v>
      </c>
      <c r="C1857" s="251" t="s">
        <v>42</v>
      </c>
      <c r="D1857" s="275">
        <v>3.42</v>
      </c>
      <c r="E1857" s="254"/>
      <c r="F1857" s="255"/>
      <c r="G1857" s="256"/>
      <c r="H1857" s="256"/>
    </row>
    <row r="1858" spans="1:8" ht="34.200000000000003">
      <c r="A1858" s="251">
        <v>20</v>
      </c>
      <c r="B1858" s="252" t="s">
        <v>348</v>
      </c>
      <c r="C1858" s="251" t="s">
        <v>80</v>
      </c>
      <c r="D1858" s="274">
        <v>0.34200000000000003</v>
      </c>
      <c r="E1858" s="254"/>
      <c r="F1858" s="255"/>
      <c r="G1858" s="256"/>
      <c r="H1858" s="256"/>
    </row>
    <row r="1859" spans="1:8" ht="22.8">
      <c r="A1859" s="251">
        <v>21</v>
      </c>
      <c r="B1859" s="252" t="s">
        <v>70</v>
      </c>
      <c r="C1859" s="251" t="s">
        <v>10</v>
      </c>
      <c r="D1859" s="275">
        <v>17</v>
      </c>
      <c r="E1859" s="254"/>
      <c r="F1859" s="255"/>
      <c r="G1859" s="256"/>
      <c r="H1859" s="256"/>
    </row>
    <row r="1860" spans="1:8">
      <c r="A1860" s="251">
        <v>22</v>
      </c>
      <c r="B1860" s="252" t="s">
        <v>71</v>
      </c>
      <c r="C1860" s="251" t="s">
        <v>10</v>
      </c>
      <c r="D1860" s="275">
        <v>17</v>
      </c>
      <c r="E1860" s="254"/>
      <c r="F1860" s="255"/>
      <c r="G1860" s="256"/>
      <c r="H1860" s="256"/>
    </row>
    <row r="1861" spans="1:8" ht="22.8">
      <c r="A1861" s="251">
        <v>23</v>
      </c>
      <c r="B1861" s="252" t="s">
        <v>77</v>
      </c>
      <c r="C1861" s="251" t="s">
        <v>46</v>
      </c>
      <c r="D1861" s="275">
        <v>2.82</v>
      </c>
      <c r="E1861" s="254"/>
      <c r="F1861" s="255"/>
      <c r="G1861" s="256"/>
      <c r="H1861" s="256"/>
    </row>
    <row r="1862" spans="1:8" ht="22.8">
      <c r="A1862" s="251">
        <v>24</v>
      </c>
      <c r="B1862" s="252" t="s">
        <v>66</v>
      </c>
      <c r="C1862" s="251" t="s">
        <v>46</v>
      </c>
      <c r="D1862" s="275">
        <v>2.82</v>
      </c>
      <c r="E1862" s="254"/>
      <c r="F1862" s="255"/>
      <c r="G1862" s="256"/>
      <c r="H1862" s="256"/>
    </row>
    <row r="1863" spans="1:8" ht="22.8">
      <c r="A1863" s="251">
        <v>25</v>
      </c>
      <c r="B1863" s="252" t="s">
        <v>353</v>
      </c>
      <c r="C1863" s="251" t="s">
        <v>10</v>
      </c>
      <c r="D1863" s="275">
        <v>1</v>
      </c>
      <c r="E1863" s="254"/>
      <c r="F1863" s="255"/>
      <c r="G1863" s="256"/>
      <c r="H1863" s="256"/>
    </row>
    <row r="1864" spans="1:8" ht="22.8">
      <c r="A1864" s="251">
        <v>26</v>
      </c>
      <c r="B1864" s="252" t="s">
        <v>77</v>
      </c>
      <c r="C1864" s="251" t="s">
        <v>46</v>
      </c>
      <c r="D1864" s="274">
        <v>0.5</v>
      </c>
      <c r="E1864" s="254"/>
      <c r="F1864" s="255"/>
      <c r="G1864" s="256"/>
      <c r="H1864" s="256"/>
    </row>
    <row r="1865" spans="1:8" ht="22.8">
      <c r="A1865" s="251">
        <v>27</v>
      </c>
      <c r="B1865" s="252" t="s">
        <v>66</v>
      </c>
      <c r="C1865" s="251" t="s">
        <v>46</v>
      </c>
      <c r="D1865" s="274">
        <v>0.5</v>
      </c>
      <c r="E1865" s="254"/>
      <c r="F1865" s="255"/>
      <c r="G1865" s="256"/>
      <c r="H1865" s="256"/>
    </row>
    <row r="1866" spans="1:8">
      <c r="A1866" s="251">
        <v>28</v>
      </c>
      <c r="B1866" s="252" t="s">
        <v>1045</v>
      </c>
      <c r="C1866" s="251" t="s">
        <v>15</v>
      </c>
      <c r="D1866" s="275">
        <v>2</v>
      </c>
      <c r="E1866" s="254"/>
      <c r="F1866" s="255"/>
      <c r="G1866" s="256"/>
      <c r="H1866" s="256"/>
    </row>
    <row r="1867" spans="1:8" ht="22.8">
      <c r="A1867" s="251">
        <v>29</v>
      </c>
      <c r="B1867" s="252" t="s">
        <v>77</v>
      </c>
      <c r="C1867" s="251" t="s">
        <v>46</v>
      </c>
      <c r="D1867" s="274">
        <v>0.1</v>
      </c>
      <c r="E1867" s="254"/>
      <c r="F1867" s="255"/>
      <c r="G1867" s="256"/>
      <c r="H1867" s="256"/>
    </row>
    <row r="1868" spans="1:8" ht="22.8">
      <c r="A1868" s="251">
        <v>30</v>
      </c>
      <c r="B1868" s="252" t="s">
        <v>66</v>
      </c>
      <c r="C1868" s="251" t="s">
        <v>46</v>
      </c>
      <c r="D1868" s="274">
        <v>0.1</v>
      </c>
      <c r="E1868" s="254"/>
      <c r="F1868" s="255"/>
      <c r="G1868" s="256"/>
      <c r="H1868" s="256"/>
    </row>
    <row r="1869" spans="1:8">
      <c r="A1869" s="251">
        <v>31</v>
      </c>
      <c r="B1869" s="252" t="s">
        <v>354</v>
      </c>
      <c r="C1869" s="251" t="s">
        <v>10</v>
      </c>
      <c r="D1869" s="275">
        <v>1</v>
      </c>
      <c r="E1869" s="254"/>
      <c r="F1869" s="255"/>
      <c r="G1869" s="256"/>
      <c r="H1869" s="256"/>
    </row>
    <row r="1870" spans="1:8" ht="22.8">
      <c r="A1870" s="251">
        <v>32</v>
      </c>
      <c r="B1870" s="252" t="s">
        <v>77</v>
      </c>
      <c r="C1870" s="251" t="s">
        <v>46</v>
      </c>
      <c r="D1870" s="274">
        <v>0.05</v>
      </c>
      <c r="E1870" s="254"/>
      <c r="F1870" s="255"/>
      <c r="G1870" s="256"/>
      <c r="H1870" s="256"/>
    </row>
    <row r="1871" spans="1:8" ht="22.8">
      <c r="A1871" s="251">
        <v>33</v>
      </c>
      <c r="B1871" s="252" t="s">
        <v>66</v>
      </c>
      <c r="C1871" s="251" t="s">
        <v>46</v>
      </c>
      <c r="D1871" s="274">
        <v>0.05</v>
      </c>
      <c r="E1871" s="254"/>
      <c r="F1871" s="255"/>
      <c r="G1871" s="256"/>
      <c r="H1871" s="256"/>
    </row>
    <row r="1872" spans="1:8">
      <c r="A1872" s="249"/>
      <c r="B1872" s="626" t="s">
        <v>78</v>
      </c>
      <c r="C1872" s="627"/>
      <c r="D1872" s="627"/>
      <c r="E1872" s="627"/>
      <c r="F1872" s="627"/>
    </row>
    <row r="1873" spans="1:8" ht="22.8">
      <c r="A1873" s="251">
        <v>1</v>
      </c>
      <c r="B1873" s="252" t="s">
        <v>86</v>
      </c>
      <c r="C1873" s="251" t="s">
        <v>87</v>
      </c>
      <c r="D1873" s="275">
        <v>8.2149999999999999</v>
      </c>
      <c r="E1873" s="254"/>
      <c r="F1873" s="255"/>
      <c r="G1873" s="256"/>
      <c r="H1873" s="256"/>
    </row>
    <row r="1874" spans="1:8" ht="34.200000000000003">
      <c r="A1874" s="251">
        <v>2</v>
      </c>
      <c r="B1874" s="252" t="s">
        <v>88</v>
      </c>
      <c r="C1874" s="251" t="s">
        <v>42</v>
      </c>
      <c r="D1874" s="275">
        <v>24.65</v>
      </c>
      <c r="E1874" s="254"/>
      <c r="F1874" s="255"/>
      <c r="G1874" s="256"/>
      <c r="H1874" s="256"/>
    </row>
    <row r="1875" spans="1:8" ht="34.200000000000003">
      <c r="A1875" s="251">
        <v>3</v>
      </c>
      <c r="B1875" s="252" t="s">
        <v>355</v>
      </c>
      <c r="C1875" s="251" t="s">
        <v>68</v>
      </c>
      <c r="D1875" s="275">
        <v>61.8</v>
      </c>
      <c r="E1875" s="254"/>
      <c r="F1875" s="255"/>
      <c r="G1875" s="256"/>
      <c r="H1875" s="256"/>
    </row>
    <row r="1876" spans="1:8" ht="22.8">
      <c r="A1876" s="251">
        <v>4</v>
      </c>
      <c r="B1876" s="252" t="s">
        <v>89</v>
      </c>
      <c r="C1876" s="251" t="s">
        <v>87</v>
      </c>
      <c r="D1876" s="275">
        <v>5.5</v>
      </c>
      <c r="E1876" s="254"/>
      <c r="F1876" s="255"/>
      <c r="G1876" s="256"/>
      <c r="H1876" s="256"/>
    </row>
    <row r="1877" spans="1:8" ht="22.8">
      <c r="A1877" s="251">
        <v>5</v>
      </c>
      <c r="B1877" s="252" t="s">
        <v>356</v>
      </c>
      <c r="C1877" s="251" t="s">
        <v>87</v>
      </c>
      <c r="D1877" s="275">
        <v>1.35</v>
      </c>
      <c r="E1877" s="254"/>
      <c r="F1877" s="255"/>
      <c r="G1877" s="256"/>
      <c r="H1877" s="256"/>
    </row>
    <row r="1878" spans="1:8" ht="34.200000000000003">
      <c r="A1878" s="251">
        <v>6</v>
      </c>
      <c r="B1878" s="252" t="s">
        <v>81</v>
      </c>
      <c r="C1878" s="251" t="s">
        <v>80</v>
      </c>
      <c r="D1878" s="274">
        <v>0.71924999999999994</v>
      </c>
      <c r="E1878" s="254"/>
      <c r="F1878" s="255"/>
      <c r="G1878" s="256"/>
      <c r="H1878" s="256"/>
    </row>
    <row r="1879" spans="1:8" ht="45.6">
      <c r="A1879" s="251">
        <v>7</v>
      </c>
      <c r="B1879" s="252" t="s">
        <v>357</v>
      </c>
      <c r="C1879" s="251" t="s">
        <v>80</v>
      </c>
      <c r="D1879" s="274">
        <v>0.71924999999999994</v>
      </c>
      <c r="E1879" s="254"/>
      <c r="F1879" s="255"/>
      <c r="G1879" s="256"/>
      <c r="H1879" s="256"/>
    </row>
    <row r="1880" spans="1:8" ht="34.200000000000003">
      <c r="A1880" s="251">
        <v>8</v>
      </c>
      <c r="B1880" s="252" t="s">
        <v>92</v>
      </c>
      <c r="C1880" s="251" t="s">
        <v>68</v>
      </c>
      <c r="D1880" s="275">
        <v>68.5</v>
      </c>
      <c r="E1880" s="254"/>
      <c r="F1880" s="255"/>
      <c r="G1880" s="256"/>
      <c r="H1880" s="256"/>
    </row>
    <row r="1881" spans="1:8" ht="22.8">
      <c r="A1881" s="251">
        <v>9</v>
      </c>
      <c r="B1881" s="252" t="s">
        <v>93</v>
      </c>
      <c r="C1881" s="251" t="s">
        <v>68</v>
      </c>
      <c r="D1881" s="275">
        <v>68.5</v>
      </c>
      <c r="E1881" s="254"/>
      <c r="F1881" s="255"/>
      <c r="G1881" s="256"/>
      <c r="H1881" s="256"/>
    </row>
    <row r="1882" spans="1:8">
      <c r="A1882" s="249"/>
      <c r="B1882" s="626" t="s">
        <v>358</v>
      </c>
      <c r="C1882" s="627"/>
      <c r="D1882" s="627"/>
      <c r="E1882" s="627"/>
      <c r="F1882" s="627"/>
    </row>
    <row r="1883" spans="1:8" ht="34.200000000000003">
      <c r="A1883" s="251">
        <v>1</v>
      </c>
      <c r="B1883" s="252" t="s">
        <v>84</v>
      </c>
      <c r="C1883" s="251" t="s">
        <v>80</v>
      </c>
      <c r="D1883" s="274">
        <v>0.29599999999999999</v>
      </c>
      <c r="E1883" s="254"/>
      <c r="F1883" s="255"/>
      <c r="G1883" s="256"/>
      <c r="H1883" s="256"/>
    </row>
    <row r="1884" spans="1:8" ht="34.200000000000003">
      <c r="A1884" s="251">
        <v>2</v>
      </c>
      <c r="B1884" s="252" t="s">
        <v>85</v>
      </c>
      <c r="C1884" s="251" t="s">
        <v>80</v>
      </c>
      <c r="D1884" s="274">
        <v>0.29599999999999999</v>
      </c>
      <c r="E1884" s="254"/>
      <c r="F1884" s="255"/>
      <c r="G1884" s="256"/>
      <c r="H1884" s="256"/>
    </row>
    <row r="1885" spans="1:8" ht="45.6">
      <c r="A1885" s="251">
        <v>3</v>
      </c>
      <c r="B1885" s="252" t="s">
        <v>359</v>
      </c>
      <c r="C1885" s="251" t="s">
        <v>103</v>
      </c>
      <c r="D1885" s="275">
        <v>5.91</v>
      </c>
      <c r="E1885" s="254"/>
      <c r="F1885" s="255"/>
      <c r="G1885" s="256"/>
      <c r="H1885" s="256"/>
    </row>
    <row r="1886" spans="1:8" ht="22.8">
      <c r="A1886" s="251">
        <v>4</v>
      </c>
      <c r="B1886" s="252" t="s">
        <v>360</v>
      </c>
      <c r="C1886" s="251" t="s">
        <v>10</v>
      </c>
      <c r="D1886" s="275">
        <v>4</v>
      </c>
      <c r="E1886" s="254"/>
      <c r="F1886" s="255"/>
      <c r="G1886" s="256"/>
      <c r="H1886" s="256"/>
    </row>
    <row r="1887" spans="1:8">
      <c r="A1887" s="251">
        <v>5</v>
      </c>
      <c r="B1887" s="252" t="s">
        <v>361</v>
      </c>
      <c r="C1887" s="251" t="s">
        <v>68</v>
      </c>
      <c r="D1887" s="275">
        <v>15.43</v>
      </c>
      <c r="E1887" s="254"/>
      <c r="F1887" s="255"/>
      <c r="G1887" s="256"/>
      <c r="H1887" s="256"/>
    </row>
    <row r="1888" spans="1:8">
      <c r="A1888" s="249"/>
      <c r="B1888" s="626" t="s">
        <v>1046</v>
      </c>
      <c r="C1888" s="627"/>
      <c r="D1888" s="627"/>
      <c r="E1888" s="627"/>
      <c r="F1888" s="627"/>
    </row>
    <row r="1889" spans="1:8" ht="45.6">
      <c r="A1889" s="251">
        <v>1</v>
      </c>
      <c r="B1889" s="252" t="s">
        <v>227</v>
      </c>
      <c r="C1889" s="251" t="s">
        <v>42</v>
      </c>
      <c r="D1889" s="275">
        <v>36.450000000000003</v>
      </c>
      <c r="E1889" s="254"/>
      <c r="F1889" s="255"/>
      <c r="G1889" s="256"/>
      <c r="H1889" s="256"/>
    </row>
    <row r="1890" spans="1:8" ht="22.8">
      <c r="A1890" s="251">
        <v>2</v>
      </c>
      <c r="B1890" s="252" t="s">
        <v>363</v>
      </c>
      <c r="C1890" s="251" t="s">
        <v>42</v>
      </c>
      <c r="D1890" s="275">
        <v>13.82</v>
      </c>
      <c r="E1890" s="254"/>
      <c r="F1890" s="255"/>
      <c r="G1890" s="256"/>
      <c r="H1890" s="256"/>
    </row>
    <row r="1891" spans="1:8" ht="34.200000000000003">
      <c r="A1891" s="251">
        <v>3</v>
      </c>
      <c r="B1891" s="252" t="s">
        <v>700</v>
      </c>
      <c r="C1891" s="251" t="s">
        <v>68</v>
      </c>
      <c r="D1891" s="275">
        <v>27.32</v>
      </c>
      <c r="E1891" s="254"/>
      <c r="F1891" s="255"/>
      <c r="G1891" s="256"/>
      <c r="H1891" s="256"/>
    </row>
    <row r="1892" spans="1:8" ht="34.200000000000003">
      <c r="A1892" s="251">
        <v>4</v>
      </c>
      <c r="B1892" s="252" t="s">
        <v>365</v>
      </c>
      <c r="C1892" s="251" t="s">
        <v>68</v>
      </c>
      <c r="D1892" s="275">
        <v>34.479999999999997</v>
      </c>
      <c r="E1892" s="254"/>
      <c r="F1892" s="255"/>
      <c r="G1892" s="256"/>
      <c r="H1892" s="256"/>
    </row>
    <row r="1893" spans="1:8" ht="22.8">
      <c r="A1893" s="251">
        <v>5</v>
      </c>
      <c r="B1893" s="252" t="s">
        <v>366</v>
      </c>
      <c r="C1893" s="251" t="s">
        <v>87</v>
      </c>
      <c r="D1893" s="275">
        <v>8.8520000000000003</v>
      </c>
      <c r="E1893" s="254"/>
      <c r="F1893" s="255"/>
      <c r="G1893" s="256"/>
      <c r="H1893" s="256"/>
    </row>
    <row r="1894" spans="1:8" ht="45.6">
      <c r="A1894" s="251">
        <v>6</v>
      </c>
      <c r="B1894" s="252" t="s">
        <v>367</v>
      </c>
      <c r="C1894" s="251" t="s">
        <v>68</v>
      </c>
      <c r="D1894" s="275">
        <v>88.52</v>
      </c>
      <c r="E1894" s="254"/>
      <c r="F1894" s="255"/>
      <c r="G1894" s="256"/>
      <c r="H1894" s="256"/>
    </row>
    <row r="1895" spans="1:8" ht="22.8">
      <c r="A1895" s="251">
        <v>7</v>
      </c>
      <c r="B1895" s="252" t="s">
        <v>366</v>
      </c>
      <c r="C1895" s="251" t="s">
        <v>87</v>
      </c>
      <c r="D1895" s="275">
        <v>8.8520000000000003</v>
      </c>
      <c r="E1895" s="254"/>
      <c r="F1895" s="255"/>
      <c r="G1895" s="256"/>
      <c r="H1895" s="256"/>
    </row>
    <row r="1896" spans="1:8" ht="34.200000000000003">
      <c r="A1896" s="251">
        <v>8</v>
      </c>
      <c r="B1896" s="252" t="s">
        <v>368</v>
      </c>
      <c r="C1896" s="251" t="s">
        <v>68</v>
      </c>
      <c r="D1896" s="275">
        <v>88.52</v>
      </c>
      <c r="E1896" s="254"/>
      <c r="F1896" s="255"/>
      <c r="G1896" s="256"/>
      <c r="H1896" s="256"/>
    </row>
    <row r="1897" spans="1:8" ht="22.8">
      <c r="A1897" s="251">
        <v>9</v>
      </c>
      <c r="B1897" s="358" t="s">
        <v>2288</v>
      </c>
      <c r="C1897" s="251" t="s">
        <v>103</v>
      </c>
      <c r="D1897" s="275">
        <v>11.06</v>
      </c>
      <c r="E1897" s="254"/>
      <c r="F1897" s="255"/>
      <c r="G1897" s="256"/>
      <c r="H1897" s="256"/>
    </row>
    <row r="1898" spans="1:8" ht="22.8">
      <c r="A1898" s="251">
        <v>10</v>
      </c>
      <c r="B1898" s="252" t="s">
        <v>369</v>
      </c>
      <c r="C1898" s="251" t="s">
        <v>103</v>
      </c>
      <c r="D1898" s="275">
        <v>11.06</v>
      </c>
      <c r="E1898" s="254"/>
      <c r="F1898" s="255"/>
      <c r="G1898" s="256"/>
      <c r="H1898" s="256"/>
    </row>
    <row r="1899" spans="1:8" ht="22.8">
      <c r="A1899" s="251">
        <v>11</v>
      </c>
      <c r="B1899" s="252" t="s">
        <v>701</v>
      </c>
      <c r="C1899" s="251" t="s">
        <v>68</v>
      </c>
      <c r="D1899" s="275">
        <v>6.9</v>
      </c>
      <c r="E1899" s="254"/>
      <c r="F1899" s="255"/>
      <c r="G1899" s="256"/>
      <c r="H1899" s="256"/>
    </row>
    <row r="1900" spans="1:8" ht="34.200000000000003">
      <c r="A1900" s="251">
        <v>12</v>
      </c>
      <c r="B1900" s="252" t="s">
        <v>702</v>
      </c>
      <c r="C1900" s="251" t="s">
        <v>68</v>
      </c>
      <c r="D1900" s="274">
        <v>0.06</v>
      </c>
      <c r="E1900" s="254"/>
      <c r="F1900" s="255"/>
      <c r="G1900" s="256"/>
      <c r="H1900" s="256"/>
    </row>
    <row r="1901" spans="1:8" ht="34.200000000000003">
      <c r="A1901" s="251">
        <v>13</v>
      </c>
      <c r="B1901" s="252" t="s">
        <v>979</v>
      </c>
      <c r="C1901" s="251" t="s">
        <v>46</v>
      </c>
      <c r="D1901" s="274">
        <v>0.52800000000000002</v>
      </c>
      <c r="E1901" s="254"/>
      <c r="F1901" s="255"/>
      <c r="G1901" s="256"/>
      <c r="H1901" s="256"/>
    </row>
    <row r="1902" spans="1:8" ht="22.8">
      <c r="A1902" s="251">
        <v>14</v>
      </c>
      <c r="B1902" s="252" t="s">
        <v>373</v>
      </c>
      <c r="C1902" s="251" t="s">
        <v>46</v>
      </c>
      <c r="D1902" s="274">
        <v>0.52800000000000002</v>
      </c>
      <c r="E1902" s="254"/>
      <c r="F1902" s="255"/>
      <c r="G1902" s="256"/>
      <c r="H1902" s="256"/>
    </row>
    <row r="1903" spans="1:8">
      <c r="A1903" s="249"/>
      <c r="B1903" s="626" t="s">
        <v>374</v>
      </c>
      <c r="C1903" s="627"/>
      <c r="D1903" s="627"/>
      <c r="E1903" s="627"/>
      <c r="F1903" s="627"/>
    </row>
    <row r="1904" spans="1:8" ht="45.6">
      <c r="A1904" s="251">
        <v>1</v>
      </c>
      <c r="B1904" s="252" t="s">
        <v>227</v>
      </c>
      <c r="C1904" s="251" t="s">
        <v>42</v>
      </c>
      <c r="D1904" s="275">
        <v>2.65</v>
      </c>
      <c r="E1904" s="254"/>
      <c r="F1904" s="255"/>
      <c r="G1904" s="256"/>
      <c r="H1904" s="256"/>
    </row>
    <row r="1905" spans="1:8" ht="22.8">
      <c r="A1905" s="251">
        <v>2</v>
      </c>
      <c r="B1905" s="252" t="s">
        <v>376</v>
      </c>
      <c r="C1905" s="251" t="s">
        <v>68</v>
      </c>
      <c r="D1905" s="275">
        <v>10.33</v>
      </c>
      <c r="E1905" s="254"/>
      <c r="F1905" s="255"/>
      <c r="G1905" s="256"/>
      <c r="H1905" s="256"/>
    </row>
    <row r="1906" spans="1:8" ht="34.200000000000003">
      <c r="A1906" s="251">
        <v>3</v>
      </c>
      <c r="B1906" s="252" t="s">
        <v>377</v>
      </c>
      <c r="C1906" s="251" t="s">
        <v>68</v>
      </c>
      <c r="D1906" s="274">
        <v>0.64</v>
      </c>
      <c r="E1906" s="254"/>
      <c r="F1906" s="255"/>
      <c r="G1906" s="256"/>
      <c r="H1906" s="256"/>
    </row>
    <row r="1907" spans="1:8" ht="22.8">
      <c r="A1907" s="251">
        <v>4</v>
      </c>
      <c r="B1907" s="252" t="s">
        <v>366</v>
      </c>
      <c r="C1907" s="251" t="s">
        <v>87</v>
      </c>
      <c r="D1907" s="274">
        <v>6.4000000000000001E-2</v>
      </c>
      <c r="E1907" s="254"/>
      <c r="F1907" s="255"/>
      <c r="G1907" s="256"/>
      <c r="H1907" s="256"/>
    </row>
    <row r="1908" spans="1:8" ht="45.6">
      <c r="A1908" s="251">
        <v>5</v>
      </c>
      <c r="B1908" s="252" t="s">
        <v>378</v>
      </c>
      <c r="C1908" s="251" t="s">
        <v>68</v>
      </c>
      <c r="D1908" s="274">
        <v>0.64</v>
      </c>
      <c r="E1908" s="254"/>
      <c r="F1908" s="255"/>
      <c r="G1908" s="256"/>
      <c r="H1908" s="256"/>
    </row>
    <row r="1909" spans="1:8" ht="22.8">
      <c r="A1909" s="251">
        <v>6</v>
      </c>
      <c r="B1909" s="252" t="s">
        <v>97</v>
      </c>
      <c r="C1909" s="251" t="s">
        <v>68</v>
      </c>
      <c r="D1909" s="275">
        <v>9.69</v>
      </c>
      <c r="E1909" s="254"/>
      <c r="F1909" s="255"/>
      <c r="G1909" s="256"/>
      <c r="H1909" s="256"/>
    </row>
    <row r="1910" spans="1:8" ht="34.200000000000003">
      <c r="A1910" s="251">
        <v>7</v>
      </c>
      <c r="B1910" s="252" t="s">
        <v>379</v>
      </c>
      <c r="C1910" s="251" t="s">
        <v>68</v>
      </c>
      <c r="D1910" s="275">
        <v>9.18</v>
      </c>
      <c r="E1910" s="254"/>
      <c r="F1910" s="255"/>
      <c r="G1910" s="256"/>
      <c r="H1910" s="256"/>
    </row>
    <row r="1911" spans="1:8" ht="22.8">
      <c r="A1911" s="251">
        <v>8</v>
      </c>
      <c r="B1911" s="252" t="s">
        <v>98</v>
      </c>
      <c r="C1911" s="251" t="s">
        <v>68</v>
      </c>
      <c r="D1911" s="274">
        <v>0.37</v>
      </c>
      <c r="E1911" s="254"/>
      <c r="F1911" s="255"/>
      <c r="G1911" s="256"/>
      <c r="H1911" s="256"/>
    </row>
    <row r="1912" spans="1:8" ht="22.8">
      <c r="A1912" s="251">
        <v>9</v>
      </c>
      <c r="B1912" s="252" t="s">
        <v>98</v>
      </c>
      <c r="C1912" s="251" t="s">
        <v>68</v>
      </c>
      <c r="D1912" s="274">
        <v>0.14000000000000001</v>
      </c>
      <c r="E1912" s="254"/>
      <c r="F1912" s="255"/>
      <c r="G1912" s="256"/>
      <c r="H1912" s="256"/>
    </row>
    <row r="1913" spans="1:8" ht="22.8">
      <c r="A1913" s="251">
        <v>10</v>
      </c>
      <c r="B1913" s="252" t="s">
        <v>102</v>
      </c>
      <c r="C1913" s="251" t="s">
        <v>103</v>
      </c>
      <c r="D1913" s="275">
        <v>5.8</v>
      </c>
      <c r="E1913" s="254"/>
      <c r="F1913" s="255"/>
      <c r="G1913" s="256"/>
      <c r="H1913" s="256"/>
    </row>
    <row r="1914" spans="1:8">
      <c r="A1914" s="249"/>
      <c r="B1914" s="626" t="s">
        <v>380</v>
      </c>
      <c r="C1914" s="627"/>
      <c r="D1914" s="627"/>
      <c r="E1914" s="627"/>
      <c r="F1914" s="627"/>
    </row>
    <row r="1915" spans="1:8" ht="34.200000000000003">
      <c r="A1915" s="251">
        <v>1</v>
      </c>
      <c r="B1915" s="252" t="s">
        <v>2377</v>
      </c>
      <c r="C1915" s="251" t="s">
        <v>10</v>
      </c>
      <c r="D1915" s="275">
        <v>1</v>
      </c>
      <c r="E1915" s="254"/>
      <c r="F1915" s="255"/>
      <c r="G1915" s="256"/>
      <c r="H1915" s="256"/>
    </row>
    <row r="1916" spans="1:8">
      <c r="A1916" s="251">
        <v>3</v>
      </c>
      <c r="B1916" s="252" t="s">
        <v>2379</v>
      </c>
      <c r="C1916" s="251" t="s">
        <v>15</v>
      </c>
      <c r="D1916" s="276">
        <v>3</v>
      </c>
      <c r="E1916" s="254"/>
      <c r="F1916" s="255"/>
      <c r="G1916" s="256"/>
      <c r="H1916" s="256"/>
    </row>
    <row r="1917" spans="1:8" ht="22.8">
      <c r="A1917" s="251">
        <v>5</v>
      </c>
      <c r="B1917" s="252" t="s">
        <v>2378</v>
      </c>
      <c r="C1917" s="251" t="s">
        <v>10</v>
      </c>
      <c r="D1917" s="275">
        <v>1</v>
      </c>
      <c r="E1917" s="254"/>
      <c r="F1917" s="255"/>
      <c r="G1917" s="256"/>
      <c r="H1917" s="256"/>
    </row>
    <row r="1918" spans="1:8">
      <c r="A1918" s="251">
        <v>7</v>
      </c>
      <c r="B1918" s="252" t="s">
        <v>1047</v>
      </c>
      <c r="C1918" s="251" t="s">
        <v>10</v>
      </c>
      <c r="D1918" s="275">
        <v>1</v>
      </c>
      <c r="E1918" s="254"/>
      <c r="F1918" s="255"/>
      <c r="G1918" s="256"/>
      <c r="H1918" s="256"/>
    </row>
    <row r="1919" spans="1:8" ht="22.8">
      <c r="A1919" s="251">
        <v>8</v>
      </c>
      <c r="B1919" s="252" t="s">
        <v>382</v>
      </c>
      <c r="C1919" s="251" t="s">
        <v>10</v>
      </c>
      <c r="D1919" s="275">
        <v>1</v>
      </c>
      <c r="E1919" s="254"/>
      <c r="F1919" s="255"/>
      <c r="G1919" s="256"/>
      <c r="H1919" s="256"/>
    </row>
    <row r="1920" spans="1:8">
      <c r="A1920" s="249"/>
      <c r="B1920" s="626" t="s">
        <v>383</v>
      </c>
      <c r="C1920" s="627"/>
      <c r="D1920" s="627"/>
      <c r="E1920" s="627"/>
      <c r="F1920" s="627"/>
    </row>
    <row r="1921" spans="1:8" ht="34.200000000000003">
      <c r="A1921" s="251">
        <v>1</v>
      </c>
      <c r="B1921" s="252" t="s">
        <v>112</v>
      </c>
      <c r="C1921" s="251" t="s">
        <v>10</v>
      </c>
      <c r="D1921" s="275">
        <v>8</v>
      </c>
      <c r="E1921" s="254"/>
      <c r="F1921" s="255"/>
      <c r="G1921" s="256"/>
      <c r="H1921" s="256"/>
    </row>
    <row r="1922" spans="1:8" ht="34.200000000000003">
      <c r="A1922" s="251">
        <v>2</v>
      </c>
      <c r="B1922" s="252" t="s">
        <v>384</v>
      </c>
      <c r="C1922" s="251" t="s">
        <v>10</v>
      </c>
      <c r="D1922" s="275">
        <v>7</v>
      </c>
      <c r="E1922" s="254"/>
      <c r="F1922" s="255"/>
      <c r="G1922" s="256"/>
      <c r="H1922" s="256"/>
    </row>
    <row r="1923" spans="1:8" ht="22.8">
      <c r="A1923" s="251">
        <v>3</v>
      </c>
      <c r="B1923" s="252" t="s">
        <v>2305</v>
      </c>
      <c r="C1923" s="251" t="s">
        <v>10</v>
      </c>
      <c r="D1923" s="275">
        <v>2</v>
      </c>
      <c r="E1923" s="254"/>
      <c r="F1923" s="255"/>
      <c r="G1923" s="256"/>
      <c r="H1923" s="256"/>
    </row>
    <row r="1924" spans="1:8" ht="22.8">
      <c r="A1924" s="251">
        <v>4</v>
      </c>
      <c r="B1924" s="252" t="s">
        <v>2336</v>
      </c>
      <c r="C1924" s="251" t="s">
        <v>10</v>
      </c>
      <c r="D1924" s="275">
        <v>4</v>
      </c>
      <c r="E1924" s="254"/>
      <c r="F1924" s="255"/>
      <c r="G1924" s="256"/>
      <c r="H1924" s="256"/>
    </row>
    <row r="1925" spans="1:8" ht="22.8">
      <c r="A1925" s="251">
        <v>5</v>
      </c>
      <c r="B1925" s="252" t="s">
        <v>2337</v>
      </c>
      <c r="C1925" s="251" t="s">
        <v>10</v>
      </c>
      <c r="D1925" s="275">
        <v>1</v>
      </c>
      <c r="E1925" s="254"/>
      <c r="F1925" s="255"/>
      <c r="G1925" s="256"/>
      <c r="H1925" s="256"/>
    </row>
    <row r="1926" spans="1:8" ht="22.8">
      <c r="A1926" s="251">
        <v>6</v>
      </c>
      <c r="B1926" s="252" t="s">
        <v>2338</v>
      </c>
      <c r="C1926" s="251" t="s">
        <v>10</v>
      </c>
      <c r="D1926" s="275">
        <v>16</v>
      </c>
      <c r="E1926" s="254"/>
      <c r="F1926" s="255"/>
      <c r="G1926" s="256"/>
      <c r="H1926" s="256"/>
    </row>
    <row r="1927" spans="1:8" ht="22.8">
      <c r="A1927" s="251">
        <v>7</v>
      </c>
      <c r="B1927" s="252" t="s">
        <v>2325</v>
      </c>
      <c r="C1927" s="251" t="s">
        <v>10</v>
      </c>
      <c r="D1927" s="275">
        <v>1</v>
      </c>
      <c r="E1927" s="254"/>
      <c r="F1927" s="255"/>
      <c r="G1927" s="256"/>
      <c r="H1927" s="256"/>
    </row>
    <row r="1928" spans="1:8" ht="22.8">
      <c r="A1928" s="251">
        <v>8</v>
      </c>
      <c r="B1928" s="252" t="s">
        <v>2322</v>
      </c>
      <c r="C1928" s="251" t="s">
        <v>10</v>
      </c>
      <c r="D1928" s="275">
        <v>4</v>
      </c>
      <c r="E1928" s="254"/>
      <c r="F1928" s="255"/>
      <c r="G1928" s="256"/>
      <c r="H1928" s="256"/>
    </row>
    <row r="1929" spans="1:8" ht="34.200000000000003">
      <c r="A1929" s="251">
        <v>9</v>
      </c>
      <c r="B1929" s="252" t="s">
        <v>1048</v>
      </c>
      <c r="C1929" s="251" t="s">
        <v>10</v>
      </c>
      <c r="D1929" s="275">
        <v>13</v>
      </c>
      <c r="E1929" s="254"/>
      <c r="F1929" s="255"/>
      <c r="G1929" s="256"/>
      <c r="H1929" s="256"/>
    </row>
    <row r="1930" spans="1:8" ht="22.8">
      <c r="A1930" s="251">
        <v>10</v>
      </c>
      <c r="B1930" s="252" t="s">
        <v>389</v>
      </c>
      <c r="C1930" s="251" t="s">
        <v>10</v>
      </c>
      <c r="D1930" s="275">
        <v>2</v>
      </c>
      <c r="E1930" s="254"/>
      <c r="F1930" s="255"/>
      <c r="G1930" s="256"/>
      <c r="H1930" s="256"/>
    </row>
    <row r="1931" spans="1:8" ht="22.8">
      <c r="A1931" s="251">
        <v>11</v>
      </c>
      <c r="B1931" s="252" t="s">
        <v>391</v>
      </c>
      <c r="C1931" s="251" t="s">
        <v>184</v>
      </c>
      <c r="D1931" s="275">
        <v>294</v>
      </c>
      <c r="E1931" s="254"/>
      <c r="F1931" s="255"/>
      <c r="G1931" s="256"/>
      <c r="H1931" s="256"/>
    </row>
    <row r="1932" spans="1:8" ht="34.200000000000003">
      <c r="A1932" s="251">
        <v>12</v>
      </c>
      <c r="B1932" s="252" t="s">
        <v>705</v>
      </c>
      <c r="C1932" s="251" t="s">
        <v>55</v>
      </c>
      <c r="D1932" s="356">
        <v>15.2</v>
      </c>
      <c r="E1932" s="254"/>
      <c r="F1932" s="255"/>
      <c r="G1932" s="256"/>
      <c r="H1932" s="256"/>
    </row>
    <row r="1933" spans="1:8">
      <c r="A1933" s="357">
        <v>13</v>
      </c>
      <c r="B1933" s="358" t="s">
        <v>2252</v>
      </c>
      <c r="C1933" s="357"/>
      <c r="D1933" s="359"/>
      <c r="E1933" s="254"/>
      <c r="F1933" s="255"/>
      <c r="G1933" s="256"/>
      <c r="H1933" s="256"/>
    </row>
    <row r="1934" spans="1:8" ht="22.8">
      <c r="A1934" s="251">
        <v>14</v>
      </c>
      <c r="B1934" s="252" t="s">
        <v>706</v>
      </c>
      <c r="C1934" s="251" t="s">
        <v>10</v>
      </c>
      <c r="D1934" s="356">
        <v>10</v>
      </c>
      <c r="E1934" s="254"/>
      <c r="F1934" s="255"/>
      <c r="G1934" s="256"/>
      <c r="H1934" s="256"/>
    </row>
    <row r="1935" spans="1:8" ht="14.1" customHeight="1">
      <c r="A1935" s="628" t="s">
        <v>1392</v>
      </c>
      <c r="B1935" s="629"/>
      <c r="C1935" s="629"/>
      <c r="D1935" s="629"/>
      <c r="E1935" s="630"/>
      <c r="F1935" s="255"/>
    </row>
    <row r="1936" spans="1:8" ht="14.1">
      <c r="A1936" s="278"/>
      <c r="B1936" s="649"/>
      <c r="C1936" s="650"/>
      <c r="D1936" s="650"/>
      <c r="E1936" s="279"/>
      <c r="F1936" s="280"/>
    </row>
    <row r="1937" spans="1:8">
      <c r="A1937" s="278"/>
      <c r="B1937" s="651"/>
      <c r="C1937" s="652"/>
      <c r="D1937" s="652"/>
      <c r="E1937" s="279"/>
      <c r="F1937" s="280"/>
    </row>
    <row r="1939" spans="1:8" ht="15">
      <c r="B1939" s="616" t="s">
        <v>19</v>
      </c>
      <c r="C1939" s="617"/>
      <c r="D1939" s="617"/>
      <c r="E1939" s="617"/>
    </row>
    <row r="1941" spans="1:8">
      <c r="A1941" s="618" t="s">
        <v>846</v>
      </c>
      <c r="B1941" s="619"/>
      <c r="C1941" s="619"/>
      <c r="D1941" s="619"/>
      <c r="E1941" s="619"/>
      <c r="F1941" s="619"/>
    </row>
    <row r="1942" spans="1:8">
      <c r="A1942" s="619"/>
      <c r="B1942" s="619"/>
      <c r="C1942" s="619"/>
      <c r="D1942" s="619"/>
      <c r="E1942" s="619"/>
      <c r="F1942" s="619"/>
    </row>
    <row r="1943" spans="1:8">
      <c r="A1943" s="618" t="s">
        <v>959</v>
      </c>
      <c r="B1943" s="619"/>
      <c r="C1943" s="619"/>
      <c r="D1943" s="619"/>
      <c r="E1943" s="619"/>
      <c r="F1943" s="619"/>
    </row>
    <row r="1944" spans="1:8">
      <c r="A1944" s="619"/>
      <c r="B1944" s="619"/>
      <c r="C1944" s="619"/>
      <c r="D1944" s="619"/>
      <c r="E1944" s="619"/>
      <c r="F1944" s="619"/>
    </row>
    <row r="1945" spans="1:8">
      <c r="A1945" s="618" t="s">
        <v>1049</v>
      </c>
      <c r="B1945" s="619"/>
      <c r="C1945" s="619"/>
      <c r="D1945" s="619"/>
      <c r="E1945" s="619"/>
      <c r="F1945" s="619"/>
    </row>
    <row r="1946" spans="1:8">
      <c r="A1946" s="619"/>
      <c r="B1946" s="619"/>
      <c r="C1946" s="619"/>
      <c r="D1946" s="619"/>
      <c r="E1946" s="619"/>
      <c r="F1946" s="619"/>
    </row>
    <row r="1947" spans="1:8">
      <c r="A1947" s="620" t="s">
        <v>1438</v>
      </c>
      <c r="B1947" s="243" t="s">
        <v>23</v>
      </c>
      <c r="C1947" s="244" t="s">
        <v>6</v>
      </c>
      <c r="D1947" s="622" t="s">
        <v>7</v>
      </c>
      <c r="E1947" s="624" t="s">
        <v>1393</v>
      </c>
      <c r="F1947" s="625"/>
    </row>
    <row r="1948" spans="1:8">
      <c r="A1948" s="621"/>
      <c r="B1948" s="246" t="s">
        <v>24</v>
      </c>
      <c r="C1948" s="247" t="s">
        <v>10</v>
      </c>
      <c r="D1948" s="623"/>
      <c r="E1948" s="248" t="s">
        <v>25</v>
      </c>
      <c r="F1948" s="245" t="s">
        <v>26</v>
      </c>
    </row>
    <row r="1949" spans="1:8">
      <c r="A1949" s="249"/>
      <c r="B1949" s="626" t="s">
        <v>27</v>
      </c>
      <c r="C1949" s="627"/>
      <c r="D1949" s="627"/>
      <c r="E1949" s="627"/>
      <c r="F1949" s="627"/>
    </row>
    <row r="1950" spans="1:8" ht="22.8">
      <c r="A1950" s="251">
        <v>1</v>
      </c>
      <c r="B1950" s="252" t="s">
        <v>291</v>
      </c>
      <c r="C1950" s="251" t="s">
        <v>259</v>
      </c>
      <c r="D1950" s="274">
        <v>0.90700000000000003</v>
      </c>
      <c r="E1950" s="254"/>
      <c r="F1950" s="255"/>
      <c r="G1950" s="256"/>
      <c r="H1950" s="256"/>
    </row>
    <row r="1951" spans="1:8" ht="34.200000000000003">
      <c r="A1951" s="251">
        <v>2</v>
      </c>
      <c r="B1951" s="252" t="s">
        <v>342</v>
      </c>
      <c r="C1951" s="251" t="s">
        <v>64</v>
      </c>
      <c r="D1951" s="275">
        <v>1501</v>
      </c>
      <c r="E1951" s="254"/>
      <c r="F1951" s="255"/>
      <c r="G1951" s="256"/>
      <c r="H1951" s="256"/>
    </row>
    <row r="1952" spans="1:8" ht="22.8">
      <c r="A1952" s="251">
        <v>3</v>
      </c>
      <c r="B1952" s="252" t="s">
        <v>77</v>
      </c>
      <c r="C1952" s="251" t="s">
        <v>46</v>
      </c>
      <c r="D1952" s="275">
        <v>150.1</v>
      </c>
      <c r="E1952" s="254"/>
      <c r="F1952" s="255"/>
      <c r="G1952" s="256"/>
      <c r="H1952" s="256"/>
    </row>
    <row r="1953" spans="1:8" ht="22.8">
      <c r="A1953" s="251">
        <v>4</v>
      </c>
      <c r="B1953" s="252" t="s">
        <v>66</v>
      </c>
      <c r="C1953" s="251" t="s">
        <v>46</v>
      </c>
      <c r="D1953" s="275">
        <v>150.1</v>
      </c>
      <c r="E1953" s="254"/>
      <c r="F1953" s="255"/>
      <c r="G1953" s="256"/>
      <c r="H1953" s="256"/>
    </row>
    <row r="1954" spans="1:8" ht="34.200000000000003">
      <c r="A1954" s="251">
        <v>5</v>
      </c>
      <c r="B1954" s="252" t="s">
        <v>63</v>
      </c>
      <c r="C1954" s="251" t="s">
        <v>64</v>
      </c>
      <c r="D1954" s="275">
        <v>23</v>
      </c>
      <c r="E1954" s="254"/>
      <c r="F1954" s="255"/>
      <c r="G1954" s="256"/>
      <c r="H1954" s="256"/>
    </row>
    <row r="1955" spans="1:8" ht="22.8">
      <c r="A1955" s="251">
        <v>6</v>
      </c>
      <c r="B1955" s="252" t="s">
        <v>77</v>
      </c>
      <c r="C1955" s="251" t="s">
        <v>46</v>
      </c>
      <c r="D1955" s="275">
        <v>0.85099999999999998</v>
      </c>
      <c r="E1955" s="254"/>
      <c r="F1955" s="255"/>
      <c r="G1955" s="256"/>
      <c r="H1955" s="256"/>
    </row>
    <row r="1956" spans="1:8" ht="22.8">
      <c r="A1956" s="251">
        <v>7</v>
      </c>
      <c r="B1956" s="252" t="s">
        <v>66</v>
      </c>
      <c r="C1956" s="251" t="s">
        <v>46</v>
      </c>
      <c r="D1956" s="275">
        <v>0.85099999999999998</v>
      </c>
      <c r="E1956" s="254"/>
      <c r="F1956" s="255"/>
      <c r="G1956" s="256"/>
      <c r="H1956" s="256"/>
    </row>
    <row r="1957" spans="1:8" ht="22.8">
      <c r="A1957" s="251">
        <v>8</v>
      </c>
      <c r="B1957" s="252" t="s">
        <v>67</v>
      </c>
      <c r="C1957" s="251" t="s">
        <v>68</v>
      </c>
      <c r="D1957" s="275">
        <v>0.4</v>
      </c>
      <c r="E1957" s="254"/>
      <c r="F1957" s="255"/>
      <c r="G1957" s="256"/>
      <c r="H1957" s="256"/>
    </row>
    <row r="1958" spans="1:8" ht="34.200000000000003">
      <c r="A1958" s="251">
        <v>9</v>
      </c>
      <c r="B1958" s="252" t="s">
        <v>344</v>
      </c>
      <c r="C1958" s="251" t="s">
        <v>46</v>
      </c>
      <c r="D1958" s="275">
        <v>8</v>
      </c>
      <c r="E1958" s="254"/>
      <c r="F1958" s="255"/>
      <c r="G1958" s="256"/>
      <c r="H1958" s="256"/>
    </row>
    <row r="1959" spans="1:8" ht="22.8">
      <c r="A1959" s="251">
        <v>10</v>
      </c>
      <c r="B1959" s="252" t="s">
        <v>66</v>
      </c>
      <c r="C1959" s="251" t="s">
        <v>46</v>
      </c>
      <c r="D1959" s="275">
        <v>8</v>
      </c>
      <c r="E1959" s="254"/>
      <c r="F1959" s="255"/>
      <c r="G1959" s="256"/>
      <c r="H1959" s="256"/>
    </row>
    <row r="1960" spans="1:8" ht="34.200000000000003">
      <c r="A1960" s="251">
        <v>11</v>
      </c>
      <c r="B1960" s="252" t="s">
        <v>345</v>
      </c>
      <c r="C1960" s="251" t="s">
        <v>68</v>
      </c>
      <c r="D1960" s="275">
        <v>70.33</v>
      </c>
      <c r="E1960" s="254"/>
      <c r="F1960" s="255"/>
      <c r="G1960" s="256"/>
      <c r="H1960" s="256"/>
    </row>
    <row r="1961" spans="1:8" ht="34.200000000000003">
      <c r="A1961" s="251">
        <v>12</v>
      </c>
      <c r="B1961" s="252" t="s">
        <v>344</v>
      </c>
      <c r="C1961" s="251" t="s">
        <v>46</v>
      </c>
      <c r="D1961" s="275">
        <v>3559</v>
      </c>
      <c r="E1961" s="254"/>
      <c r="F1961" s="255"/>
      <c r="G1961" s="256"/>
      <c r="H1961" s="256"/>
    </row>
    <row r="1962" spans="1:8" ht="22.8">
      <c r="A1962" s="251">
        <v>13</v>
      </c>
      <c r="B1962" s="252" t="s">
        <v>66</v>
      </c>
      <c r="C1962" s="251" t="s">
        <v>46</v>
      </c>
      <c r="D1962" s="275">
        <v>3559</v>
      </c>
      <c r="E1962" s="254"/>
      <c r="F1962" s="255"/>
      <c r="G1962" s="256"/>
      <c r="H1962" s="256"/>
    </row>
    <row r="1963" spans="1:8" ht="34.200000000000003">
      <c r="A1963" s="251">
        <v>14</v>
      </c>
      <c r="B1963" s="252" t="s">
        <v>79</v>
      </c>
      <c r="C1963" s="251" t="s">
        <v>80</v>
      </c>
      <c r="D1963" s="275">
        <v>0.53500000000000003</v>
      </c>
      <c r="E1963" s="254"/>
      <c r="F1963" s="255"/>
      <c r="G1963" s="256"/>
      <c r="H1963" s="256"/>
    </row>
    <row r="1964" spans="1:8" ht="34.200000000000003">
      <c r="A1964" s="251">
        <v>15</v>
      </c>
      <c r="B1964" s="252" t="s">
        <v>81</v>
      </c>
      <c r="C1964" s="251" t="s">
        <v>80</v>
      </c>
      <c r="D1964" s="275">
        <v>0.53500000000000003</v>
      </c>
      <c r="E1964" s="254"/>
      <c r="F1964" s="255"/>
      <c r="G1964" s="256"/>
      <c r="H1964" s="256"/>
    </row>
    <row r="1965" spans="1:8" ht="45.6">
      <c r="A1965" s="251">
        <v>16</v>
      </c>
      <c r="B1965" s="252" t="s">
        <v>82</v>
      </c>
      <c r="C1965" s="251" t="s">
        <v>80</v>
      </c>
      <c r="D1965" s="275">
        <v>0.53500000000000003</v>
      </c>
      <c r="E1965" s="254"/>
      <c r="F1965" s="255"/>
      <c r="G1965" s="256"/>
      <c r="H1965" s="256"/>
    </row>
    <row r="1966" spans="1:8" ht="34.200000000000003">
      <c r="A1966" s="251">
        <v>17</v>
      </c>
      <c r="B1966" s="252" t="s">
        <v>980</v>
      </c>
      <c r="C1966" s="251" t="s">
        <v>42</v>
      </c>
      <c r="D1966" s="275">
        <v>36.479999999999997</v>
      </c>
      <c r="E1966" s="254"/>
      <c r="F1966" s="255"/>
      <c r="G1966" s="256"/>
      <c r="H1966" s="256"/>
    </row>
    <row r="1967" spans="1:8" ht="34.200000000000003">
      <c r="A1967" s="251">
        <v>18</v>
      </c>
      <c r="B1967" s="252" t="s">
        <v>347</v>
      </c>
      <c r="C1967" s="251" t="s">
        <v>80</v>
      </c>
      <c r="D1967" s="275">
        <v>36.479999999999997</v>
      </c>
      <c r="E1967" s="254"/>
      <c r="F1967" s="255"/>
      <c r="G1967" s="256"/>
      <c r="H1967" s="256"/>
    </row>
    <row r="1968" spans="1:8" ht="34.200000000000003">
      <c r="A1968" s="251">
        <v>19</v>
      </c>
      <c r="B1968" s="252" t="s">
        <v>980</v>
      </c>
      <c r="C1968" s="251" t="s">
        <v>42</v>
      </c>
      <c r="D1968" s="275">
        <v>5.98</v>
      </c>
      <c r="E1968" s="254"/>
      <c r="F1968" s="255"/>
      <c r="G1968" s="256"/>
      <c r="H1968" s="256"/>
    </row>
    <row r="1969" spans="1:8" ht="34.200000000000003">
      <c r="A1969" s="251">
        <v>20</v>
      </c>
      <c r="B1969" s="252" t="s">
        <v>348</v>
      </c>
      <c r="C1969" s="251" t="s">
        <v>80</v>
      </c>
      <c r="D1969" s="274">
        <v>0.59799999999999998</v>
      </c>
      <c r="E1969" s="254"/>
      <c r="F1969" s="255"/>
      <c r="G1969" s="256"/>
      <c r="H1969" s="256"/>
    </row>
    <row r="1970" spans="1:8" ht="22.8">
      <c r="A1970" s="251">
        <v>21</v>
      </c>
      <c r="B1970" s="252" t="s">
        <v>70</v>
      </c>
      <c r="C1970" s="251" t="s">
        <v>10</v>
      </c>
      <c r="D1970" s="275">
        <v>17</v>
      </c>
      <c r="E1970" s="254"/>
      <c r="F1970" s="255"/>
      <c r="G1970" s="256"/>
      <c r="H1970" s="256"/>
    </row>
    <row r="1971" spans="1:8">
      <c r="A1971" s="251">
        <v>22</v>
      </c>
      <c r="B1971" s="252" t="s">
        <v>71</v>
      </c>
      <c r="C1971" s="251" t="s">
        <v>10</v>
      </c>
      <c r="D1971" s="275">
        <v>17</v>
      </c>
      <c r="E1971" s="254"/>
      <c r="F1971" s="255"/>
      <c r="G1971" s="256"/>
      <c r="H1971" s="256"/>
    </row>
    <row r="1972" spans="1:8" ht="22.8">
      <c r="A1972" s="251">
        <v>23</v>
      </c>
      <c r="B1972" s="252" t="s">
        <v>77</v>
      </c>
      <c r="C1972" s="251" t="s">
        <v>46</v>
      </c>
      <c r="D1972" s="275">
        <v>3.5179999999999998</v>
      </c>
      <c r="E1972" s="254"/>
      <c r="F1972" s="255"/>
      <c r="G1972" s="256"/>
      <c r="H1972" s="256"/>
    </row>
    <row r="1973" spans="1:8" ht="22.8">
      <c r="A1973" s="251">
        <v>24</v>
      </c>
      <c r="B1973" s="252" t="s">
        <v>66</v>
      </c>
      <c r="C1973" s="251" t="s">
        <v>46</v>
      </c>
      <c r="D1973" s="275">
        <v>3.5179999999999998</v>
      </c>
      <c r="E1973" s="254"/>
      <c r="F1973" s="255"/>
      <c r="G1973" s="256"/>
      <c r="H1973" s="256"/>
    </row>
    <row r="1974" spans="1:8">
      <c r="A1974" s="251">
        <v>28</v>
      </c>
      <c r="B1974" s="252" t="s">
        <v>1045</v>
      </c>
      <c r="C1974" s="251" t="s">
        <v>15</v>
      </c>
      <c r="D1974" s="275">
        <v>2</v>
      </c>
      <c r="E1974" s="254"/>
      <c r="F1974" s="255"/>
      <c r="G1974" s="256"/>
      <c r="H1974" s="256"/>
    </row>
    <row r="1975" spans="1:8" ht="22.8">
      <c r="A1975" s="251">
        <v>29</v>
      </c>
      <c r="B1975" s="252" t="s">
        <v>77</v>
      </c>
      <c r="C1975" s="251" t="s">
        <v>46</v>
      </c>
      <c r="D1975" s="274">
        <v>0.06</v>
      </c>
      <c r="E1975" s="254"/>
      <c r="F1975" s="255"/>
      <c r="G1975" s="256"/>
      <c r="H1975" s="256"/>
    </row>
    <row r="1976" spans="1:8" ht="22.8">
      <c r="A1976" s="251">
        <v>30</v>
      </c>
      <c r="B1976" s="252" t="s">
        <v>66</v>
      </c>
      <c r="C1976" s="251" t="s">
        <v>46</v>
      </c>
      <c r="D1976" s="274">
        <v>0.06</v>
      </c>
      <c r="E1976" s="254"/>
      <c r="F1976" s="255"/>
      <c r="G1976" s="256"/>
      <c r="H1976" s="256"/>
    </row>
    <row r="1977" spans="1:8" ht="22.8">
      <c r="A1977" s="251">
        <v>34</v>
      </c>
      <c r="B1977" s="252" t="s">
        <v>1050</v>
      </c>
      <c r="C1977" s="251" t="s">
        <v>10</v>
      </c>
      <c r="D1977" s="275">
        <v>1</v>
      </c>
      <c r="E1977" s="254"/>
      <c r="F1977" s="255"/>
      <c r="G1977" s="256"/>
      <c r="H1977" s="256"/>
    </row>
    <row r="1978" spans="1:8" ht="22.8">
      <c r="A1978" s="251">
        <v>35</v>
      </c>
      <c r="B1978" s="252" t="s">
        <v>77</v>
      </c>
      <c r="C1978" s="251" t="s">
        <v>46</v>
      </c>
      <c r="D1978" s="274">
        <v>0.15</v>
      </c>
      <c r="E1978" s="254"/>
      <c r="F1978" s="255"/>
      <c r="G1978" s="256"/>
      <c r="H1978" s="256"/>
    </row>
    <row r="1979" spans="1:8" ht="22.8">
      <c r="A1979" s="251">
        <v>36</v>
      </c>
      <c r="B1979" s="252" t="s">
        <v>66</v>
      </c>
      <c r="C1979" s="251" t="s">
        <v>46</v>
      </c>
      <c r="D1979" s="274">
        <v>0.15</v>
      </c>
      <c r="E1979" s="254"/>
      <c r="F1979" s="255"/>
      <c r="G1979" s="256"/>
      <c r="H1979" s="256"/>
    </row>
    <row r="1980" spans="1:8">
      <c r="A1980" s="249"/>
      <c r="B1980" s="626" t="s">
        <v>78</v>
      </c>
      <c r="C1980" s="627"/>
      <c r="D1980" s="627"/>
      <c r="E1980" s="627"/>
      <c r="F1980" s="627"/>
    </row>
    <row r="1981" spans="1:8" ht="22.8">
      <c r="A1981" s="251">
        <v>1</v>
      </c>
      <c r="B1981" s="252" t="s">
        <v>86</v>
      </c>
      <c r="C1981" s="251" t="s">
        <v>87</v>
      </c>
      <c r="D1981" s="275">
        <v>0.29499999999999998</v>
      </c>
      <c r="E1981" s="254"/>
      <c r="F1981" s="255"/>
      <c r="G1981" s="256"/>
      <c r="H1981" s="256"/>
    </row>
    <row r="1982" spans="1:8" ht="34.200000000000003">
      <c r="A1982" s="251">
        <v>2</v>
      </c>
      <c r="B1982" s="252" t="s">
        <v>88</v>
      </c>
      <c r="C1982" s="251" t="s">
        <v>42</v>
      </c>
      <c r="D1982" s="275">
        <v>23.28</v>
      </c>
      <c r="E1982" s="254"/>
      <c r="F1982" s="255"/>
      <c r="G1982" s="256"/>
      <c r="H1982" s="256"/>
    </row>
    <row r="1983" spans="1:8" ht="34.200000000000003">
      <c r="A1983" s="251">
        <v>3</v>
      </c>
      <c r="B1983" s="252" t="s">
        <v>355</v>
      </c>
      <c r="C1983" s="251" t="s">
        <v>68</v>
      </c>
      <c r="D1983" s="275">
        <v>68.650000000000006</v>
      </c>
      <c r="E1983" s="254"/>
      <c r="F1983" s="255"/>
      <c r="G1983" s="256"/>
      <c r="H1983" s="256"/>
    </row>
    <row r="1984" spans="1:8" ht="22.8">
      <c r="A1984" s="251">
        <v>4</v>
      </c>
      <c r="B1984" s="252" t="s">
        <v>89</v>
      </c>
      <c r="C1984" s="251" t="s">
        <v>87</v>
      </c>
      <c r="D1984" s="275">
        <v>2.5110000000000001</v>
      </c>
      <c r="E1984" s="254"/>
      <c r="F1984" s="255"/>
      <c r="G1984" s="256"/>
      <c r="H1984" s="256"/>
    </row>
    <row r="1985" spans="1:8" ht="22.8">
      <c r="A1985" s="251">
        <v>5</v>
      </c>
      <c r="B1985" s="252" t="s">
        <v>356</v>
      </c>
      <c r="C1985" s="251" t="s">
        <v>87</v>
      </c>
      <c r="D1985" s="274">
        <v>0.58099999999999996</v>
      </c>
      <c r="E1985" s="254"/>
      <c r="F1985" s="255"/>
      <c r="G1985" s="256"/>
      <c r="H1985" s="256"/>
    </row>
    <row r="1986" spans="1:8" ht="22.8">
      <c r="A1986" s="251">
        <v>6</v>
      </c>
      <c r="B1986" s="252" t="s">
        <v>91</v>
      </c>
      <c r="C1986" s="251" t="s">
        <v>68</v>
      </c>
      <c r="D1986" s="275">
        <v>6</v>
      </c>
      <c r="E1986" s="254"/>
      <c r="F1986" s="255"/>
      <c r="G1986" s="256"/>
      <c r="H1986" s="256"/>
    </row>
    <row r="1987" spans="1:8" ht="34.200000000000003">
      <c r="A1987" s="251">
        <v>7</v>
      </c>
      <c r="B1987" s="252" t="s">
        <v>81</v>
      </c>
      <c r="C1987" s="251" t="s">
        <v>80</v>
      </c>
      <c r="D1987" s="274">
        <v>0.45957999999999999</v>
      </c>
      <c r="E1987" s="254"/>
      <c r="F1987" s="255"/>
      <c r="G1987" s="256"/>
      <c r="H1987" s="256"/>
    </row>
    <row r="1988" spans="1:8" ht="45.6">
      <c r="A1988" s="251">
        <v>8</v>
      </c>
      <c r="B1988" s="252" t="s">
        <v>357</v>
      </c>
      <c r="C1988" s="251" t="s">
        <v>80</v>
      </c>
      <c r="D1988" s="274">
        <v>0.45957999999999999</v>
      </c>
      <c r="E1988" s="254"/>
      <c r="F1988" s="255"/>
      <c r="G1988" s="256"/>
      <c r="H1988" s="256"/>
    </row>
    <row r="1989" spans="1:8" ht="34.200000000000003">
      <c r="A1989" s="251">
        <v>9</v>
      </c>
      <c r="B1989" s="252" t="s">
        <v>92</v>
      </c>
      <c r="C1989" s="251" t="s">
        <v>68</v>
      </c>
      <c r="D1989" s="275">
        <v>33.92</v>
      </c>
      <c r="E1989" s="254"/>
      <c r="F1989" s="255"/>
      <c r="G1989" s="256"/>
      <c r="H1989" s="256"/>
    </row>
    <row r="1990" spans="1:8" ht="22.8">
      <c r="A1990" s="251">
        <v>10</v>
      </c>
      <c r="B1990" s="252" t="s">
        <v>93</v>
      </c>
      <c r="C1990" s="251" t="s">
        <v>68</v>
      </c>
      <c r="D1990" s="275">
        <v>33.92</v>
      </c>
      <c r="E1990" s="254"/>
      <c r="F1990" s="255"/>
      <c r="G1990" s="256"/>
      <c r="H1990" s="256"/>
    </row>
    <row r="1991" spans="1:8">
      <c r="A1991" s="249"/>
      <c r="B1991" s="626" t="s">
        <v>358</v>
      </c>
      <c r="C1991" s="627"/>
      <c r="D1991" s="627"/>
      <c r="E1991" s="627"/>
      <c r="F1991" s="627"/>
    </row>
    <row r="1992" spans="1:8" ht="34.200000000000003">
      <c r="A1992" s="251">
        <v>1</v>
      </c>
      <c r="B1992" s="252" t="s">
        <v>84</v>
      </c>
      <c r="C1992" s="251" t="s">
        <v>80</v>
      </c>
      <c r="D1992" s="274">
        <v>0.35499999999999998</v>
      </c>
      <c r="E1992" s="254"/>
      <c r="F1992" s="255"/>
      <c r="G1992" s="256"/>
      <c r="H1992" s="256"/>
    </row>
    <row r="1993" spans="1:8" ht="34.200000000000003">
      <c r="A1993" s="251">
        <v>2</v>
      </c>
      <c r="B1993" s="252" t="s">
        <v>85</v>
      </c>
      <c r="C1993" s="251" t="s">
        <v>80</v>
      </c>
      <c r="D1993" s="274">
        <v>0.35499999999999998</v>
      </c>
      <c r="E1993" s="254"/>
      <c r="F1993" s="255"/>
      <c r="G1993" s="256"/>
      <c r="H1993" s="256"/>
    </row>
    <row r="1994" spans="1:8" ht="45.6">
      <c r="A1994" s="251">
        <v>3</v>
      </c>
      <c r="B1994" s="252" t="s">
        <v>359</v>
      </c>
      <c r="C1994" s="251" t="s">
        <v>103</v>
      </c>
      <c r="D1994" s="275">
        <v>7.1</v>
      </c>
      <c r="E1994" s="254"/>
      <c r="F1994" s="255"/>
      <c r="G1994" s="256"/>
      <c r="H1994" s="256"/>
    </row>
    <row r="1995" spans="1:8" ht="22.8">
      <c r="A1995" s="251">
        <v>4</v>
      </c>
      <c r="B1995" s="252" t="s">
        <v>360</v>
      </c>
      <c r="C1995" s="251" t="s">
        <v>10</v>
      </c>
      <c r="D1995" s="275">
        <v>4</v>
      </c>
      <c r="E1995" s="254"/>
      <c r="F1995" s="255"/>
      <c r="G1995" s="256"/>
      <c r="H1995" s="256"/>
    </row>
    <row r="1996" spans="1:8">
      <c r="A1996" s="251">
        <v>5</v>
      </c>
      <c r="B1996" s="252" t="s">
        <v>361</v>
      </c>
      <c r="C1996" s="251" t="s">
        <v>68</v>
      </c>
      <c r="D1996" s="275">
        <v>18.55</v>
      </c>
      <c r="E1996" s="254"/>
      <c r="F1996" s="255"/>
      <c r="G1996" s="256"/>
      <c r="H1996" s="256"/>
    </row>
    <row r="1997" spans="1:8">
      <c r="A1997" s="249"/>
      <c r="B1997" s="626" t="s">
        <v>1051</v>
      </c>
      <c r="C1997" s="627"/>
      <c r="D1997" s="627"/>
      <c r="E1997" s="627"/>
      <c r="F1997" s="627"/>
    </row>
    <row r="1998" spans="1:8" ht="45.6">
      <c r="A1998" s="251">
        <v>1</v>
      </c>
      <c r="B1998" s="252" t="s">
        <v>227</v>
      </c>
      <c r="C1998" s="251" t="s">
        <v>42</v>
      </c>
      <c r="D1998" s="275">
        <v>44.02</v>
      </c>
      <c r="E1998" s="254"/>
      <c r="F1998" s="255"/>
      <c r="G1998" s="256"/>
      <c r="H1998" s="256"/>
    </row>
    <row r="1999" spans="1:8" ht="22.8">
      <c r="A1999" s="251">
        <v>2</v>
      </c>
      <c r="B1999" s="252" t="s">
        <v>363</v>
      </c>
      <c r="C1999" s="251" t="s">
        <v>42</v>
      </c>
      <c r="D1999" s="275">
        <v>15.05</v>
      </c>
      <c r="E1999" s="254"/>
      <c r="F1999" s="255"/>
      <c r="G1999" s="256"/>
      <c r="H1999" s="256"/>
    </row>
    <row r="2000" spans="1:8" ht="34.200000000000003">
      <c r="A2000" s="251">
        <v>3</v>
      </c>
      <c r="B2000" s="252" t="s">
        <v>700</v>
      </c>
      <c r="C2000" s="251" t="s">
        <v>68</v>
      </c>
      <c r="D2000" s="275">
        <v>30.33</v>
      </c>
      <c r="E2000" s="254"/>
      <c r="F2000" s="255"/>
      <c r="G2000" s="256"/>
      <c r="H2000" s="256"/>
    </row>
    <row r="2001" spans="1:8" ht="34.200000000000003">
      <c r="A2001" s="251">
        <v>4</v>
      </c>
      <c r="B2001" s="252" t="s">
        <v>365</v>
      </c>
      <c r="C2001" s="251" t="s">
        <v>68</v>
      </c>
      <c r="D2001" s="275">
        <v>38.32</v>
      </c>
      <c r="E2001" s="254"/>
      <c r="F2001" s="255"/>
      <c r="G2001" s="256"/>
      <c r="H2001" s="256"/>
    </row>
    <row r="2002" spans="1:8" ht="22.8">
      <c r="A2002" s="251">
        <v>5</v>
      </c>
      <c r="B2002" s="252" t="s">
        <v>366</v>
      </c>
      <c r="C2002" s="251" t="s">
        <v>87</v>
      </c>
      <c r="D2002" s="275">
        <v>9.5359999999999996</v>
      </c>
      <c r="E2002" s="254"/>
      <c r="F2002" s="255"/>
      <c r="G2002" s="256"/>
      <c r="H2002" s="256"/>
    </row>
    <row r="2003" spans="1:8" ht="45.6">
      <c r="A2003" s="251">
        <v>6</v>
      </c>
      <c r="B2003" s="252" t="s">
        <v>1421</v>
      </c>
      <c r="C2003" s="251" t="s">
        <v>68</v>
      </c>
      <c r="D2003" s="275">
        <v>95.36</v>
      </c>
      <c r="E2003" s="254"/>
      <c r="F2003" s="255"/>
      <c r="G2003" s="256"/>
      <c r="H2003" s="256"/>
    </row>
    <row r="2004" spans="1:8" ht="22.8">
      <c r="A2004" s="251">
        <v>7</v>
      </c>
      <c r="B2004" s="252" t="s">
        <v>366</v>
      </c>
      <c r="C2004" s="251" t="s">
        <v>87</v>
      </c>
      <c r="D2004" s="275">
        <v>9.8260000000000005</v>
      </c>
      <c r="E2004" s="254"/>
      <c r="F2004" s="255"/>
      <c r="G2004" s="256"/>
      <c r="H2004" s="256"/>
    </row>
    <row r="2005" spans="1:8" ht="34.200000000000003">
      <c r="A2005" s="251">
        <v>8</v>
      </c>
      <c r="B2005" s="252" t="s">
        <v>368</v>
      </c>
      <c r="C2005" s="251" t="s">
        <v>68</v>
      </c>
      <c r="D2005" s="275">
        <v>95.36</v>
      </c>
      <c r="E2005" s="254"/>
      <c r="F2005" s="255"/>
      <c r="G2005" s="256"/>
      <c r="H2005" s="256"/>
    </row>
    <row r="2006" spans="1:8" ht="22.8">
      <c r="A2006" s="251">
        <v>9</v>
      </c>
      <c r="B2006" s="358" t="s">
        <v>2288</v>
      </c>
      <c r="C2006" s="251" t="s">
        <v>103</v>
      </c>
      <c r="D2006" s="275">
        <v>15.64</v>
      </c>
      <c r="E2006" s="254"/>
      <c r="F2006" s="255"/>
      <c r="G2006" s="256"/>
      <c r="H2006" s="256"/>
    </row>
    <row r="2007" spans="1:8" ht="22.8">
      <c r="A2007" s="251">
        <v>10</v>
      </c>
      <c r="B2007" s="252" t="s">
        <v>369</v>
      </c>
      <c r="C2007" s="251" t="s">
        <v>103</v>
      </c>
      <c r="D2007" s="275">
        <v>15.64</v>
      </c>
      <c r="E2007" s="254"/>
      <c r="F2007" s="255"/>
      <c r="G2007" s="256"/>
      <c r="H2007" s="256"/>
    </row>
    <row r="2008" spans="1:8" ht="22.8">
      <c r="A2008" s="251">
        <v>11</v>
      </c>
      <c r="B2008" s="252" t="s">
        <v>701</v>
      </c>
      <c r="C2008" s="251" t="s">
        <v>68</v>
      </c>
      <c r="D2008" s="275">
        <v>4.0999999999999996</v>
      </c>
      <c r="E2008" s="254"/>
      <c r="F2008" s="255"/>
      <c r="G2008" s="256"/>
      <c r="H2008" s="256"/>
    </row>
    <row r="2009" spans="1:8" ht="34.200000000000003">
      <c r="A2009" s="251">
        <v>12</v>
      </c>
      <c r="B2009" s="252" t="s">
        <v>702</v>
      </c>
      <c r="C2009" s="251" t="s">
        <v>68</v>
      </c>
      <c r="D2009" s="274">
        <v>7.0000000000000007E-2</v>
      </c>
      <c r="E2009" s="254"/>
      <c r="F2009" s="255"/>
      <c r="G2009" s="256"/>
      <c r="H2009" s="256"/>
    </row>
    <row r="2010" spans="1:8" ht="34.200000000000003">
      <c r="A2010" s="251">
        <v>13</v>
      </c>
      <c r="B2010" s="252" t="s">
        <v>979</v>
      </c>
      <c r="C2010" s="251" t="s">
        <v>46</v>
      </c>
      <c r="D2010" s="274">
        <v>0.61599999999999999</v>
      </c>
      <c r="E2010" s="254"/>
      <c r="F2010" s="255"/>
      <c r="G2010" s="256"/>
      <c r="H2010" s="256"/>
    </row>
    <row r="2011" spans="1:8" ht="22.8">
      <c r="A2011" s="251">
        <v>14</v>
      </c>
      <c r="B2011" s="252" t="s">
        <v>373</v>
      </c>
      <c r="C2011" s="251" t="s">
        <v>46</v>
      </c>
      <c r="D2011" s="274">
        <v>0.61599999999999999</v>
      </c>
      <c r="E2011" s="254"/>
      <c r="F2011" s="255"/>
      <c r="G2011" s="256"/>
      <c r="H2011" s="256"/>
    </row>
    <row r="2012" spans="1:8">
      <c r="A2012" s="249"/>
      <c r="B2012" s="626" t="s">
        <v>374</v>
      </c>
      <c r="C2012" s="627"/>
      <c r="D2012" s="627"/>
      <c r="E2012" s="627"/>
      <c r="F2012" s="627"/>
    </row>
    <row r="2013" spans="1:8" ht="45.6">
      <c r="A2013" s="251">
        <v>1</v>
      </c>
      <c r="B2013" s="252" t="s">
        <v>227</v>
      </c>
      <c r="C2013" s="251" t="s">
        <v>42</v>
      </c>
      <c r="D2013" s="275">
        <v>12.85</v>
      </c>
      <c r="E2013" s="254"/>
      <c r="F2013" s="255"/>
      <c r="G2013" s="256"/>
      <c r="H2013" s="256"/>
    </row>
    <row r="2014" spans="1:8" ht="22.8">
      <c r="A2014" s="251">
        <v>2</v>
      </c>
      <c r="B2014" s="252" t="s">
        <v>376</v>
      </c>
      <c r="C2014" s="251" t="s">
        <v>68</v>
      </c>
      <c r="D2014" s="275">
        <v>16.55</v>
      </c>
      <c r="E2014" s="254"/>
      <c r="F2014" s="255"/>
      <c r="G2014" s="256"/>
      <c r="H2014" s="256"/>
    </row>
    <row r="2015" spans="1:8" ht="22.8">
      <c r="A2015" s="251">
        <v>8</v>
      </c>
      <c r="B2015" s="252" t="s">
        <v>98</v>
      </c>
      <c r="C2015" s="251" t="s">
        <v>68</v>
      </c>
      <c r="D2015" s="274">
        <v>0.41</v>
      </c>
      <c r="E2015" s="254"/>
      <c r="F2015" s="255"/>
      <c r="G2015" s="256"/>
      <c r="H2015" s="256"/>
    </row>
    <row r="2016" spans="1:8" ht="22.8">
      <c r="A2016" s="251">
        <v>9</v>
      </c>
      <c r="B2016" s="252" t="s">
        <v>98</v>
      </c>
      <c r="C2016" s="251" t="s">
        <v>68</v>
      </c>
      <c r="D2016" s="274">
        <v>0.14000000000000001</v>
      </c>
      <c r="E2016" s="254"/>
      <c r="F2016" s="255"/>
      <c r="G2016" s="256"/>
      <c r="H2016" s="256"/>
    </row>
    <row r="2017" spans="1:8">
      <c r="A2017" s="249"/>
      <c r="B2017" s="626" t="s">
        <v>380</v>
      </c>
      <c r="C2017" s="627"/>
      <c r="D2017" s="627"/>
      <c r="E2017" s="627"/>
      <c r="F2017" s="627"/>
    </row>
    <row r="2018" spans="1:8" ht="34.200000000000003">
      <c r="A2018" s="251">
        <v>1</v>
      </c>
      <c r="B2018" s="252" t="s">
        <v>2374</v>
      </c>
      <c r="C2018" s="251" t="s">
        <v>10</v>
      </c>
      <c r="D2018" s="275">
        <v>1</v>
      </c>
      <c r="E2018" s="254"/>
      <c r="F2018" s="255"/>
      <c r="G2018" s="256"/>
      <c r="H2018" s="256"/>
    </row>
    <row r="2019" spans="1:8">
      <c r="A2019" s="251">
        <v>3</v>
      </c>
      <c r="B2019" s="252" t="s">
        <v>2379</v>
      </c>
      <c r="C2019" s="251" t="s">
        <v>15</v>
      </c>
      <c r="D2019" s="275">
        <v>5</v>
      </c>
      <c r="E2019" s="254"/>
      <c r="F2019" s="255"/>
      <c r="G2019" s="256"/>
      <c r="H2019" s="256"/>
    </row>
    <row r="2020" spans="1:8" ht="22.8">
      <c r="A2020" s="251">
        <v>5</v>
      </c>
      <c r="B2020" s="252" t="s">
        <v>2380</v>
      </c>
      <c r="C2020" s="251" t="s">
        <v>10</v>
      </c>
      <c r="D2020" s="275">
        <v>3</v>
      </c>
      <c r="E2020" s="254"/>
      <c r="F2020" s="255"/>
      <c r="G2020" s="256"/>
      <c r="H2020" s="256"/>
    </row>
    <row r="2021" spans="1:8">
      <c r="A2021" s="251">
        <v>7</v>
      </c>
      <c r="B2021" s="252" t="s">
        <v>381</v>
      </c>
      <c r="C2021" s="251" t="s">
        <v>10</v>
      </c>
      <c r="D2021" s="275">
        <v>1</v>
      </c>
      <c r="E2021" s="254"/>
      <c r="F2021" s="255"/>
      <c r="G2021" s="256"/>
      <c r="H2021" s="256"/>
    </row>
    <row r="2022" spans="1:8" ht="22.8">
      <c r="A2022" s="251">
        <v>8</v>
      </c>
      <c r="B2022" s="252" t="s">
        <v>382</v>
      </c>
      <c r="C2022" s="251" t="s">
        <v>10</v>
      </c>
      <c r="D2022" s="275">
        <v>1</v>
      </c>
      <c r="E2022" s="254"/>
      <c r="F2022" s="255"/>
      <c r="G2022" s="256"/>
      <c r="H2022" s="256"/>
    </row>
    <row r="2023" spans="1:8">
      <c r="A2023" s="249"/>
      <c r="B2023" s="626" t="s">
        <v>383</v>
      </c>
      <c r="C2023" s="627"/>
      <c r="D2023" s="627"/>
      <c r="E2023" s="627"/>
      <c r="F2023" s="627"/>
    </row>
    <row r="2024" spans="1:8" ht="34.200000000000003">
      <c r="A2024" s="251">
        <v>1</v>
      </c>
      <c r="B2024" s="252" t="s">
        <v>112</v>
      </c>
      <c r="C2024" s="251" t="s">
        <v>10</v>
      </c>
      <c r="D2024" s="356">
        <v>9</v>
      </c>
      <c r="E2024" s="254"/>
      <c r="F2024" s="255"/>
      <c r="G2024" s="256"/>
      <c r="H2024" s="256"/>
    </row>
    <row r="2025" spans="1:8" ht="34.200000000000003">
      <c r="A2025" s="251">
        <v>2</v>
      </c>
      <c r="B2025" s="252" t="s">
        <v>384</v>
      </c>
      <c r="C2025" s="251" t="s">
        <v>10</v>
      </c>
      <c r="D2025" s="275">
        <v>6</v>
      </c>
      <c r="E2025" s="254"/>
      <c r="F2025" s="255"/>
      <c r="G2025" s="256"/>
      <c r="H2025" s="256"/>
    </row>
    <row r="2026" spans="1:8" ht="34.200000000000003">
      <c r="A2026" s="251">
        <v>3</v>
      </c>
      <c r="B2026" s="252" t="s">
        <v>2339</v>
      </c>
      <c r="C2026" s="251" t="s">
        <v>10</v>
      </c>
      <c r="D2026" s="275">
        <v>1</v>
      </c>
      <c r="E2026" s="254"/>
      <c r="F2026" s="255"/>
      <c r="G2026" s="256"/>
      <c r="H2026" s="256"/>
    </row>
    <row r="2027" spans="1:8" ht="22.8">
      <c r="A2027" s="251">
        <v>4</v>
      </c>
      <c r="B2027" s="252" t="s">
        <v>998</v>
      </c>
      <c r="C2027" s="251" t="s">
        <v>10</v>
      </c>
      <c r="D2027" s="275">
        <v>1</v>
      </c>
      <c r="E2027" s="254"/>
      <c r="F2027" s="255"/>
      <c r="G2027" s="256"/>
      <c r="H2027" s="256"/>
    </row>
    <row r="2028" spans="1:8" ht="22.8">
      <c r="A2028" s="251">
        <v>5</v>
      </c>
      <c r="B2028" s="358" t="s">
        <v>2340</v>
      </c>
      <c r="C2028" s="357" t="s">
        <v>10</v>
      </c>
      <c r="D2028" s="359">
        <v>4</v>
      </c>
      <c r="E2028" s="254"/>
      <c r="F2028" s="255"/>
      <c r="G2028" s="256"/>
      <c r="H2028" s="256"/>
    </row>
    <row r="2029" spans="1:8" ht="22.8">
      <c r="A2029" s="251">
        <v>6</v>
      </c>
      <c r="B2029" s="252" t="s">
        <v>2341</v>
      </c>
      <c r="C2029" s="251" t="s">
        <v>10</v>
      </c>
      <c r="D2029" s="275">
        <v>5</v>
      </c>
      <c r="E2029" s="254"/>
      <c r="F2029" s="255"/>
      <c r="G2029" s="256"/>
      <c r="H2029" s="256"/>
    </row>
    <row r="2030" spans="1:8" ht="22.8">
      <c r="A2030" s="251">
        <v>7</v>
      </c>
      <c r="B2030" s="252" t="s">
        <v>2338</v>
      </c>
      <c r="C2030" s="251" t="s">
        <v>10</v>
      </c>
      <c r="D2030" s="275">
        <v>6</v>
      </c>
      <c r="E2030" s="254"/>
      <c r="F2030" s="255"/>
      <c r="G2030" s="256"/>
      <c r="H2030" s="256"/>
    </row>
    <row r="2031" spans="1:8" ht="22.8">
      <c r="A2031" s="251">
        <v>8</v>
      </c>
      <c r="B2031" s="252" t="s">
        <v>2342</v>
      </c>
      <c r="C2031" s="251" t="s">
        <v>10</v>
      </c>
      <c r="D2031" s="275">
        <v>1</v>
      </c>
      <c r="E2031" s="254"/>
      <c r="F2031" s="255"/>
      <c r="G2031" s="256"/>
      <c r="H2031" s="256"/>
    </row>
    <row r="2032" spans="1:8" ht="22.8">
      <c r="A2032" s="251">
        <v>9</v>
      </c>
      <c r="B2032" s="252" t="s">
        <v>2322</v>
      </c>
      <c r="C2032" s="251" t="s">
        <v>10</v>
      </c>
      <c r="D2032" s="275">
        <v>7</v>
      </c>
      <c r="E2032" s="254"/>
      <c r="F2032" s="255"/>
      <c r="G2032" s="256"/>
      <c r="H2032" s="256"/>
    </row>
    <row r="2033" spans="1:8" ht="22.8">
      <c r="A2033" s="251">
        <v>10</v>
      </c>
      <c r="B2033" s="252" t="s">
        <v>988</v>
      </c>
      <c r="C2033" s="251" t="s">
        <v>10</v>
      </c>
      <c r="D2033" s="275">
        <v>2</v>
      </c>
      <c r="E2033" s="254"/>
      <c r="F2033" s="255"/>
      <c r="G2033" s="256"/>
      <c r="H2033" s="256"/>
    </row>
    <row r="2034" spans="1:8" ht="22.8">
      <c r="A2034" s="251">
        <v>11</v>
      </c>
      <c r="B2034" s="252" t="s">
        <v>1052</v>
      </c>
      <c r="C2034" s="251" t="s">
        <v>10</v>
      </c>
      <c r="D2034" s="275">
        <v>25</v>
      </c>
      <c r="E2034" s="254"/>
      <c r="F2034" s="255"/>
      <c r="G2034" s="256"/>
      <c r="H2034" s="256"/>
    </row>
    <row r="2035" spans="1:8" ht="34.200000000000003">
      <c r="A2035" s="251">
        <v>12</v>
      </c>
      <c r="B2035" s="252" t="s">
        <v>1053</v>
      </c>
      <c r="C2035" s="251" t="s">
        <v>10</v>
      </c>
      <c r="D2035" s="275">
        <v>25</v>
      </c>
      <c r="E2035" s="254"/>
      <c r="F2035" s="255"/>
      <c r="G2035" s="256"/>
      <c r="H2035" s="256"/>
    </row>
    <row r="2036" spans="1:8" ht="22.8">
      <c r="A2036" s="251">
        <v>13</v>
      </c>
      <c r="B2036" s="252" t="s">
        <v>2343</v>
      </c>
      <c r="C2036" s="251" t="s">
        <v>10</v>
      </c>
      <c r="D2036" s="275">
        <v>2</v>
      </c>
      <c r="E2036" s="254"/>
      <c r="F2036" s="255"/>
      <c r="G2036" s="256"/>
      <c r="H2036" s="256"/>
    </row>
    <row r="2037" spans="1:8" ht="22.8">
      <c r="A2037" s="251">
        <v>14</v>
      </c>
      <c r="B2037" s="252" t="s">
        <v>391</v>
      </c>
      <c r="C2037" s="251" t="s">
        <v>184</v>
      </c>
      <c r="D2037" s="356">
        <v>381</v>
      </c>
      <c r="E2037" s="254"/>
      <c r="F2037" s="255"/>
      <c r="G2037" s="256"/>
      <c r="H2037" s="256"/>
    </row>
    <row r="2038" spans="1:8" ht="34.200000000000003">
      <c r="A2038" s="251">
        <v>15</v>
      </c>
      <c r="B2038" s="252" t="s">
        <v>705</v>
      </c>
      <c r="C2038" s="251" t="s">
        <v>55</v>
      </c>
      <c r="D2038" s="356">
        <v>14.8</v>
      </c>
      <c r="E2038" s="254"/>
      <c r="F2038" s="255"/>
      <c r="G2038" s="256"/>
      <c r="H2038" s="256"/>
    </row>
    <row r="2039" spans="1:8">
      <c r="A2039" s="357">
        <v>16</v>
      </c>
      <c r="B2039" s="358" t="s">
        <v>2252</v>
      </c>
      <c r="C2039" s="251"/>
      <c r="D2039" s="275"/>
      <c r="E2039" s="254"/>
      <c r="F2039" s="255"/>
      <c r="G2039" s="256"/>
      <c r="H2039" s="256"/>
    </row>
    <row r="2040" spans="1:8" ht="22.8">
      <c r="A2040" s="251">
        <v>17</v>
      </c>
      <c r="B2040" s="252" t="s">
        <v>706</v>
      </c>
      <c r="C2040" s="251" t="s">
        <v>10</v>
      </c>
      <c r="D2040" s="356">
        <v>10</v>
      </c>
      <c r="E2040" s="254"/>
      <c r="F2040" s="255"/>
      <c r="G2040" s="256"/>
      <c r="H2040" s="256"/>
    </row>
    <row r="2041" spans="1:8" ht="14.1" customHeight="1">
      <c r="A2041" s="628" t="s">
        <v>1392</v>
      </c>
      <c r="B2041" s="629"/>
      <c r="C2041" s="629"/>
      <c r="D2041" s="629"/>
      <c r="E2041" s="630"/>
      <c r="F2041" s="255"/>
    </row>
    <row r="2042" spans="1:8" ht="14.1">
      <c r="A2042" s="278"/>
      <c r="B2042" s="649"/>
      <c r="C2042" s="650"/>
      <c r="D2042" s="650"/>
      <c r="E2042" s="279"/>
      <c r="F2042" s="280"/>
    </row>
    <row r="2043" spans="1:8">
      <c r="A2043" s="278"/>
      <c r="B2043" s="651"/>
      <c r="C2043" s="652"/>
      <c r="D2043" s="652"/>
      <c r="E2043" s="279"/>
      <c r="F2043" s="280"/>
    </row>
    <row r="2044" spans="1:8" ht="14.1">
      <c r="A2044" s="278"/>
      <c r="B2044" s="649"/>
      <c r="C2044" s="650"/>
      <c r="D2044" s="650"/>
      <c r="E2044" s="279"/>
      <c r="F2044" s="280"/>
    </row>
    <row r="2045" spans="1:8" ht="15">
      <c r="B2045" s="616" t="s">
        <v>19</v>
      </c>
      <c r="C2045" s="617"/>
      <c r="D2045" s="617"/>
      <c r="E2045" s="617"/>
    </row>
    <row r="2047" spans="1:8">
      <c r="A2047" s="618" t="s">
        <v>846</v>
      </c>
      <c r="B2047" s="619"/>
      <c r="C2047" s="619"/>
      <c r="D2047" s="619"/>
      <c r="E2047" s="619"/>
      <c r="F2047" s="619"/>
    </row>
    <row r="2048" spans="1:8">
      <c r="A2048" s="619"/>
      <c r="B2048" s="619"/>
      <c r="C2048" s="619"/>
      <c r="D2048" s="619"/>
      <c r="E2048" s="619"/>
      <c r="F2048" s="619"/>
    </row>
    <row r="2049" spans="1:8">
      <c r="A2049" s="618" t="s">
        <v>959</v>
      </c>
      <c r="B2049" s="619"/>
      <c r="C2049" s="619"/>
      <c r="D2049" s="619"/>
      <c r="E2049" s="619"/>
      <c r="F2049" s="619"/>
    </row>
    <row r="2050" spans="1:8">
      <c r="A2050" s="619"/>
      <c r="B2050" s="619"/>
      <c r="C2050" s="619"/>
      <c r="D2050" s="619"/>
      <c r="E2050" s="619"/>
      <c r="F2050" s="619"/>
    </row>
    <row r="2051" spans="1:8">
      <c r="A2051" s="618" t="s">
        <v>1054</v>
      </c>
      <c r="B2051" s="619"/>
      <c r="C2051" s="619"/>
      <c r="D2051" s="619"/>
      <c r="E2051" s="619"/>
      <c r="F2051" s="619"/>
    </row>
    <row r="2052" spans="1:8">
      <c r="A2052" s="619"/>
      <c r="B2052" s="619"/>
      <c r="C2052" s="619"/>
      <c r="D2052" s="619"/>
      <c r="E2052" s="619"/>
      <c r="F2052" s="619"/>
    </row>
    <row r="2053" spans="1:8">
      <c r="A2053" s="620" t="s">
        <v>1441</v>
      </c>
      <c r="B2053" s="243" t="s">
        <v>23</v>
      </c>
      <c r="C2053" s="244" t="s">
        <v>6</v>
      </c>
      <c r="D2053" s="622" t="s">
        <v>7</v>
      </c>
      <c r="E2053" s="624" t="s">
        <v>1393</v>
      </c>
      <c r="F2053" s="625"/>
    </row>
    <row r="2054" spans="1:8">
      <c r="A2054" s="621"/>
      <c r="B2054" s="246" t="s">
        <v>24</v>
      </c>
      <c r="C2054" s="247" t="s">
        <v>10</v>
      </c>
      <c r="D2054" s="623"/>
      <c r="E2054" s="248" t="s">
        <v>25</v>
      </c>
      <c r="F2054" s="245" t="s">
        <v>26</v>
      </c>
    </row>
    <row r="2055" spans="1:8">
      <c r="A2055" s="249"/>
      <c r="B2055" s="626" t="s">
        <v>27</v>
      </c>
      <c r="C2055" s="627"/>
      <c r="D2055" s="627"/>
      <c r="E2055" s="627"/>
      <c r="F2055" s="627"/>
    </row>
    <row r="2056" spans="1:8" ht="22.8">
      <c r="A2056" s="251">
        <v>1</v>
      </c>
      <c r="B2056" s="252" t="s">
        <v>291</v>
      </c>
      <c r="C2056" s="251" t="s">
        <v>259</v>
      </c>
      <c r="D2056" s="274">
        <v>0.76200000000000001</v>
      </c>
      <c r="E2056" s="254"/>
      <c r="F2056" s="255"/>
      <c r="G2056" s="256"/>
      <c r="H2056" s="256"/>
    </row>
    <row r="2057" spans="1:8" ht="34.200000000000003">
      <c r="A2057" s="251">
        <v>2</v>
      </c>
      <c r="B2057" s="252" t="s">
        <v>342</v>
      </c>
      <c r="C2057" s="251" t="s">
        <v>64</v>
      </c>
      <c r="D2057" s="275">
        <v>1110</v>
      </c>
      <c r="E2057" s="254"/>
      <c r="F2057" s="255"/>
      <c r="G2057" s="256"/>
      <c r="H2057" s="256"/>
    </row>
    <row r="2058" spans="1:8" ht="22.8">
      <c r="A2058" s="251">
        <v>3</v>
      </c>
      <c r="B2058" s="252" t="s">
        <v>77</v>
      </c>
      <c r="C2058" s="251" t="s">
        <v>46</v>
      </c>
      <c r="D2058" s="275">
        <v>111</v>
      </c>
      <c r="E2058" s="254"/>
      <c r="F2058" s="255"/>
      <c r="G2058" s="256"/>
      <c r="H2058" s="256"/>
    </row>
    <row r="2059" spans="1:8" ht="22.8">
      <c r="A2059" s="251">
        <v>4</v>
      </c>
      <c r="B2059" s="252" t="s">
        <v>66</v>
      </c>
      <c r="C2059" s="251" t="s">
        <v>46</v>
      </c>
      <c r="D2059" s="275">
        <v>111</v>
      </c>
      <c r="E2059" s="254"/>
      <c r="F2059" s="255"/>
      <c r="G2059" s="256"/>
      <c r="H2059" s="256"/>
    </row>
    <row r="2060" spans="1:8" ht="34.200000000000003">
      <c r="A2060" s="251">
        <v>5</v>
      </c>
      <c r="B2060" s="252" t="s">
        <v>63</v>
      </c>
      <c r="C2060" s="251" t="s">
        <v>64</v>
      </c>
      <c r="D2060" s="275">
        <v>472</v>
      </c>
      <c r="E2060" s="254"/>
      <c r="F2060" s="255"/>
      <c r="G2060" s="256"/>
      <c r="H2060" s="256"/>
    </row>
    <row r="2061" spans="1:8" ht="22.8">
      <c r="A2061" s="251">
        <v>6</v>
      </c>
      <c r="B2061" s="252" t="s">
        <v>77</v>
      </c>
      <c r="C2061" s="251" t="s">
        <v>46</v>
      </c>
      <c r="D2061" s="275">
        <v>17.463999999999999</v>
      </c>
      <c r="E2061" s="254"/>
      <c r="F2061" s="255"/>
      <c r="G2061" s="256"/>
      <c r="H2061" s="256"/>
    </row>
    <row r="2062" spans="1:8" ht="22.8">
      <c r="A2062" s="251">
        <v>7</v>
      </c>
      <c r="B2062" s="252" t="s">
        <v>66</v>
      </c>
      <c r="C2062" s="251" t="s">
        <v>46</v>
      </c>
      <c r="D2062" s="275">
        <v>17.463999999999999</v>
      </c>
      <c r="E2062" s="254"/>
      <c r="F2062" s="255"/>
      <c r="G2062" s="256"/>
      <c r="H2062" s="256"/>
    </row>
    <row r="2063" spans="1:8" ht="22.8">
      <c r="A2063" s="251">
        <v>8</v>
      </c>
      <c r="B2063" s="252" t="s">
        <v>67</v>
      </c>
      <c r="C2063" s="251" t="s">
        <v>68</v>
      </c>
      <c r="D2063" s="275">
        <v>7</v>
      </c>
      <c r="E2063" s="254"/>
      <c r="F2063" s="255"/>
      <c r="G2063" s="256"/>
      <c r="H2063" s="256"/>
    </row>
    <row r="2064" spans="1:8" ht="34.200000000000003">
      <c r="A2064" s="251">
        <v>9</v>
      </c>
      <c r="B2064" s="252" t="s">
        <v>344</v>
      </c>
      <c r="C2064" s="251" t="s">
        <v>46</v>
      </c>
      <c r="D2064" s="275">
        <v>140</v>
      </c>
      <c r="E2064" s="254"/>
      <c r="F2064" s="255"/>
      <c r="G2064" s="256"/>
      <c r="H2064" s="256"/>
    </row>
    <row r="2065" spans="1:8" ht="22.8">
      <c r="A2065" s="251">
        <v>10</v>
      </c>
      <c r="B2065" s="252" t="s">
        <v>66</v>
      </c>
      <c r="C2065" s="251" t="s">
        <v>46</v>
      </c>
      <c r="D2065" s="275">
        <v>140</v>
      </c>
      <c r="E2065" s="254"/>
      <c r="F2065" s="255"/>
      <c r="G2065" s="256"/>
      <c r="H2065" s="256"/>
    </row>
    <row r="2066" spans="1:8" ht="34.200000000000003">
      <c r="A2066" s="251">
        <v>11</v>
      </c>
      <c r="B2066" s="252" t="s">
        <v>345</v>
      </c>
      <c r="C2066" s="251" t="s">
        <v>68</v>
      </c>
      <c r="D2066" s="275">
        <v>46.9</v>
      </c>
      <c r="E2066" s="254"/>
      <c r="F2066" s="255"/>
      <c r="G2066" s="256"/>
      <c r="H2066" s="256"/>
    </row>
    <row r="2067" spans="1:8" ht="34.200000000000003">
      <c r="A2067" s="251">
        <v>12</v>
      </c>
      <c r="B2067" s="252" t="s">
        <v>344</v>
      </c>
      <c r="C2067" s="251" t="s">
        <v>46</v>
      </c>
      <c r="D2067" s="275">
        <v>2082</v>
      </c>
      <c r="E2067" s="254"/>
      <c r="F2067" s="255"/>
      <c r="G2067" s="256"/>
      <c r="H2067" s="256"/>
    </row>
    <row r="2068" spans="1:8" ht="22.8">
      <c r="A2068" s="251">
        <v>13</v>
      </c>
      <c r="B2068" s="252" t="s">
        <v>66</v>
      </c>
      <c r="C2068" s="251" t="s">
        <v>46</v>
      </c>
      <c r="D2068" s="275">
        <v>2082</v>
      </c>
      <c r="E2068" s="254"/>
      <c r="F2068" s="255"/>
      <c r="G2068" s="256"/>
      <c r="H2068" s="256"/>
    </row>
    <row r="2069" spans="1:8" ht="34.200000000000003">
      <c r="A2069" s="251">
        <v>14</v>
      </c>
      <c r="B2069" s="252" t="s">
        <v>79</v>
      </c>
      <c r="C2069" s="251" t="s">
        <v>80</v>
      </c>
      <c r="D2069" s="274">
        <v>0.34</v>
      </c>
      <c r="E2069" s="254"/>
      <c r="F2069" s="255"/>
      <c r="G2069" s="256"/>
      <c r="H2069" s="256"/>
    </row>
    <row r="2070" spans="1:8" ht="34.200000000000003">
      <c r="A2070" s="251">
        <v>15</v>
      </c>
      <c r="B2070" s="252" t="s">
        <v>81</v>
      </c>
      <c r="C2070" s="251" t="s">
        <v>80</v>
      </c>
      <c r="D2070" s="274">
        <v>0.34</v>
      </c>
      <c r="E2070" s="254"/>
      <c r="F2070" s="255"/>
      <c r="G2070" s="256"/>
      <c r="H2070" s="256"/>
    </row>
    <row r="2071" spans="1:8" ht="45.6">
      <c r="A2071" s="251">
        <v>16</v>
      </c>
      <c r="B2071" s="252" t="s">
        <v>82</v>
      </c>
      <c r="C2071" s="251" t="s">
        <v>80</v>
      </c>
      <c r="D2071" s="274">
        <v>0.34</v>
      </c>
      <c r="E2071" s="254"/>
      <c r="F2071" s="255"/>
      <c r="G2071" s="256"/>
      <c r="H2071" s="256"/>
    </row>
    <row r="2072" spans="1:8" ht="34.200000000000003">
      <c r="A2072" s="251">
        <v>17</v>
      </c>
      <c r="B2072" s="252" t="s">
        <v>980</v>
      </c>
      <c r="C2072" s="251" t="s">
        <v>42</v>
      </c>
      <c r="D2072" s="275">
        <v>49.5</v>
      </c>
      <c r="E2072" s="254"/>
      <c r="F2072" s="255"/>
      <c r="G2072" s="256"/>
      <c r="H2072" s="256"/>
    </row>
    <row r="2073" spans="1:8" ht="34.200000000000003">
      <c r="A2073" s="251">
        <v>18</v>
      </c>
      <c r="B2073" s="252" t="s">
        <v>347</v>
      </c>
      <c r="C2073" s="251" t="s">
        <v>80</v>
      </c>
      <c r="D2073" s="275">
        <v>4.95</v>
      </c>
      <c r="E2073" s="254"/>
      <c r="F2073" s="255"/>
      <c r="G2073" s="256"/>
      <c r="H2073" s="256"/>
    </row>
    <row r="2074" spans="1:8" ht="34.200000000000003">
      <c r="A2074" s="251">
        <v>19</v>
      </c>
      <c r="B2074" s="252" t="s">
        <v>980</v>
      </c>
      <c r="C2074" s="251" t="s">
        <v>42</v>
      </c>
      <c r="D2074" s="275">
        <v>4.75</v>
      </c>
      <c r="E2074" s="254"/>
      <c r="F2074" s="255"/>
      <c r="G2074" s="256"/>
      <c r="H2074" s="256"/>
    </row>
    <row r="2075" spans="1:8" ht="34.200000000000003">
      <c r="A2075" s="251">
        <v>20</v>
      </c>
      <c r="B2075" s="252" t="s">
        <v>348</v>
      </c>
      <c r="C2075" s="251" t="s">
        <v>80</v>
      </c>
      <c r="D2075" s="274">
        <v>0.47499999999999998</v>
      </c>
      <c r="E2075" s="254"/>
      <c r="F2075" s="255"/>
      <c r="G2075" s="256"/>
      <c r="H2075" s="256"/>
    </row>
    <row r="2076" spans="1:8" ht="22.8">
      <c r="A2076" s="251">
        <v>21</v>
      </c>
      <c r="B2076" s="252" t="s">
        <v>70</v>
      </c>
      <c r="C2076" s="251" t="s">
        <v>10</v>
      </c>
      <c r="D2076" s="275">
        <v>11</v>
      </c>
      <c r="E2076" s="254"/>
      <c r="F2076" s="255"/>
      <c r="G2076" s="256"/>
      <c r="H2076" s="256"/>
    </row>
    <row r="2077" spans="1:8">
      <c r="A2077" s="251">
        <v>22</v>
      </c>
      <c r="B2077" s="252" t="s">
        <v>71</v>
      </c>
      <c r="C2077" s="251" t="s">
        <v>10</v>
      </c>
      <c r="D2077" s="275">
        <v>11</v>
      </c>
      <c r="E2077" s="254"/>
      <c r="F2077" s="255"/>
      <c r="G2077" s="256"/>
      <c r="H2077" s="256"/>
    </row>
    <row r="2078" spans="1:8" ht="34.200000000000003">
      <c r="A2078" s="251">
        <v>23</v>
      </c>
      <c r="B2078" s="252" t="s">
        <v>344</v>
      </c>
      <c r="C2078" s="251" t="s">
        <v>46</v>
      </c>
      <c r="D2078" s="275">
        <v>1.8260000000000001</v>
      </c>
      <c r="E2078" s="254"/>
      <c r="F2078" s="255"/>
      <c r="G2078" s="256"/>
      <c r="H2078" s="256"/>
    </row>
    <row r="2079" spans="1:8" ht="22.8">
      <c r="A2079" s="251">
        <v>24</v>
      </c>
      <c r="B2079" s="252" t="s">
        <v>66</v>
      </c>
      <c r="C2079" s="251" t="s">
        <v>46</v>
      </c>
      <c r="D2079" s="275">
        <v>1.8260000000000001</v>
      </c>
      <c r="E2079" s="254"/>
      <c r="F2079" s="255"/>
      <c r="G2079" s="256"/>
      <c r="H2079" s="256"/>
    </row>
    <row r="2080" spans="1:8" ht="22.8">
      <c r="A2080" s="251">
        <v>25</v>
      </c>
      <c r="B2080" s="252" t="s">
        <v>353</v>
      </c>
      <c r="C2080" s="251" t="s">
        <v>10</v>
      </c>
      <c r="D2080" s="275">
        <v>1</v>
      </c>
      <c r="E2080" s="254"/>
      <c r="F2080" s="255"/>
      <c r="G2080" s="256"/>
      <c r="H2080" s="256"/>
    </row>
    <row r="2081" spans="1:8" ht="34.200000000000003">
      <c r="A2081" s="251">
        <v>26</v>
      </c>
      <c r="B2081" s="252" t="s">
        <v>344</v>
      </c>
      <c r="C2081" s="251" t="s">
        <v>46</v>
      </c>
      <c r="D2081" s="274">
        <v>0.5</v>
      </c>
      <c r="E2081" s="254"/>
      <c r="F2081" s="255"/>
      <c r="G2081" s="256"/>
      <c r="H2081" s="256"/>
    </row>
    <row r="2082" spans="1:8" ht="22.8">
      <c r="A2082" s="251">
        <v>27</v>
      </c>
      <c r="B2082" s="252" t="s">
        <v>66</v>
      </c>
      <c r="C2082" s="251" t="s">
        <v>46</v>
      </c>
      <c r="D2082" s="274">
        <v>0.5</v>
      </c>
      <c r="E2082" s="254"/>
      <c r="F2082" s="255"/>
      <c r="G2082" s="256"/>
      <c r="H2082" s="256"/>
    </row>
    <row r="2083" spans="1:8">
      <c r="A2083" s="251">
        <v>28</v>
      </c>
      <c r="B2083" s="252" t="s">
        <v>1045</v>
      </c>
      <c r="C2083" s="251" t="s">
        <v>15</v>
      </c>
      <c r="D2083" s="275">
        <v>2</v>
      </c>
      <c r="E2083" s="254"/>
      <c r="F2083" s="255"/>
      <c r="G2083" s="256"/>
      <c r="H2083" s="256"/>
    </row>
    <row r="2084" spans="1:8" ht="34.200000000000003">
      <c r="A2084" s="251">
        <v>29</v>
      </c>
      <c r="B2084" s="252" t="s">
        <v>344</v>
      </c>
      <c r="C2084" s="251" t="s">
        <v>46</v>
      </c>
      <c r="D2084" s="274">
        <v>0.06</v>
      </c>
      <c r="E2084" s="254"/>
      <c r="F2084" s="255"/>
      <c r="G2084" s="256"/>
      <c r="H2084" s="256"/>
    </row>
    <row r="2085" spans="1:8" ht="22.8">
      <c r="A2085" s="251">
        <v>30</v>
      </c>
      <c r="B2085" s="252" t="s">
        <v>66</v>
      </c>
      <c r="C2085" s="251" t="s">
        <v>46</v>
      </c>
      <c r="D2085" s="274">
        <v>0.06</v>
      </c>
      <c r="E2085" s="254"/>
      <c r="F2085" s="255"/>
      <c r="G2085" s="256"/>
      <c r="H2085" s="256"/>
    </row>
    <row r="2086" spans="1:8">
      <c r="A2086" s="251">
        <v>31</v>
      </c>
      <c r="B2086" s="252" t="s">
        <v>354</v>
      </c>
      <c r="C2086" s="251" t="s">
        <v>10</v>
      </c>
      <c r="D2086" s="275">
        <v>1</v>
      </c>
      <c r="E2086" s="254"/>
      <c r="F2086" s="255"/>
      <c r="G2086" s="256"/>
      <c r="H2086" s="256"/>
    </row>
    <row r="2087" spans="1:8" ht="22.8">
      <c r="A2087" s="251">
        <v>32</v>
      </c>
      <c r="B2087" s="252" t="s">
        <v>77</v>
      </c>
      <c r="C2087" s="251" t="s">
        <v>46</v>
      </c>
      <c r="D2087" s="274">
        <v>0.05</v>
      </c>
      <c r="E2087" s="254"/>
      <c r="F2087" s="255"/>
      <c r="G2087" s="256"/>
      <c r="H2087" s="256"/>
    </row>
    <row r="2088" spans="1:8" ht="22.8">
      <c r="A2088" s="251">
        <v>33</v>
      </c>
      <c r="B2088" s="252" t="s">
        <v>66</v>
      </c>
      <c r="C2088" s="251" t="s">
        <v>46</v>
      </c>
      <c r="D2088" s="274">
        <v>0.05</v>
      </c>
      <c r="E2088" s="254"/>
      <c r="F2088" s="255"/>
      <c r="G2088" s="256"/>
      <c r="H2088" s="256"/>
    </row>
    <row r="2089" spans="1:8">
      <c r="A2089" s="249"/>
      <c r="B2089" s="626" t="s">
        <v>78</v>
      </c>
      <c r="C2089" s="627"/>
      <c r="D2089" s="627"/>
      <c r="E2089" s="627"/>
      <c r="F2089" s="627"/>
    </row>
    <row r="2090" spans="1:8" ht="22.8">
      <c r="A2090" s="251">
        <v>1</v>
      </c>
      <c r="B2090" s="252" t="s">
        <v>86</v>
      </c>
      <c r="C2090" s="251" t="s">
        <v>87</v>
      </c>
      <c r="D2090" s="275">
        <v>5.9</v>
      </c>
      <c r="E2090" s="254"/>
      <c r="F2090" s="255"/>
      <c r="G2090" s="256"/>
      <c r="H2090" s="256"/>
    </row>
    <row r="2091" spans="1:8" ht="34.200000000000003">
      <c r="A2091" s="251">
        <v>2</v>
      </c>
      <c r="B2091" s="252" t="s">
        <v>88</v>
      </c>
      <c r="C2091" s="251" t="s">
        <v>42</v>
      </c>
      <c r="D2091" s="275">
        <v>17.7</v>
      </c>
      <c r="E2091" s="254"/>
      <c r="F2091" s="255"/>
      <c r="G2091" s="256"/>
      <c r="H2091" s="256"/>
    </row>
    <row r="2092" spans="1:8" ht="34.200000000000003">
      <c r="A2092" s="251">
        <v>3</v>
      </c>
      <c r="B2092" s="252" t="s">
        <v>355</v>
      </c>
      <c r="C2092" s="251" t="s">
        <v>68</v>
      </c>
      <c r="D2092" s="275">
        <v>42.9</v>
      </c>
      <c r="E2092" s="254"/>
      <c r="F2092" s="255"/>
      <c r="G2092" s="256"/>
      <c r="H2092" s="256"/>
    </row>
    <row r="2093" spans="1:8" ht="22.8">
      <c r="A2093" s="251">
        <v>4</v>
      </c>
      <c r="B2093" s="252" t="s">
        <v>89</v>
      </c>
      <c r="C2093" s="251" t="s">
        <v>87</v>
      </c>
      <c r="D2093" s="275">
        <v>1.4</v>
      </c>
      <c r="E2093" s="254"/>
      <c r="F2093" s="255"/>
      <c r="G2093" s="256"/>
      <c r="H2093" s="256"/>
    </row>
    <row r="2094" spans="1:8" ht="22.8">
      <c r="A2094" s="251">
        <v>5</v>
      </c>
      <c r="B2094" s="252" t="s">
        <v>356</v>
      </c>
      <c r="C2094" s="251" t="s">
        <v>87</v>
      </c>
      <c r="D2094" s="274">
        <v>0.37</v>
      </c>
      <c r="E2094" s="254"/>
      <c r="F2094" s="255"/>
      <c r="G2094" s="256"/>
      <c r="H2094" s="256"/>
    </row>
    <row r="2095" spans="1:8" ht="22.8">
      <c r="A2095" s="251">
        <v>6</v>
      </c>
      <c r="B2095" s="252" t="s">
        <v>91</v>
      </c>
      <c r="C2095" s="251" t="s">
        <v>68</v>
      </c>
      <c r="D2095" s="275">
        <v>2.9</v>
      </c>
      <c r="E2095" s="254"/>
      <c r="F2095" s="255"/>
      <c r="G2095" s="256"/>
      <c r="H2095" s="256"/>
    </row>
    <row r="2096" spans="1:8" ht="34.200000000000003">
      <c r="A2096" s="251">
        <v>7</v>
      </c>
      <c r="B2096" s="252" t="s">
        <v>81</v>
      </c>
      <c r="C2096" s="251" t="s">
        <v>80</v>
      </c>
      <c r="D2096" s="274">
        <v>0.18584999999999999</v>
      </c>
      <c r="E2096" s="254"/>
      <c r="F2096" s="255"/>
      <c r="G2096" s="256"/>
      <c r="H2096" s="256"/>
    </row>
    <row r="2097" spans="1:8" ht="45.6">
      <c r="A2097" s="251">
        <v>8</v>
      </c>
      <c r="B2097" s="252" t="s">
        <v>357</v>
      </c>
      <c r="C2097" s="251" t="s">
        <v>80</v>
      </c>
      <c r="D2097" s="274">
        <v>0.18584999999999999</v>
      </c>
      <c r="E2097" s="254"/>
      <c r="F2097" s="255"/>
      <c r="G2097" s="256"/>
      <c r="H2097" s="256"/>
    </row>
    <row r="2098" spans="1:8" ht="34.200000000000003">
      <c r="A2098" s="251">
        <v>9</v>
      </c>
      <c r="B2098" s="252" t="s">
        <v>92</v>
      </c>
      <c r="C2098" s="251" t="s">
        <v>68</v>
      </c>
      <c r="D2098" s="275">
        <v>17.7</v>
      </c>
      <c r="E2098" s="254"/>
      <c r="F2098" s="255"/>
      <c r="G2098" s="256"/>
      <c r="H2098" s="256"/>
    </row>
    <row r="2099" spans="1:8" ht="22.8">
      <c r="A2099" s="251">
        <v>10</v>
      </c>
      <c r="B2099" s="252" t="s">
        <v>93</v>
      </c>
      <c r="C2099" s="251" t="s">
        <v>68</v>
      </c>
      <c r="D2099" s="275">
        <v>17.7</v>
      </c>
      <c r="E2099" s="254"/>
      <c r="F2099" s="255"/>
      <c r="G2099" s="256"/>
      <c r="H2099" s="256"/>
    </row>
    <row r="2100" spans="1:8">
      <c r="A2100" s="249"/>
      <c r="B2100" s="626" t="s">
        <v>358</v>
      </c>
      <c r="C2100" s="627"/>
      <c r="D2100" s="627"/>
      <c r="E2100" s="627"/>
      <c r="F2100" s="627"/>
    </row>
    <row r="2101" spans="1:8" ht="34.200000000000003">
      <c r="A2101" s="251">
        <v>1</v>
      </c>
      <c r="B2101" s="252" t="s">
        <v>84</v>
      </c>
      <c r="C2101" s="251" t="s">
        <v>80</v>
      </c>
      <c r="D2101" s="274">
        <v>0.30499999999999999</v>
      </c>
      <c r="E2101" s="254"/>
      <c r="F2101" s="255"/>
      <c r="G2101" s="256"/>
      <c r="H2101" s="256"/>
    </row>
    <row r="2102" spans="1:8" ht="34.200000000000003">
      <c r="A2102" s="251">
        <v>2</v>
      </c>
      <c r="B2102" s="252" t="s">
        <v>85</v>
      </c>
      <c r="C2102" s="251" t="s">
        <v>80</v>
      </c>
      <c r="D2102" s="274">
        <v>0.30499999999999999</v>
      </c>
      <c r="E2102" s="254"/>
      <c r="F2102" s="255"/>
      <c r="G2102" s="256"/>
      <c r="H2102" s="256"/>
    </row>
    <row r="2103" spans="1:8" ht="45.6">
      <c r="A2103" s="251">
        <v>3</v>
      </c>
      <c r="B2103" s="252" t="s">
        <v>359</v>
      </c>
      <c r="C2103" s="251" t="s">
        <v>103</v>
      </c>
      <c r="D2103" s="275">
        <v>6.1</v>
      </c>
      <c r="E2103" s="254"/>
      <c r="F2103" s="255"/>
      <c r="G2103" s="256"/>
      <c r="H2103" s="256"/>
    </row>
    <row r="2104" spans="1:8" ht="22.8">
      <c r="A2104" s="251">
        <v>4</v>
      </c>
      <c r="B2104" s="252" t="s">
        <v>360</v>
      </c>
      <c r="C2104" s="251" t="s">
        <v>10</v>
      </c>
      <c r="D2104" s="275">
        <v>2</v>
      </c>
      <c r="E2104" s="254"/>
      <c r="F2104" s="255"/>
      <c r="G2104" s="256"/>
      <c r="H2104" s="256"/>
    </row>
    <row r="2105" spans="1:8">
      <c r="A2105" s="251">
        <v>5</v>
      </c>
      <c r="B2105" s="252" t="s">
        <v>361</v>
      </c>
      <c r="C2105" s="251" t="s">
        <v>68</v>
      </c>
      <c r="D2105" s="275">
        <v>15.93</v>
      </c>
      <c r="E2105" s="254"/>
      <c r="F2105" s="255"/>
      <c r="G2105" s="256"/>
      <c r="H2105" s="256"/>
    </row>
    <row r="2106" spans="1:8">
      <c r="A2106" s="249"/>
      <c r="B2106" s="626" t="s">
        <v>1055</v>
      </c>
      <c r="C2106" s="627"/>
      <c r="D2106" s="627"/>
      <c r="E2106" s="627"/>
      <c r="F2106" s="627"/>
    </row>
    <row r="2107" spans="1:8" ht="45.6">
      <c r="A2107" s="251">
        <v>1</v>
      </c>
      <c r="B2107" s="252" t="s">
        <v>227</v>
      </c>
      <c r="C2107" s="251" t="s">
        <v>42</v>
      </c>
      <c r="D2107" s="275">
        <v>33.700000000000003</v>
      </c>
      <c r="E2107" s="254"/>
      <c r="F2107" s="255"/>
      <c r="G2107" s="256"/>
      <c r="H2107" s="256"/>
    </row>
    <row r="2108" spans="1:8" ht="22.8">
      <c r="A2108" s="251">
        <v>2</v>
      </c>
      <c r="B2108" s="252" t="s">
        <v>363</v>
      </c>
      <c r="C2108" s="251" t="s">
        <v>42</v>
      </c>
      <c r="D2108" s="275">
        <v>10.24</v>
      </c>
      <c r="E2108" s="254"/>
      <c r="F2108" s="255"/>
      <c r="G2108" s="256"/>
      <c r="H2108" s="256"/>
    </row>
    <row r="2109" spans="1:8" ht="34.200000000000003">
      <c r="A2109" s="251">
        <v>3</v>
      </c>
      <c r="B2109" s="252" t="s">
        <v>700</v>
      </c>
      <c r="C2109" s="251" t="s">
        <v>68</v>
      </c>
      <c r="D2109" s="275">
        <v>24.6</v>
      </c>
      <c r="E2109" s="254"/>
      <c r="F2109" s="255"/>
      <c r="G2109" s="256"/>
      <c r="H2109" s="256"/>
    </row>
    <row r="2110" spans="1:8" ht="34.200000000000003">
      <c r="A2110" s="251">
        <v>4</v>
      </c>
      <c r="B2110" s="252" t="s">
        <v>365</v>
      </c>
      <c r="C2110" s="251" t="s">
        <v>68</v>
      </c>
      <c r="D2110" s="275">
        <v>22.2</v>
      </c>
      <c r="E2110" s="254"/>
      <c r="F2110" s="255"/>
      <c r="G2110" s="256"/>
      <c r="H2110" s="256"/>
    </row>
    <row r="2111" spans="1:8" ht="22.8">
      <c r="A2111" s="251">
        <v>5</v>
      </c>
      <c r="B2111" s="252" t="s">
        <v>366</v>
      </c>
      <c r="C2111" s="251" t="s">
        <v>87</v>
      </c>
      <c r="D2111" s="275">
        <v>79.56</v>
      </c>
      <c r="E2111" s="254"/>
      <c r="F2111" s="255"/>
      <c r="G2111" s="256"/>
      <c r="H2111" s="256"/>
    </row>
    <row r="2112" spans="1:8" ht="45.6">
      <c r="A2112" s="251">
        <v>6</v>
      </c>
      <c r="B2112" s="252" t="s">
        <v>367</v>
      </c>
      <c r="C2112" s="251" t="s">
        <v>68</v>
      </c>
      <c r="D2112" s="275">
        <v>79.56</v>
      </c>
      <c r="E2112" s="254"/>
      <c r="F2112" s="255"/>
      <c r="G2112" s="256"/>
      <c r="H2112" s="256"/>
    </row>
    <row r="2113" spans="1:8" ht="22.8">
      <c r="A2113" s="251">
        <v>7</v>
      </c>
      <c r="B2113" s="252" t="s">
        <v>366</v>
      </c>
      <c r="C2113" s="251" t="s">
        <v>87</v>
      </c>
      <c r="D2113" s="275">
        <v>7.9560000000000004</v>
      </c>
      <c r="E2113" s="254"/>
      <c r="F2113" s="255"/>
      <c r="G2113" s="256"/>
      <c r="H2113" s="256"/>
    </row>
    <row r="2114" spans="1:8" ht="34.200000000000003">
      <c r="A2114" s="251">
        <v>8</v>
      </c>
      <c r="B2114" s="252" t="s">
        <v>368</v>
      </c>
      <c r="C2114" s="251" t="s">
        <v>68</v>
      </c>
      <c r="D2114" s="275">
        <v>79.56</v>
      </c>
      <c r="E2114" s="254"/>
      <c r="F2114" s="255"/>
      <c r="G2114" s="256"/>
      <c r="H2114" s="256"/>
    </row>
    <row r="2115" spans="1:8" ht="22.8">
      <c r="A2115" s="251">
        <v>9</v>
      </c>
      <c r="B2115" s="358" t="s">
        <v>2288</v>
      </c>
      <c r="C2115" s="251" t="s">
        <v>103</v>
      </c>
      <c r="D2115" s="275">
        <v>11.1</v>
      </c>
      <c r="E2115" s="254"/>
      <c r="F2115" s="255"/>
      <c r="G2115" s="256"/>
      <c r="H2115" s="256"/>
    </row>
    <row r="2116" spans="1:8" ht="22.8">
      <c r="A2116" s="251">
        <v>10</v>
      </c>
      <c r="B2116" s="252" t="s">
        <v>369</v>
      </c>
      <c r="C2116" s="251" t="s">
        <v>103</v>
      </c>
      <c r="D2116" s="275">
        <v>11.1</v>
      </c>
      <c r="E2116" s="254"/>
      <c r="F2116" s="255"/>
      <c r="G2116" s="256"/>
      <c r="H2116" s="256"/>
    </row>
    <row r="2117" spans="1:8" ht="22.8">
      <c r="A2117" s="251">
        <v>11</v>
      </c>
      <c r="B2117" s="252" t="s">
        <v>701</v>
      </c>
      <c r="C2117" s="251" t="s">
        <v>68</v>
      </c>
      <c r="D2117" s="275">
        <v>7</v>
      </c>
      <c r="E2117" s="254"/>
      <c r="F2117" s="255"/>
      <c r="G2117" s="256"/>
      <c r="H2117" s="256"/>
    </row>
    <row r="2118" spans="1:8" ht="34.200000000000003">
      <c r="A2118" s="251">
        <v>12</v>
      </c>
      <c r="B2118" s="252" t="s">
        <v>702</v>
      </c>
      <c r="C2118" s="251" t="s">
        <v>68</v>
      </c>
      <c r="D2118" s="274">
        <v>0.45</v>
      </c>
      <c r="E2118" s="254"/>
      <c r="F2118" s="255"/>
      <c r="G2118" s="256"/>
      <c r="H2118" s="256"/>
    </row>
    <row r="2119" spans="1:8" ht="34.200000000000003">
      <c r="A2119" s="251">
        <v>13</v>
      </c>
      <c r="B2119" s="252" t="s">
        <v>979</v>
      </c>
      <c r="C2119" s="251" t="s">
        <v>46</v>
      </c>
      <c r="D2119" s="275">
        <v>3.96</v>
      </c>
      <c r="E2119" s="254"/>
      <c r="F2119" s="255"/>
      <c r="G2119" s="256"/>
      <c r="H2119" s="256"/>
    </row>
    <row r="2120" spans="1:8" ht="22.8">
      <c r="A2120" s="251">
        <v>14</v>
      </c>
      <c r="B2120" s="252" t="s">
        <v>373</v>
      </c>
      <c r="C2120" s="251" t="s">
        <v>46</v>
      </c>
      <c r="D2120" s="275">
        <v>3.96</v>
      </c>
      <c r="E2120" s="254"/>
      <c r="F2120" s="255"/>
      <c r="G2120" s="256"/>
      <c r="H2120" s="256"/>
    </row>
    <row r="2121" spans="1:8">
      <c r="A2121" s="249"/>
      <c r="B2121" s="626" t="s">
        <v>374</v>
      </c>
      <c r="C2121" s="627"/>
      <c r="D2121" s="627"/>
      <c r="E2121" s="627"/>
      <c r="F2121" s="627"/>
    </row>
    <row r="2122" spans="1:8" ht="45.6">
      <c r="A2122" s="251">
        <v>1</v>
      </c>
      <c r="B2122" s="252" t="s">
        <v>227</v>
      </c>
      <c r="C2122" s="251" t="s">
        <v>42</v>
      </c>
      <c r="D2122" s="275">
        <v>2.5</v>
      </c>
      <c r="E2122" s="254"/>
      <c r="F2122" s="255"/>
      <c r="G2122" s="256"/>
      <c r="H2122" s="256"/>
    </row>
    <row r="2123" spans="1:8" ht="22.8">
      <c r="A2123" s="251">
        <v>2</v>
      </c>
      <c r="B2123" s="252" t="s">
        <v>376</v>
      </c>
      <c r="C2123" s="251" t="s">
        <v>68</v>
      </c>
      <c r="D2123" s="275">
        <v>10.3</v>
      </c>
      <c r="E2123" s="254"/>
      <c r="F2123" s="255"/>
      <c r="G2123" s="256"/>
      <c r="H2123" s="256"/>
    </row>
    <row r="2124" spans="1:8" ht="22.8">
      <c r="A2124" s="251">
        <v>3</v>
      </c>
      <c r="B2124" s="252" t="s">
        <v>97</v>
      </c>
      <c r="C2124" s="251" t="s">
        <v>68</v>
      </c>
      <c r="D2124" s="275">
        <v>10.3</v>
      </c>
      <c r="E2124" s="254"/>
      <c r="F2124" s="255"/>
      <c r="G2124" s="256"/>
      <c r="H2124" s="256"/>
    </row>
    <row r="2125" spans="1:8" ht="34.200000000000003">
      <c r="A2125" s="251">
        <v>4</v>
      </c>
      <c r="B2125" s="252" t="s">
        <v>379</v>
      </c>
      <c r="C2125" s="251" t="s">
        <v>68</v>
      </c>
      <c r="D2125" s="275">
        <v>10.3</v>
      </c>
      <c r="E2125" s="254"/>
      <c r="F2125" s="255"/>
      <c r="G2125" s="256"/>
      <c r="H2125" s="256"/>
    </row>
    <row r="2126" spans="1:8" ht="22.8">
      <c r="A2126" s="251">
        <v>5</v>
      </c>
      <c r="B2126" s="252" t="s">
        <v>102</v>
      </c>
      <c r="C2126" s="251" t="s">
        <v>103</v>
      </c>
      <c r="D2126" s="275">
        <v>6.12</v>
      </c>
      <c r="E2126" s="254"/>
      <c r="F2126" s="255"/>
      <c r="G2126" s="256"/>
      <c r="H2126" s="256"/>
    </row>
    <row r="2127" spans="1:8">
      <c r="A2127" s="249"/>
      <c r="B2127" s="626" t="s">
        <v>383</v>
      </c>
      <c r="C2127" s="627"/>
      <c r="D2127" s="627"/>
      <c r="E2127" s="627"/>
      <c r="F2127" s="627"/>
    </row>
    <row r="2128" spans="1:8" ht="34.200000000000003">
      <c r="A2128" s="251">
        <v>1</v>
      </c>
      <c r="B2128" s="252" t="s">
        <v>112</v>
      </c>
      <c r="C2128" s="251" t="s">
        <v>10</v>
      </c>
      <c r="D2128" s="275">
        <v>6</v>
      </c>
      <c r="E2128" s="254"/>
      <c r="F2128" s="255"/>
      <c r="G2128" s="256"/>
      <c r="H2128" s="256"/>
    </row>
    <row r="2129" spans="1:8" ht="34.200000000000003">
      <c r="A2129" s="251">
        <v>2</v>
      </c>
      <c r="B2129" s="252" t="s">
        <v>384</v>
      </c>
      <c r="C2129" s="251" t="s">
        <v>10</v>
      </c>
      <c r="D2129" s="275">
        <v>3</v>
      </c>
      <c r="E2129" s="254"/>
      <c r="F2129" s="255"/>
      <c r="G2129" s="256"/>
      <c r="H2129" s="256"/>
    </row>
    <row r="2130" spans="1:8" ht="22.8">
      <c r="A2130" s="251">
        <v>3</v>
      </c>
      <c r="B2130" s="252" t="s">
        <v>2324</v>
      </c>
      <c r="C2130" s="251" t="s">
        <v>10</v>
      </c>
      <c r="D2130" s="275">
        <v>2</v>
      </c>
      <c r="E2130" s="254"/>
      <c r="F2130" s="255"/>
      <c r="G2130" s="256"/>
      <c r="H2130" s="256"/>
    </row>
    <row r="2131" spans="1:8" ht="22.8">
      <c r="A2131" s="251">
        <v>4</v>
      </c>
      <c r="B2131" s="252" t="s">
        <v>2336</v>
      </c>
      <c r="C2131" s="251" t="s">
        <v>10</v>
      </c>
      <c r="D2131" s="275">
        <v>4</v>
      </c>
      <c r="E2131" s="254"/>
      <c r="F2131" s="255"/>
      <c r="G2131" s="256"/>
      <c r="H2131" s="256"/>
    </row>
    <row r="2132" spans="1:8" ht="22.8">
      <c r="A2132" s="251">
        <v>5</v>
      </c>
      <c r="B2132" s="252" t="s">
        <v>2320</v>
      </c>
      <c r="C2132" s="251" t="s">
        <v>10</v>
      </c>
      <c r="D2132" s="275">
        <v>2</v>
      </c>
      <c r="E2132" s="254"/>
      <c r="F2132" s="255"/>
      <c r="G2132" s="256"/>
      <c r="H2132" s="256"/>
    </row>
    <row r="2133" spans="1:8" ht="22.8">
      <c r="A2133" s="251">
        <v>6</v>
      </c>
      <c r="B2133" s="252" t="s">
        <v>2338</v>
      </c>
      <c r="C2133" s="251" t="s">
        <v>10</v>
      </c>
      <c r="D2133" s="275">
        <v>8</v>
      </c>
      <c r="E2133" s="254"/>
      <c r="F2133" s="255"/>
      <c r="G2133" s="256"/>
      <c r="H2133" s="256"/>
    </row>
    <row r="2134" spans="1:8" ht="22.8">
      <c r="A2134" s="251">
        <v>7</v>
      </c>
      <c r="B2134" s="252" t="s">
        <v>2325</v>
      </c>
      <c r="C2134" s="251" t="s">
        <v>10</v>
      </c>
      <c r="D2134" s="275">
        <v>1</v>
      </c>
      <c r="E2134" s="254"/>
      <c r="F2134" s="255"/>
      <c r="G2134" s="256"/>
      <c r="H2134" s="256"/>
    </row>
    <row r="2135" spans="1:8" ht="22.8">
      <c r="A2135" s="251">
        <v>8</v>
      </c>
      <c r="B2135" s="252" t="s">
        <v>2344</v>
      </c>
      <c r="C2135" s="251" t="s">
        <v>10</v>
      </c>
      <c r="D2135" s="275">
        <v>3</v>
      </c>
      <c r="E2135" s="254"/>
      <c r="F2135" s="255"/>
      <c r="G2135" s="256"/>
      <c r="H2135" s="256"/>
    </row>
    <row r="2136" spans="1:8">
      <c r="A2136" s="251">
        <v>9</v>
      </c>
      <c r="B2136" s="252" t="s">
        <v>1056</v>
      </c>
      <c r="C2136" s="251" t="s">
        <v>10</v>
      </c>
      <c r="D2136" s="275">
        <v>4</v>
      </c>
      <c r="E2136" s="254"/>
      <c r="F2136" s="255"/>
      <c r="G2136" s="256"/>
      <c r="H2136" s="256"/>
    </row>
    <row r="2137" spans="1:8" ht="22.8">
      <c r="A2137" s="251">
        <v>10</v>
      </c>
      <c r="B2137" s="252" t="s">
        <v>113</v>
      </c>
      <c r="C2137" s="251" t="s">
        <v>10</v>
      </c>
      <c r="D2137" s="275">
        <v>4</v>
      </c>
      <c r="E2137" s="254"/>
      <c r="F2137" s="255"/>
      <c r="G2137" s="256"/>
      <c r="H2137" s="256"/>
    </row>
    <row r="2138" spans="1:8" ht="22.8">
      <c r="A2138" s="251">
        <v>11</v>
      </c>
      <c r="B2138" s="252" t="s">
        <v>391</v>
      </c>
      <c r="C2138" s="251" t="s">
        <v>184</v>
      </c>
      <c r="D2138" s="275">
        <v>291</v>
      </c>
      <c r="E2138" s="254"/>
      <c r="F2138" s="255"/>
      <c r="G2138" s="256"/>
      <c r="H2138" s="256"/>
    </row>
    <row r="2139" spans="1:8" ht="14.1" customHeight="1">
      <c r="A2139" s="628" t="s">
        <v>1392</v>
      </c>
      <c r="B2139" s="629"/>
      <c r="C2139" s="629"/>
      <c r="D2139" s="629"/>
      <c r="E2139" s="630"/>
      <c r="F2139" s="255"/>
    </row>
    <row r="2140" spans="1:8" ht="14.1">
      <c r="A2140" s="278"/>
      <c r="B2140" s="649"/>
      <c r="C2140" s="650"/>
      <c r="D2140" s="650"/>
      <c r="E2140" s="279"/>
      <c r="F2140" s="280"/>
    </row>
    <row r="2141" spans="1:8">
      <c r="A2141" s="278"/>
      <c r="B2141" s="651"/>
      <c r="C2141" s="652"/>
      <c r="D2141" s="652"/>
      <c r="E2141" s="279"/>
      <c r="F2141" s="280"/>
    </row>
    <row r="2142" spans="1:8" ht="14.1">
      <c r="A2142" s="278"/>
      <c r="B2142" s="649"/>
      <c r="C2142" s="650"/>
      <c r="D2142" s="650"/>
      <c r="E2142" s="279"/>
      <c r="F2142" s="280"/>
    </row>
    <row r="2143" spans="1:8" ht="15">
      <c r="B2143" s="616" t="s">
        <v>19</v>
      </c>
      <c r="C2143" s="617"/>
      <c r="D2143" s="617"/>
      <c r="E2143" s="617"/>
    </row>
    <row r="2145" spans="1:8">
      <c r="A2145" s="618" t="s">
        <v>846</v>
      </c>
      <c r="B2145" s="619"/>
      <c r="C2145" s="619"/>
      <c r="D2145" s="619"/>
      <c r="E2145" s="619"/>
      <c r="F2145" s="619"/>
    </row>
    <row r="2146" spans="1:8">
      <c r="A2146" s="619"/>
      <c r="B2146" s="619"/>
      <c r="C2146" s="619"/>
      <c r="D2146" s="619"/>
      <c r="E2146" s="619"/>
      <c r="F2146" s="619"/>
    </row>
    <row r="2147" spans="1:8">
      <c r="A2147" s="618" t="s">
        <v>959</v>
      </c>
      <c r="B2147" s="619"/>
      <c r="C2147" s="619"/>
      <c r="D2147" s="619"/>
      <c r="E2147" s="619"/>
      <c r="F2147" s="619"/>
    </row>
    <row r="2148" spans="1:8">
      <c r="A2148" s="619"/>
      <c r="B2148" s="619"/>
      <c r="C2148" s="619"/>
      <c r="D2148" s="619"/>
      <c r="E2148" s="619"/>
      <c r="F2148" s="619"/>
    </row>
    <row r="2149" spans="1:8">
      <c r="A2149" s="618" t="s">
        <v>1057</v>
      </c>
      <c r="B2149" s="619"/>
      <c r="C2149" s="619"/>
      <c r="D2149" s="619"/>
      <c r="E2149" s="619"/>
      <c r="F2149" s="619"/>
    </row>
    <row r="2150" spans="1:8">
      <c r="A2150" s="619"/>
      <c r="B2150" s="619"/>
      <c r="C2150" s="619"/>
      <c r="D2150" s="619"/>
      <c r="E2150" s="619"/>
      <c r="F2150" s="619"/>
    </row>
    <row r="2151" spans="1:8">
      <c r="A2151" s="620" t="s">
        <v>1438</v>
      </c>
      <c r="B2151" s="243" t="s">
        <v>23</v>
      </c>
      <c r="C2151" s="244" t="s">
        <v>6</v>
      </c>
      <c r="D2151" s="622" t="s">
        <v>7</v>
      </c>
      <c r="E2151" s="624" t="s">
        <v>1393</v>
      </c>
      <c r="F2151" s="625"/>
    </row>
    <row r="2152" spans="1:8">
      <c r="A2152" s="621"/>
      <c r="B2152" s="246" t="s">
        <v>24</v>
      </c>
      <c r="C2152" s="247" t="s">
        <v>10</v>
      </c>
      <c r="D2152" s="623"/>
      <c r="E2152" s="248" t="s">
        <v>25</v>
      </c>
      <c r="F2152" s="245" t="s">
        <v>26</v>
      </c>
    </row>
    <row r="2153" spans="1:8">
      <c r="A2153" s="249"/>
      <c r="B2153" s="626" t="s">
        <v>27</v>
      </c>
      <c r="C2153" s="627"/>
      <c r="D2153" s="627"/>
      <c r="E2153" s="627"/>
      <c r="F2153" s="627"/>
    </row>
    <row r="2154" spans="1:8" ht="22.8">
      <c r="A2154" s="251">
        <v>1</v>
      </c>
      <c r="B2154" s="252" t="s">
        <v>291</v>
      </c>
      <c r="C2154" s="251" t="s">
        <v>259</v>
      </c>
      <c r="D2154" s="274">
        <v>0.69699999999999995</v>
      </c>
      <c r="E2154" s="254"/>
      <c r="F2154" s="255"/>
      <c r="G2154" s="256"/>
      <c r="H2154" s="256"/>
    </row>
    <row r="2155" spans="1:8" ht="34.200000000000003">
      <c r="A2155" s="251">
        <v>2</v>
      </c>
      <c r="B2155" s="252" t="s">
        <v>342</v>
      </c>
      <c r="C2155" s="251" t="s">
        <v>64</v>
      </c>
      <c r="D2155" s="275">
        <v>1085</v>
      </c>
      <c r="E2155" s="254"/>
      <c r="F2155" s="255"/>
      <c r="G2155" s="256"/>
      <c r="H2155" s="256"/>
    </row>
    <row r="2156" spans="1:8" ht="22.8">
      <c r="A2156" s="251">
        <v>3</v>
      </c>
      <c r="B2156" s="252" t="s">
        <v>77</v>
      </c>
      <c r="C2156" s="251" t="s">
        <v>46</v>
      </c>
      <c r="D2156" s="275">
        <v>108.5</v>
      </c>
      <c r="E2156" s="254"/>
      <c r="F2156" s="255"/>
      <c r="G2156" s="256"/>
      <c r="H2156" s="256"/>
    </row>
    <row r="2157" spans="1:8" ht="22.8">
      <c r="A2157" s="251">
        <v>4</v>
      </c>
      <c r="B2157" s="252" t="s">
        <v>66</v>
      </c>
      <c r="C2157" s="251" t="s">
        <v>46</v>
      </c>
      <c r="D2157" s="275">
        <v>108.5</v>
      </c>
      <c r="E2157" s="254"/>
      <c r="F2157" s="255"/>
      <c r="G2157" s="256"/>
      <c r="H2157" s="256"/>
    </row>
    <row r="2158" spans="1:8" ht="34.200000000000003">
      <c r="A2158" s="251">
        <v>5</v>
      </c>
      <c r="B2158" s="252" t="s">
        <v>63</v>
      </c>
      <c r="C2158" s="251" t="s">
        <v>64</v>
      </c>
      <c r="D2158" s="275">
        <v>350</v>
      </c>
      <c r="E2158" s="254"/>
      <c r="F2158" s="255"/>
      <c r="G2158" s="256"/>
      <c r="H2158" s="256"/>
    </row>
    <row r="2159" spans="1:8" ht="22.8">
      <c r="A2159" s="251">
        <v>6</v>
      </c>
      <c r="B2159" s="252" t="s">
        <v>77</v>
      </c>
      <c r="C2159" s="251" t="s">
        <v>46</v>
      </c>
      <c r="D2159" s="275">
        <v>12.95</v>
      </c>
      <c r="E2159" s="254"/>
      <c r="F2159" s="255"/>
      <c r="G2159" s="256"/>
      <c r="H2159" s="256"/>
    </row>
    <row r="2160" spans="1:8" ht="22.8">
      <c r="A2160" s="251">
        <v>7</v>
      </c>
      <c r="B2160" s="252" t="s">
        <v>66</v>
      </c>
      <c r="C2160" s="251" t="s">
        <v>46</v>
      </c>
      <c r="D2160" s="275">
        <v>12.95</v>
      </c>
      <c r="E2160" s="254"/>
      <c r="F2160" s="255"/>
      <c r="G2160" s="256"/>
      <c r="H2160" s="256"/>
    </row>
    <row r="2161" spans="1:8" ht="22.8">
      <c r="A2161" s="251">
        <v>8</v>
      </c>
      <c r="B2161" s="252" t="s">
        <v>67</v>
      </c>
      <c r="C2161" s="251" t="s">
        <v>68</v>
      </c>
      <c r="D2161" s="275">
        <v>12.95</v>
      </c>
      <c r="E2161" s="254"/>
      <c r="F2161" s="255"/>
      <c r="G2161" s="256"/>
      <c r="H2161" s="256"/>
    </row>
    <row r="2162" spans="1:8" ht="34.200000000000003">
      <c r="A2162" s="251">
        <v>9</v>
      </c>
      <c r="B2162" s="252" t="s">
        <v>344</v>
      </c>
      <c r="C2162" s="251" t="s">
        <v>46</v>
      </c>
      <c r="D2162" s="275">
        <v>259</v>
      </c>
      <c r="E2162" s="254"/>
      <c r="F2162" s="255"/>
      <c r="G2162" s="256"/>
      <c r="H2162" s="256"/>
    </row>
    <row r="2163" spans="1:8" ht="22.8">
      <c r="A2163" s="251">
        <v>10</v>
      </c>
      <c r="B2163" s="252" t="s">
        <v>66</v>
      </c>
      <c r="C2163" s="251" t="s">
        <v>46</v>
      </c>
      <c r="D2163" s="275">
        <v>259</v>
      </c>
      <c r="E2163" s="254"/>
      <c r="F2163" s="255"/>
      <c r="G2163" s="256"/>
      <c r="H2163" s="256"/>
    </row>
    <row r="2164" spans="1:8" ht="34.200000000000003">
      <c r="A2164" s="251">
        <v>11</v>
      </c>
      <c r="B2164" s="252" t="s">
        <v>345</v>
      </c>
      <c r="C2164" s="251" t="s">
        <v>68</v>
      </c>
      <c r="D2164" s="275">
        <v>82.8</v>
      </c>
      <c r="E2164" s="254"/>
      <c r="F2164" s="255"/>
      <c r="G2164" s="256"/>
      <c r="H2164" s="256"/>
    </row>
    <row r="2165" spans="1:8" ht="34.200000000000003">
      <c r="A2165" s="251">
        <v>12</v>
      </c>
      <c r="B2165" s="252" t="s">
        <v>344</v>
      </c>
      <c r="C2165" s="251" t="s">
        <v>46</v>
      </c>
      <c r="D2165" s="275">
        <v>4021</v>
      </c>
      <c r="E2165" s="254"/>
      <c r="F2165" s="255"/>
      <c r="G2165" s="256"/>
      <c r="H2165" s="256"/>
    </row>
    <row r="2166" spans="1:8" ht="22.8">
      <c r="A2166" s="251">
        <v>13</v>
      </c>
      <c r="B2166" s="252" t="s">
        <v>66</v>
      </c>
      <c r="C2166" s="251" t="s">
        <v>46</v>
      </c>
      <c r="D2166" s="275">
        <v>4021</v>
      </c>
      <c r="E2166" s="254"/>
      <c r="F2166" s="255"/>
      <c r="G2166" s="256"/>
      <c r="H2166" s="256"/>
    </row>
    <row r="2167" spans="1:8" ht="34.200000000000003">
      <c r="A2167" s="251">
        <v>14</v>
      </c>
      <c r="B2167" s="252" t="s">
        <v>79</v>
      </c>
      <c r="C2167" s="251" t="s">
        <v>80</v>
      </c>
      <c r="D2167" s="274">
        <v>0.16500000000000001</v>
      </c>
      <c r="E2167" s="254"/>
      <c r="F2167" s="255"/>
      <c r="G2167" s="256"/>
      <c r="H2167" s="256"/>
    </row>
    <row r="2168" spans="1:8" ht="34.200000000000003">
      <c r="A2168" s="251">
        <v>15</v>
      </c>
      <c r="B2168" s="252" t="s">
        <v>81</v>
      </c>
      <c r="C2168" s="251" t="s">
        <v>80</v>
      </c>
      <c r="D2168" s="274">
        <v>0.16500000000000001</v>
      </c>
      <c r="E2168" s="254"/>
      <c r="F2168" s="255"/>
      <c r="G2168" s="256"/>
      <c r="H2168" s="256"/>
    </row>
    <row r="2169" spans="1:8" ht="45.6">
      <c r="A2169" s="251">
        <v>16</v>
      </c>
      <c r="B2169" s="252" t="s">
        <v>82</v>
      </c>
      <c r="C2169" s="251" t="s">
        <v>80</v>
      </c>
      <c r="D2169" s="274">
        <v>0.16500000000000001</v>
      </c>
      <c r="E2169" s="254"/>
      <c r="F2169" s="255"/>
      <c r="G2169" s="256"/>
      <c r="H2169" s="256"/>
    </row>
    <row r="2170" spans="1:8" ht="34.200000000000003">
      <c r="A2170" s="251">
        <v>17</v>
      </c>
      <c r="B2170" s="252" t="s">
        <v>980</v>
      </c>
      <c r="C2170" s="251" t="s">
        <v>42</v>
      </c>
      <c r="D2170" s="275">
        <v>36.6</v>
      </c>
      <c r="E2170" s="254"/>
      <c r="F2170" s="255"/>
      <c r="G2170" s="256"/>
      <c r="H2170" s="256"/>
    </row>
    <row r="2171" spans="1:8" ht="34.200000000000003">
      <c r="A2171" s="251">
        <v>18</v>
      </c>
      <c r="B2171" s="252" t="s">
        <v>347</v>
      </c>
      <c r="C2171" s="251" t="s">
        <v>80</v>
      </c>
      <c r="D2171" s="275">
        <v>3.66</v>
      </c>
      <c r="E2171" s="254"/>
      <c r="F2171" s="255"/>
      <c r="G2171" s="256"/>
      <c r="H2171" s="256"/>
    </row>
    <row r="2172" spans="1:8" ht="34.200000000000003">
      <c r="A2172" s="251">
        <v>19</v>
      </c>
      <c r="B2172" s="252" t="s">
        <v>980</v>
      </c>
      <c r="C2172" s="251" t="s">
        <v>42</v>
      </c>
      <c r="D2172" s="275">
        <v>6.3</v>
      </c>
      <c r="E2172" s="254"/>
      <c r="F2172" s="255"/>
      <c r="G2172" s="256"/>
      <c r="H2172" s="256"/>
    </row>
    <row r="2173" spans="1:8" ht="34.200000000000003">
      <c r="A2173" s="251">
        <v>20</v>
      </c>
      <c r="B2173" s="252" t="s">
        <v>348</v>
      </c>
      <c r="C2173" s="251" t="s">
        <v>80</v>
      </c>
      <c r="D2173" s="274">
        <v>0.63</v>
      </c>
      <c r="E2173" s="254"/>
      <c r="F2173" s="255"/>
      <c r="G2173" s="256"/>
      <c r="H2173" s="256"/>
    </row>
    <row r="2174" spans="1:8" ht="22.8">
      <c r="A2174" s="251">
        <v>21</v>
      </c>
      <c r="B2174" s="252" t="s">
        <v>70</v>
      </c>
      <c r="C2174" s="251" t="s">
        <v>10</v>
      </c>
      <c r="D2174" s="275">
        <v>5</v>
      </c>
      <c r="E2174" s="254"/>
      <c r="F2174" s="255"/>
      <c r="G2174" s="256"/>
      <c r="H2174" s="256"/>
    </row>
    <row r="2175" spans="1:8">
      <c r="A2175" s="251">
        <v>22</v>
      </c>
      <c r="B2175" s="252" t="s">
        <v>71</v>
      </c>
      <c r="C2175" s="251" t="s">
        <v>10</v>
      </c>
      <c r="D2175" s="275">
        <v>5</v>
      </c>
      <c r="E2175" s="254"/>
      <c r="F2175" s="255"/>
      <c r="G2175" s="256"/>
      <c r="H2175" s="256"/>
    </row>
    <row r="2176" spans="1:8" ht="22.8">
      <c r="A2176" s="251">
        <v>23</v>
      </c>
      <c r="B2176" s="252" t="s">
        <v>77</v>
      </c>
      <c r="C2176" s="251" t="s">
        <v>46</v>
      </c>
      <c r="D2176" s="274">
        <v>0.83</v>
      </c>
      <c r="E2176" s="254"/>
      <c r="F2176" s="255"/>
      <c r="G2176" s="256"/>
      <c r="H2176" s="256"/>
    </row>
    <row r="2177" spans="1:11" ht="22.8">
      <c r="A2177" s="251">
        <v>24</v>
      </c>
      <c r="B2177" s="252" t="s">
        <v>66</v>
      </c>
      <c r="C2177" s="251" t="s">
        <v>46</v>
      </c>
      <c r="D2177" s="274">
        <v>0.83</v>
      </c>
      <c r="E2177" s="254"/>
      <c r="F2177" s="255"/>
      <c r="G2177" s="256"/>
      <c r="H2177" s="256"/>
    </row>
    <row r="2178" spans="1:11" ht="22.8">
      <c r="A2178" s="251">
        <v>25</v>
      </c>
      <c r="B2178" s="252" t="s">
        <v>353</v>
      </c>
      <c r="C2178" s="251" t="s">
        <v>10</v>
      </c>
      <c r="D2178" s="275">
        <v>1</v>
      </c>
      <c r="E2178" s="254"/>
      <c r="F2178" s="255"/>
      <c r="G2178" s="256"/>
      <c r="H2178" s="256"/>
    </row>
    <row r="2179" spans="1:11" ht="22.8">
      <c r="A2179" s="251">
        <v>26</v>
      </c>
      <c r="B2179" s="252" t="s">
        <v>77</v>
      </c>
      <c r="C2179" s="251" t="s">
        <v>46</v>
      </c>
      <c r="D2179" s="274">
        <v>0.5</v>
      </c>
      <c r="E2179" s="254"/>
      <c r="F2179" s="255"/>
      <c r="G2179" s="256"/>
      <c r="H2179" s="256"/>
    </row>
    <row r="2180" spans="1:11" ht="22.8">
      <c r="A2180" s="251">
        <v>27</v>
      </c>
      <c r="B2180" s="252" t="s">
        <v>66</v>
      </c>
      <c r="C2180" s="251" t="s">
        <v>46</v>
      </c>
      <c r="D2180" s="274">
        <v>0.05</v>
      </c>
      <c r="E2180" s="254"/>
      <c r="F2180" s="255"/>
      <c r="G2180" s="256"/>
      <c r="H2180" s="256"/>
    </row>
    <row r="2181" spans="1:11">
      <c r="A2181" s="251">
        <v>28</v>
      </c>
      <c r="B2181" s="252" t="s">
        <v>1045</v>
      </c>
      <c r="C2181" s="251" t="s">
        <v>15</v>
      </c>
      <c r="D2181" s="275">
        <v>2</v>
      </c>
      <c r="E2181" s="254"/>
      <c r="F2181" s="255"/>
      <c r="G2181" s="256"/>
      <c r="H2181" s="256"/>
    </row>
    <row r="2182" spans="1:11" ht="22.8">
      <c r="A2182" s="251">
        <v>29</v>
      </c>
      <c r="B2182" s="252" t="s">
        <v>77</v>
      </c>
      <c r="C2182" s="251" t="s">
        <v>46</v>
      </c>
      <c r="D2182" s="274">
        <v>0.06</v>
      </c>
      <c r="E2182" s="254"/>
      <c r="F2182" s="255"/>
      <c r="G2182" s="256"/>
      <c r="H2182" s="256"/>
    </row>
    <row r="2183" spans="1:11" ht="22.8">
      <c r="A2183" s="251">
        <v>30</v>
      </c>
      <c r="B2183" s="252" t="s">
        <v>66</v>
      </c>
      <c r="C2183" s="251" t="s">
        <v>46</v>
      </c>
      <c r="D2183" s="274">
        <v>0.06</v>
      </c>
      <c r="E2183" s="254"/>
      <c r="F2183" s="255"/>
      <c r="G2183" s="256"/>
      <c r="H2183" s="256"/>
    </row>
    <row r="2184" spans="1:11">
      <c r="A2184" s="251">
        <v>31</v>
      </c>
      <c r="B2184" s="252" t="s">
        <v>354</v>
      </c>
      <c r="C2184" s="251" t="s">
        <v>10</v>
      </c>
      <c r="D2184" s="275">
        <v>1</v>
      </c>
      <c r="E2184" s="254"/>
      <c r="F2184" s="255"/>
      <c r="G2184" s="256"/>
      <c r="H2184" s="256"/>
    </row>
    <row r="2185" spans="1:11" ht="22.8">
      <c r="A2185" s="251">
        <v>32</v>
      </c>
      <c r="B2185" s="252" t="s">
        <v>77</v>
      </c>
      <c r="C2185" s="251" t="s">
        <v>46</v>
      </c>
      <c r="D2185" s="274">
        <v>0.05</v>
      </c>
      <c r="E2185" s="254"/>
      <c r="F2185" s="255"/>
      <c r="G2185" s="256"/>
      <c r="H2185" s="256"/>
    </row>
    <row r="2186" spans="1:11" ht="22.8">
      <c r="A2186" s="251">
        <v>33</v>
      </c>
      <c r="B2186" s="252" t="s">
        <v>66</v>
      </c>
      <c r="C2186" s="251" t="s">
        <v>46</v>
      </c>
      <c r="D2186" s="274">
        <v>0.05</v>
      </c>
      <c r="E2186" s="254"/>
      <c r="F2186" s="255"/>
      <c r="G2186" s="256"/>
      <c r="H2186" s="256"/>
    </row>
    <row r="2187" spans="1:11">
      <c r="A2187" s="357">
        <v>34</v>
      </c>
      <c r="B2187" s="405" t="s">
        <v>73</v>
      </c>
      <c r="C2187" s="404" t="s">
        <v>74</v>
      </c>
      <c r="D2187" s="406">
        <v>1.5</v>
      </c>
      <c r="E2187" s="254"/>
      <c r="F2187" s="255"/>
      <c r="G2187" s="256"/>
      <c r="H2187" s="256"/>
      <c r="I2187" s="407"/>
      <c r="J2187" s="131"/>
      <c r="K2187" s="408"/>
    </row>
    <row r="2188" spans="1:11" ht="22.8">
      <c r="A2188" s="357">
        <v>35</v>
      </c>
      <c r="B2188" s="405" t="s">
        <v>75</v>
      </c>
      <c r="C2188" s="404" t="s">
        <v>46</v>
      </c>
      <c r="D2188" s="406">
        <v>5</v>
      </c>
      <c r="E2188" s="254"/>
      <c r="F2188" s="255"/>
      <c r="G2188" s="256"/>
      <c r="H2188" s="256"/>
      <c r="I2188" s="407"/>
      <c r="J2188" s="131"/>
      <c r="K2188" s="408"/>
    </row>
    <row r="2189" spans="1:11" ht="22.8">
      <c r="A2189" s="357">
        <v>36</v>
      </c>
      <c r="B2189" s="405" t="s">
        <v>66</v>
      </c>
      <c r="C2189" s="404" t="s">
        <v>46</v>
      </c>
      <c r="D2189" s="406">
        <v>5</v>
      </c>
      <c r="E2189" s="254"/>
      <c r="F2189" s="255"/>
      <c r="G2189" s="256"/>
      <c r="H2189" s="256"/>
      <c r="I2189" s="407"/>
      <c r="J2189" s="131"/>
      <c r="K2189" s="408"/>
    </row>
    <row r="2190" spans="1:11">
      <c r="A2190" s="249"/>
      <c r="B2190" s="626" t="s">
        <v>78</v>
      </c>
      <c r="C2190" s="627"/>
      <c r="D2190" s="627"/>
      <c r="E2190" s="627"/>
      <c r="F2190" s="627"/>
      <c r="I2190" s="407"/>
      <c r="J2190" s="131"/>
      <c r="K2190" s="408"/>
    </row>
    <row r="2191" spans="1:11" ht="22.8">
      <c r="A2191" s="251">
        <v>1</v>
      </c>
      <c r="B2191" s="252" t="s">
        <v>86</v>
      </c>
      <c r="C2191" s="251" t="s">
        <v>87</v>
      </c>
      <c r="D2191" s="275">
        <v>5.53</v>
      </c>
      <c r="E2191" s="254"/>
      <c r="F2191" s="255"/>
      <c r="G2191" s="256"/>
      <c r="H2191" s="256"/>
      <c r="I2191" s="407"/>
      <c r="J2191" s="131"/>
      <c r="K2191" s="408"/>
    </row>
    <row r="2192" spans="1:11" ht="34.200000000000003">
      <c r="A2192" s="251">
        <v>2</v>
      </c>
      <c r="B2192" s="252" t="s">
        <v>88</v>
      </c>
      <c r="C2192" s="251" t="s">
        <v>42</v>
      </c>
      <c r="D2192" s="275">
        <v>16.59</v>
      </c>
      <c r="E2192" s="254"/>
      <c r="F2192" s="255"/>
      <c r="G2192" s="256"/>
      <c r="H2192" s="256"/>
    </row>
    <row r="2193" spans="1:8" ht="34.200000000000003">
      <c r="A2193" s="251">
        <v>3</v>
      </c>
      <c r="B2193" s="252" t="s">
        <v>355</v>
      </c>
      <c r="C2193" s="251" t="s">
        <v>68</v>
      </c>
      <c r="D2193" s="275">
        <v>42.77</v>
      </c>
      <c r="E2193" s="254"/>
      <c r="F2193" s="255"/>
      <c r="G2193" s="256"/>
      <c r="H2193" s="256"/>
    </row>
    <row r="2194" spans="1:8" ht="22.8">
      <c r="A2194" s="251">
        <v>4</v>
      </c>
      <c r="B2194" s="252" t="s">
        <v>89</v>
      </c>
      <c r="C2194" s="251" t="s">
        <v>87</v>
      </c>
      <c r="D2194" s="275">
        <v>1.7</v>
      </c>
      <c r="E2194" s="254"/>
      <c r="F2194" s="255"/>
      <c r="G2194" s="256"/>
      <c r="H2194" s="256"/>
    </row>
    <row r="2195" spans="1:8" ht="22.8">
      <c r="A2195" s="251">
        <v>5</v>
      </c>
      <c r="B2195" s="252" t="s">
        <v>356</v>
      </c>
      <c r="C2195" s="251" t="s">
        <v>87</v>
      </c>
      <c r="D2195" s="274">
        <v>0.43</v>
      </c>
      <c r="E2195" s="254"/>
      <c r="F2195" s="255"/>
      <c r="G2195" s="256"/>
      <c r="H2195" s="256"/>
    </row>
    <row r="2196" spans="1:8" ht="34.200000000000003">
      <c r="A2196" s="251">
        <v>6</v>
      </c>
      <c r="B2196" s="252" t="s">
        <v>81</v>
      </c>
      <c r="C2196" s="251" t="s">
        <v>80</v>
      </c>
      <c r="D2196" s="274">
        <v>0.22364999999999999</v>
      </c>
      <c r="E2196" s="254"/>
      <c r="F2196" s="255"/>
      <c r="G2196" s="256"/>
      <c r="H2196" s="256"/>
    </row>
    <row r="2197" spans="1:8" ht="45.6">
      <c r="A2197" s="251">
        <v>7</v>
      </c>
      <c r="B2197" s="252" t="s">
        <v>357</v>
      </c>
      <c r="C2197" s="251" t="s">
        <v>80</v>
      </c>
      <c r="D2197" s="274">
        <v>0.22364999999999999</v>
      </c>
      <c r="E2197" s="254"/>
      <c r="F2197" s="255"/>
      <c r="G2197" s="256"/>
      <c r="H2197" s="256"/>
    </row>
    <row r="2198" spans="1:8" ht="34.200000000000003">
      <c r="A2198" s="251">
        <v>8</v>
      </c>
      <c r="B2198" s="252" t="s">
        <v>92</v>
      </c>
      <c r="C2198" s="251" t="s">
        <v>68</v>
      </c>
      <c r="D2198" s="275">
        <v>21.3</v>
      </c>
      <c r="E2198" s="254"/>
      <c r="F2198" s="255"/>
      <c r="G2198" s="256"/>
      <c r="H2198" s="256"/>
    </row>
    <row r="2199" spans="1:8" ht="22.8">
      <c r="A2199" s="251">
        <v>9</v>
      </c>
      <c r="B2199" s="252" t="s">
        <v>93</v>
      </c>
      <c r="C2199" s="251" t="s">
        <v>68</v>
      </c>
      <c r="D2199" s="275">
        <v>21.3</v>
      </c>
      <c r="E2199" s="254"/>
      <c r="F2199" s="255"/>
      <c r="G2199" s="256"/>
      <c r="H2199" s="256"/>
    </row>
    <row r="2200" spans="1:8" ht="22.8">
      <c r="A2200" s="251">
        <v>10</v>
      </c>
      <c r="B2200" s="252" t="s">
        <v>91</v>
      </c>
      <c r="C2200" s="251" t="s">
        <v>68</v>
      </c>
      <c r="D2200" s="275">
        <v>7.6</v>
      </c>
      <c r="E2200" s="254"/>
      <c r="F2200" s="255"/>
      <c r="G2200" s="256"/>
      <c r="H2200" s="256"/>
    </row>
    <row r="2201" spans="1:8">
      <c r="A2201" s="249"/>
      <c r="B2201" s="626" t="s">
        <v>358</v>
      </c>
      <c r="C2201" s="627"/>
      <c r="D2201" s="627"/>
      <c r="E2201" s="627"/>
      <c r="F2201" s="627"/>
    </row>
    <row r="2202" spans="1:8" ht="34.200000000000003">
      <c r="A2202" s="251">
        <v>1</v>
      </c>
      <c r="B2202" s="252" t="s">
        <v>84</v>
      </c>
      <c r="C2202" s="251" t="s">
        <v>80</v>
      </c>
      <c r="D2202" s="274">
        <v>0.35499999999999998</v>
      </c>
      <c r="E2202" s="254"/>
      <c r="F2202" s="255"/>
      <c r="G2202" s="256"/>
      <c r="H2202" s="256"/>
    </row>
    <row r="2203" spans="1:8" ht="34.200000000000003">
      <c r="A2203" s="251">
        <v>2</v>
      </c>
      <c r="B2203" s="252" t="s">
        <v>85</v>
      </c>
      <c r="C2203" s="251" t="s">
        <v>80</v>
      </c>
      <c r="D2203" s="274">
        <v>0.35499999999999998</v>
      </c>
      <c r="E2203" s="254"/>
      <c r="F2203" s="255"/>
      <c r="G2203" s="256"/>
      <c r="H2203" s="256"/>
    </row>
    <row r="2204" spans="1:8" ht="45.6">
      <c r="A2204" s="251">
        <v>3</v>
      </c>
      <c r="B2204" s="252" t="s">
        <v>359</v>
      </c>
      <c r="C2204" s="251" t="s">
        <v>103</v>
      </c>
      <c r="D2204" s="275">
        <v>7.1</v>
      </c>
      <c r="E2204" s="254"/>
      <c r="F2204" s="255"/>
      <c r="G2204" s="256"/>
      <c r="H2204" s="256"/>
    </row>
    <row r="2205" spans="1:8" ht="22.8">
      <c r="A2205" s="251">
        <v>4</v>
      </c>
      <c r="B2205" s="252" t="s">
        <v>360</v>
      </c>
      <c r="C2205" s="251" t="s">
        <v>10</v>
      </c>
      <c r="D2205" s="275">
        <v>4</v>
      </c>
      <c r="E2205" s="254"/>
      <c r="F2205" s="255"/>
      <c r="G2205" s="256"/>
      <c r="H2205" s="256"/>
    </row>
    <row r="2206" spans="1:8">
      <c r="A2206" s="251">
        <v>5</v>
      </c>
      <c r="B2206" s="252" t="s">
        <v>361</v>
      </c>
      <c r="C2206" s="251" t="s">
        <v>68</v>
      </c>
      <c r="D2206" s="275">
        <v>18.55</v>
      </c>
      <c r="E2206" s="254"/>
      <c r="F2206" s="255"/>
      <c r="G2206" s="256"/>
      <c r="H2206" s="256"/>
    </row>
    <row r="2207" spans="1:8">
      <c r="A2207" s="249"/>
      <c r="B2207" s="626" t="s">
        <v>1058</v>
      </c>
      <c r="C2207" s="627"/>
      <c r="D2207" s="627"/>
      <c r="E2207" s="627"/>
      <c r="F2207" s="627"/>
    </row>
    <row r="2208" spans="1:8" ht="45.6">
      <c r="A2208" s="251">
        <v>1</v>
      </c>
      <c r="B2208" s="252" t="s">
        <v>227</v>
      </c>
      <c r="C2208" s="251" t="s">
        <v>42</v>
      </c>
      <c r="D2208" s="275">
        <v>29</v>
      </c>
      <c r="E2208" s="254"/>
      <c r="F2208" s="255"/>
      <c r="G2208" s="256"/>
      <c r="H2208" s="256"/>
    </row>
    <row r="2209" spans="1:8" ht="22.8">
      <c r="A2209" s="251">
        <v>2</v>
      </c>
      <c r="B2209" s="252" t="s">
        <v>363</v>
      </c>
      <c r="C2209" s="251" t="s">
        <v>42</v>
      </c>
      <c r="D2209" s="275">
        <v>9.64</v>
      </c>
      <c r="E2209" s="254"/>
      <c r="F2209" s="255"/>
      <c r="G2209" s="256"/>
      <c r="H2209" s="256"/>
    </row>
    <row r="2210" spans="1:8" ht="34.200000000000003">
      <c r="A2210" s="251">
        <v>3</v>
      </c>
      <c r="B2210" s="252" t="s">
        <v>700</v>
      </c>
      <c r="C2210" s="251" t="s">
        <v>68</v>
      </c>
      <c r="D2210" s="275">
        <v>22.64</v>
      </c>
      <c r="E2210" s="254"/>
      <c r="F2210" s="255"/>
      <c r="G2210" s="256"/>
      <c r="H2210" s="256"/>
    </row>
    <row r="2211" spans="1:8" ht="34.200000000000003">
      <c r="A2211" s="251">
        <v>4</v>
      </c>
      <c r="B2211" s="252" t="s">
        <v>365</v>
      </c>
      <c r="C2211" s="251" t="s">
        <v>68</v>
      </c>
      <c r="D2211" s="275">
        <v>20.13</v>
      </c>
      <c r="E2211" s="254"/>
      <c r="F2211" s="255"/>
      <c r="G2211" s="256"/>
      <c r="H2211" s="256"/>
    </row>
    <row r="2212" spans="1:8" ht="22.8">
      <c r="A2212" s="251">
        <v>5</v>
      </c>
      <c r="B2212" s="252" t="s">
        <v>366</v>
      </c>
      <c r="C2212" s="251" t="s">
        <v>87</v>
      </c>
      <c r="D2212" s="275">
        <v>4.2770000000000001</v>
      </c>
      <c r="E2212" s="254"/>
      <c r="F2212" s="255"/>
      <c r="G2212" s="256"/>
      <c r="H2212" s="256"/>
    </row>
    <row r="2213" spans="1:8" ht="45.6">
      <c r="A2213" s="251">
        <v>6</v>
      </c>
      <c r="B2213" s="252" t="s">
        <v>367</v>
      </c>
      <c r="C2213" s="251" t="s">
        <v>68</v>
      </c>
      <c r="D2213" s="275">
        <v>76.63</v>
      </c>
      <c r="E2213" s="254"/>
      <c r="F2213" s="255"/>
      <c r="G2213" s="256"/>
      <c r="H2213" s="256"/>
    </row>
    <row r="2214" spans="1:8" ht="22.8">
      <c r="A2214" s="251">
        <v>7</v>
      </c>
      <c r="B2214" s="252" t="s">
        <v>366</v>
      </c>
      <c r="C2214" s="251" t="s">
        <v>87</v>
      </c>
      <c r="D2214" s="275">
        <v>7.6630000000000003</v>
      </c>
      <c r="E2214" s="254"/>
      <c r="F2214" s="255"/>
      <c r="G2214" s="256"/>
      <c r="H2214" s="256"/>
    </row>
    <row r="2215" spans="1:8" ht="34.200000000000003">
      <c r="A2215" s="251">
        <v>8</v>
      </c>
      <c r="B2215" s="252" t="s">
        <v>368</v>
      </c>
      <c r="C2215" s="251" t="s">
        <v>68</v>
      </c>
      <c r="D2215" s="275">
        <v>76.63</v>
      </c>
      <c r="E2215" s="254"/>
      <c r="F2215" s="255"/>
      <c r="G2215" s="256"/>
      <c r="H2215" s="256"/>
    </row>
    <row r="2216" spans="1:8" ht="22.8">
      <c r="A2216" s="251">
        <v>9</v>
      </c>
      <c r="B2216" s="358" t="s">
        <v>2288</v>
      </c>
      <c r="C2216" s="251" t="s">
        <v>103</v>
      </c>
      <c r="D2216" s="275">
        <v>9.4600000000000009</v>
      </c>
      <c r="E2216" s="254"/>
      <c r="F2216" s="255"/>
      <c r="G2216" s="256"/>
      <c r="H2216" s="256"/>
    </row>
    <row r="2217" spans="1:8" ht="22.8">
      <c r="A2217" s="251">
        <v>10</v>
      </c>
      <c r="B2217" s="252" t="s">
        <v>369</v>
      </c>
      <c r="C2217" s="251" t="s">
        <v>103</v>
      </c>
      <c r="D2217" s="275">
        <v>9.4600000000000009</v>
      </c>
      <c r="E2217" s="254"/>
      <c r="F2217" s="255"/>
      <c r="G2217" s="256"/>
      <c r="H2217" s="256"/>
    </row>
    <row r="2218" spans="1:8" ht="22.8">
      <c r="A2218" s="251">
        <v>11</v>
      </c>
      <c r="B2218" s="252" t="s">
        <v>701</v>
      </c>
      <c r="C2218" s="251" t="s">
        <v>68</v>
      </c>
      <c r="D2218" s="275">
        <v>1</v>
      </c>
      <c r="E2218" s="254"/>
      <c r="F2218" s="255"/>
      <c r="G2218" s="256"/>
      <c r="H2218" s="256"/>
    </row>
    <row r="2219" spans="1:8" ht="34.200000000000003">
      <c r="A2219" s="251">
        <v>12</v>
      </c>
      <c r="B2219" s="252" t="s">
        <v>702</v>
      </c>
      <c r="C2219" s="251" t="s">
        <v>68</v>
      </c>
      <c r="D2219" s="274">
        <v>0.16</v>
      </c>
      <c r="E2219" s="254"/>
      <c r="F2219" s="255"/>
      <c r="G2219" s="256"/>
      <c r="H2219" s="256"/>
    </row>
    <row r="2220" spans="1:8" ht="34.200000000000003">
      <c r="A2220" s="251">
        <v>13</v>
      </c>
      <c r="B2220" s="252" t="s">
        <v>979</v>
      </c>
      <c r="C2220" s="251" t="s">
        <v>46</v>
      </c>
      <c r="D2220" s="275">
        <v>1.41</v>
      </c>
      <c r="E2220" s="254"/>
      <c r="F2220" s="255"/>
      <c r="G2220" s="256"/>
      <c r="H2220" s="256"/>
    </row>
    <row r="2221" spans="1:8" ht="22.8">
      <c r="A2221" s="251">
        <v>14</v>
      </c>
      <c r="B2221" s="252" t="s">
        <v>373</v>
      </c>
      <c r="C2221" s="251" t="s">
        <v>46</v>
      </c>
      <c r="D2221" s="275">
        <v>1.41</v>
      </c>
      <c r="E2221" s="254"/>
      <c r="F2221" s="255"/>
      <c r="G2221" s="256"/>
      <c r="H2221" s="256"/>
    </row>
    <row r="2222" spans="1:8">
      <c r="A2222" s="249"/>
      <c r="B2222" s="626" t="s">
        <v>374</v>
      </c>
      <c r="C2222" s="627"/>
      <c r="D2222" s="627"/>
      <c r="E2222" s="627"/>
      <c r="F2222" s="627"/>
    </row>
    <row r="2223" spans="1:8" ht="45.6">
      <c r="A2223" s="251">
        <v>1</v>
      </c>
      <c r="B2223" s="252" t="s">
        <v>227</v>
      </c>
      <c r="C2223" s="251" t="s">
        <v>42</v>
      </c>
      <c r="D2223" s="275">
        <v>2.35</v>
      </c>
      <c r="E2223" s="254"/>
      <c r="F2223" s="255"/>
      <c r="G2223" s="256"/>
      <c r="H2223" s="256"/>
    </row>
    <row r="2224" spans="1:8" ht="22.8">
      <c r="A2224" s="251">
        <v>2</v>
      </c>
      <c r="B2224" s="252" t="s">
        <v>376</v>
      </c>
      <c r="C2224" s="251" t="s">
        <v>68</v>
      </c>
      <c r="D2224" s="275">
        <v>9.77</v>
      </c>
      <c r="E2224" s="254"/>
      <c r="F2224" s="255"/>
      <c r="G2224" s="256"/>
      <c r="H2224" s="256"/>
    </row>
    <row r="2225" spans="1:8" ht="22.8">
      <c r="A2225" s="251">
        <v>3</v>
      </c>
      <c r="B2225" s="252" t="s">
        <v>97</v>
      </c>
      <c r="C2225" s="251" t="s">
        <v>68</v>
      </c>
      <c r="D2225" s="275">
        <v>9.77</v>
      </c>
      <c r="E2225" s="254"/>
      <c r="F2225" s="255"/>
      <c r="G2225" s="256"/>
      <c r="H2225" s="256"/>
    </row>
    <row r="2226" spans="1:8" ht="34.200000000000003">
      <c r="A2226" s="251">
        <v>4</v>
      </c>
      <c r="B2226" s="252" t="s">
        <v>379</v>
      </c>
      <c r="C2226" s="251" t="s">
        <v>68</v>
      </c>
      <c r="D2226" s="275">
        <v>9.77</v>
      </c>
      <c r="E2226" s="254"/>
      <c r="F2226" s="255"/>
      <c r="G2226" s="256"/>
      <c r="H2226" s="256"/>
    </row>
    <row r="2227" spans="1:8" ht="22.8">
      <c r="A2227" s="251">
        <v>5</v>
      </c>
      <c r="B2227" s="252" t="s">
        <v>102</v>
      </c>
      <c r="C2227" s="251" t="s">
        <v>103</v>
      </c>
      <c r="D2227" s="275">
        <v>5.12</v>
      </c>
      <c r="E2227" s="254"/>
      <c r="F2227" s="255"/>
      <c r="G2227" s="256"/>
      <c r="H2227" s="256"/>
    </row>
    <row r="2228" spans="1:8">
      <c r="A2228" s="251">
        <v>6</v>
      </c>
      <c r="B2228" s="252" t="s">
        <v>1059</v>
      </c>
      <c r="C2228" s="251" t="s">
        <v>74</v>
      </c>
      <c r="D2228" s="275">
        <v>11</v>
      </c>
      <c r="E2228" s="254"/>
      <c r="F2228" s="255"/>
      <c r="G2228" s="256"/>
      <c r="H2228" s="256"/>
    </row>
    <row r="2229" spans="1:8">
      <c r="A2229" s="251">
        <v>7</v>
      </c>
      <c r="B2229" s="252" t="s">
        <v>105</v>
      </c>
      <c r="C2229" s="251" t="s">
        <v>74</v>
      </c>
      <c r="D2229" s="275">
        <v>11</v>
      </c>
      <c r="E2229" s="254"/>
      <c r="F2229" s="255"/>
      <c r="G2229" s="256"/>
      <c r="H2229" s="256"/>
    </row>
    <row r="2230" spans="1:8" ht="22.8">
      <c r="A2230" s="251">
        <v>8</v>
      </c>
      <c r="B2230" s="252" t="s">
        <v>106</v>
      </c>
      <c r="C2230" s="251" t="s">
        <v>68</v>
      </c>
      <c r="D2230" s="274">
        <v>0.1</v>
      </c>
      <c r="E2230" s="254"/>
      <c r="F2230" s="255"/>
      <c r="G2230" s="256"/>
      <c r="H2230" s="256"/>
    </row>
    <row r="2231" spans="1:8">
      <c r="A2231" s="249"/>
      <c r="B2231" s="626" t="s">
        <v>383</v>
      </c>
      <c r="C2231" s="627"/>
      <c r="D2231" s="627"/>
      <c r="E2231" s="627"/>
      <c r="F2231" s="627"/>
    </row>
    <row r="2232" spans="1:8" ht="34.200000000000003">
      <c r="A2232" s="251">
        <v>1</v>
      </c>
      <c r="B2232" s="252" t="s">
        <v>112</v>
      </c>
      <c r="C2232" s="251" t="s">
        <v>10</v>
      </c>
      <c r="D2232" s="275">
        <v>4</v>
      </c>
      <c r="E2232" s="254"/>
      <c r="F2232" s="255"/>
      <c r="G2232" s="256"/>
      <c r="H2232" s="256"/>
    </row>
    <row r="2233" spans="1:8" ht="34.200000000000003">
      <c r="A2233" s="251">
        <v>2</v>
      </c>
      <c r="B2233" s="252" t="s">
        <v>384</v>
      </c>
      <c r="C2233" s="251" t="s">
        <v>10</v>
      </c>
      <c r="D2233" s="275">
        <v>6</v>
      </c>
      <c r="E2233" s="254"/>
      <c r="F2233" s="255"/>
      <c r="G2233" s="256"/>
      <c r="H2233" s="256"/>
    </row>
    <row r="2234" spans="1:8" ht="22.8">
      <c r="A2234" s="251">
        <v>3</v>
      </c>
      <c r="B2234" s="252" t="s">
        <v>2336</v>
      </c>
      <c r="C2234" s="251" t="s">
        <v>10</v>
      </c>
      <c r="D2234" s="275">
        <v>3</v>
      </c>
      <c r="E2234" s="254"/>
      <c r="F2234" s="255"/>
      <c r="G2234" s="256"/>
      <c r="H2234" s="256"/>
    </row>
    <row r="2235" spans="1:8" ht="22.8">
      <c r="A2235" s="251">
        <v>4</v>
      </c>
      <c r="B2235" s="252" t="s">
        <v>2320</v>
      </c>
      <c r="C2235" s="251" t="s">
        <v>10</v>
      </c>
      <c r="D2235" s="275">
        <v>2</v>
      </c>
      <c r="E2235" s="254"/>
      <c r="F2235" s="255"/>
      <c r="G2235" s="256"/>
      <c r="H2235" s="256"/>
    </row>
    <row r="2236" spans="1:8" ht="22.8">
      <c r="A2236" s="251">
        <v>5</v>
      </c>
      <c r="B2236" s="252" t="s">
        <v>2330</v>
      </c>
      <c r="C2236" s="251" t="s">
        <v>10</v>
      </c>
      <c r="D2236" s="275">
        <v>12</v>
      </c>
      <c r="E2236" s="254"/>
      <c r="F2236" s="255"/>
      <c r="G2236" s="256"/>
      <c r="H2236" s="256"/>
    </row>
    <row r="2237" spans="1:8" ht="22.8">
      <c r="A2237" s="251">
        <v>6</v>
      </c>
      <c r="B2237" s="252" t="s">
        <v>2345</v>
      </c>
      <c r="C2237" s="251" t="s">
        <v>10</v>
      </c>
      <c r="D2237" s="275">
        <v>1</v>
      </c>
      <c r="E2237" s="254"/>
      <c r="F2237" s="255"/>
      <c r="G2237" s="256"/>
      <c r="H2237" s="256"/>
    </row>
    <row r="2238" spans="1:8" ht="22.8">
      <c r="A2238" s="251">
        <v>7</v>
      </c>
      <c r="B2238" s="252" t="s">
        <v>2318</v>
      </c>
      <c r="C2238" s="251" t="s">
        <v>10</v>
      </c>
      <c r="D2238" s="275">
        <v>8</v>
      </c>
      <c r="E2238" s="254"/>
      <c r="F2238" s="255"/>
      <c r="G2238" s="256"/>
      <c r="H2238" s="256"/>
    </row>
    <row r="2239" spans="1:8" ht="22.8">
      <c r="A2239" s="251">
        <v>8</v>
      </c>
      <c r="B2239" s="252" t="s">
        <v>988</v>
      </c>
      <c r="C2239" s="251" t="s">
        <v>10</v>
      </c>
      <c r="D2239" s="275">
        <v>2</v>
      </c>
      <c r="E2239" s="254"/>
      <c r="F2239" s="255"/>
      <c r="G2239" s="256"/>
      <c r="H2239" s="256"/>
    </row>
    <row r="2240" spans="1:8">
      <c r="A2240" s="251">
        <v>9</v>
      </c>
      <c r="B2240" s="252" t="s">
        <v>1056</v>
      </c>
      <c r="C2240" s="251" t="s">
        <v>10</v>
      </c>
      <c r="D2240" s="275">
        <v>6</v>
      </c>
      <c r="E2240" s="254"/>
      <c r="F2240" s="255"/>
      <c r="G2240" s="256"/>
      <c r="H2240" s="256"/>
    </row>
    <row r="2241" spans="1:8">
      <c r="A2241" s="251">
        <v>10</v>
      </c>
      <c r="B2241" s="252" t="s">
        <v>1060</v>
      </c>
      <c r="C2241" s="251" t="s">
        <v>10</v>
      </c>
      <c r="D2241" s="275">
        <v>6</v>
      </c>
      <c r="E2241" s="254"/>
      <c r="F2241" s="255"/>
      <c r="G2241" s="256"/>
      <c r="H2241" s="256"/>
    </row>
    <row r="2242" spans="1:8" ht="22.8">
      <c r="A2242" s="251">
        <v>11</v>
      </c>
      <c r="B2242" s="252" t="s">
        <v>2346</v>
      </c>
      <c r="C2242" s="251" t="s">
        <v>10</v>
      </c>
      <c r="D2242" s="275">
        <v>4</v>
      </c>
      <c r="E2242" s="254"/>
      <c r="F2242" s="255"/>
      <c r="G2242" s="256"/>
      <c r="H2242" s="256"/>
    </row>
    <row r="2243" spans="1:8" ht="22.8">
      <c r="A2243" s="251">
        <v>12</v>
      </c>
      <c r="B2243" s="252" t="s">
        <v>2347</v>
      </c>
      <c r="C2243" s="251" t="s">
        <v>10</v>
      </c>
      <c r="D2243" s="275">
        <v>4</v>
      </c>
      <c r="E2243" s="254"/>
      <c r="F2243" s="255"/>
      <c r="G2243" s="256"/>
      <c r="H2243" s="256"/>
    </row>
    <row r="2244" spans="1:8" ht="22.8">
      <c r="A2244" s="251">
        <v>13</v>
      </c>
      <c r="B2244" s="252" t="s">
        <v>2348</v>
      </c>
      <c r="C2244" s="251" t="s">
        <v>10</v>
      </c>
      <c r="D2244" s="275">
        <v>3</v>
      </c>
      <c r="E2244" s="254"/>
      <c r="F2244" s="255"/>
      <c r="G2244" s="256"/>
      <c r="H2244" s="256"/>
    </row>
    <row r="2245" spans="1:8" ht="22.8">
      <c r="A2245" s="251">
        <v>14</v>
      </c>
      <c r="B2245" s="252" t="s">
        <v>391</v>
      </c>
      <c r="C2245" s="251" t="s">
        <v>184</v>
      </c>
      <c r="D2245" s="275">
        <v>291</v>
      </c>
      <c r="E2245" s="254"/>
      <c r="F2245" s="255"/>
      <c r="G2245" s="256"/>
      <c r="H2245" s="256"/>
    </row>
    <row r="2246" spans="1:8" ht="14.1" customHeight="1">
      <c r="A2246" s="628" t="s">
        <v>1392</v>
      </c>
      <c r="B2246" s="629"/>
      <c r="C2246" s="629"/>
      <c r="D2246" s="629"/>
      <c r="E2246" s="630"/>
      <c r="F2246" s="255"/>
    </row>
    <row r="2247" spans="1:8" ht="14.1">
      <c r="A2247" s="278"/>
      <c r="B2247" s="649"/>
      <c r="C2247" s="650"/>
      <c r="D2247" s="650"/>
      <c r="E2247" s="279"/>
      <c r="F2247" s="280"/>
    </row>
    <row r="2248" spans="1:8">
      <c r="A2248" s="278"/>
      <c r="B2248" s="651"/>
      <c r="C2248" s="652"/>
      <c r="D2248" s="652"/>
      <c r="E2248" s="279"/>
      <c r="F2248" s="280"/>
    </row>
    <row r="2249" spans="1:8" ht="14.1">
      <c r="A2249" s="278"/>
      <c r="B2249" s="649"/>
      <c r="C2249" s="650"/>
      <c r="D2249" s="650"/>
      <c r="E2249" s="279"/>
      <c r="F2249" s="280"/>
    </row>
    <row r="2251" spans="1:8">
      <c r="B2251" s="631"/>
      <c r="C2251" s="631"/>
      <c r="D2251" s="631"/>
      <c r="E2251" s="631"/>
      <c r="F2251" s="631"/>
    </row>
  </sheetData>
  <mergeCells count="424">
    <mergeCell ref="B2248:D2248"/>
    <mergeCell ref="B2249:D2249"/>
    <mergeCell ref="B2251:F2251"/>
    <mergeCell ref="B2201:F2201"/>
    <mergeCell ref="B2207:F2207"/>
    <mergeCell ref="B2222:F2222"/>
    <mergeCell ref="B2231:F2231"/>
    <mergeCell ref="A2246:E2246"/>
    <mergeCell ref="B2247:D2247"/>
    <mergeCell ref="A2149:F2150"/>
    <mergeCell ref="A2151:A2152"/>
    <mergeCell ref="D2151:D2152"/>
    <mergeCell ref="E2151:F2151"/>
    <mergeCell ref="B2153:F2153"/>
    <mergeCell ref="B2190:F2190"/>
    <mergeCell ref="B2140:D2140"/>
    <mergeCell ref="B2141:D2141"/>
    <mergeCell ref="B2142:D2142"/>
    <mergeCell ref="B2143:E2143"/>
    <mergeCell ref="A2145:F2146"/>
    <mergeCell ref="A2147:F2148"/>
    <mergeCell ref="B2089:F2089"/>
    <mergeCell ref="B2100:F2100"/>
    <mergeCell ref="B2106:F2106"/>
    <mergeCell ref="B2121:F2121"/>
    <mergeCell ref="B2127:F2127"/>
    <mergeCell ref="A2139:E2139"/>
    <mergeCell ref="A2049:F2050"/>
    <mergeCell ref="A2051:F2052"/>
    <mergeCell ref="A2053:A2054"/>
    <mergeCell ref="D2053:D2054"/>
    <mergeCell ref="E2053:F2053"/>
    <mergeCell ref="B2055:F2055"/>
    <mergeCell ref="A2041:E2041"/>
    <mergeCell ref="B2042:D2042"/>
    <mergeCell ref="B2043:D2043"/>
    <mergeCell ref="B2044:D2044"/>
    <mergeCell ref="B2045:E2045"/>
    <mergeCell ref="A2047:F2048"/>
    <mergeCell ref="B1980:F1980"/>
    <mergeCell ref="B1991:F1991"/>
    <mergeCell ref="B1997:F1997"/>
    <mergeCell ref="B2012:F2012"/>
    <mergeCell ref="B2017:F2017"/>
    <mergeCell ref="B2023:F2023"/>
    <mergeCell ref="A1943:F1944"/>
    <mergeCell ref="A1945:F1946"/>
    <mergeCell ref="A1947:A1948"/>
    <mergeCell ref="D1947:D1948"/>
    <mergeCell ref="E1947:F1947"/>
    <mergeCell ref="B1949:F1949"/>
    <mergeCell ref="B1920:F1920"/>
    <mergeCell ref="A1935:E1935"/>
    <mergeCell ref="B1936:D1936"/>
    <mergeCell ref="B1937:D1937"/>
    <mergeCell ref="B1939:E1939"/>
    <mergeCell ref="A1941:F1942"/>
    <mergeCell ref="B1838:F1838"/>
    <mergeCell ref="B1872:F1872"/>
    <mergeCell ref="B1882:F1882"/>
    <mergeCell ref="B1888:F1888"/>
    <mergeCell ref="B1903:F1903"/>
    <mergeCell ref="B1914:F1914"/>
    <mergeCell ref="A1830:F1831"/>
    <mergeCell ref="A1832:F1833"/>
    <mergeCell ref="A1834:F1835"/>
    <mergeCell ref="A1836:A1837"/>
    <mergeCell ref="D1836:D1837"/>
    <mergeCell ref="E1836:F1836"/>
    <mergeCell ref="B1821:F1821"/>
    <mergeCell ref="A1824:E1824"/>
    <mergeCell ref="B1825:D1825"/>
    <mergeCell ref="B1826:D1826"/>
    <mergeCell ref="B1827:D1827"/>
    <mergeCell ref="B1828:E1828"/>
    <mergeCell ref="B1741:F1741"/>
    <mergeCell ref="B1769:F1769"/>
    <mergeCell ref="B1780:F1780"/>
    <mergeCell ref="B1786:F1786"/>
    <mergeCell ref="B1798:F1798"/>
    <mergeCell ref="B1806:F1806"/>
    <mergeCell ref="B1731:E1731"/>
    <mergeCell ref="A1733:F1734"/>
    <mergeCell ref="A1735:F1736"/>
    <mergeCell ref="A1737:F1738"/>
    <mergeCell ref="A1739:A1740"/>
    <mergeCell ref="D1739:D1740"/>
    <mergeCell ref="E1739:F1739"/>
    <mergeCell ref="B1697:F1697"/>
    <mergeCell ref="B1709:F1709"/>
    <mergeCell ref="B1716:F1716"/>
    <mergeCell ref="A1726:E1726"/>
    <mergeCell ref="B1727:D1727"/>
    <mergeCell ref="B1728:D1728"/>
    <mergeCell ref="A1649:A1650"/>
    <mergeCell ref="D1649:D1650"/>
    <mergeCell ref="E1649:F1649"/>
    <mergeCell ref="B1651:F1651"/>
    <mergeCell ref="B1679:F1679"/>
    <mergeCell ref="B1691:F1691"/>
    <mergeCell ref="B1639:D1639"/>
    <mergeCell ref="B1640:D1640"/>
    <mergeCell ref="B1641:E1641"/>
    <mergeCell ref="A1643:F1644"/>
    <mergeCell ref="A1645:F1646"/>
    <mergeCell ref="A1647:F1648"/>
    <mergeCell ref="B1607:F1607"/>
    <mergeCell ref="B1611:F1611"/>
    <mergeCell ref="B1616:F1616"/>
    <mergeCell ref="B1635:F1635"/>
    <mergeCell ref="A1637:E1637"/>
    <mergeCell ref="B1638:D1638"/>
    <mergeCell ref="A1576:F1577"/>
    <mergeCell ref="A1578:F1579"/>
    <mergeCell ref="A1580:A1581"/>
    <mergeCell ref="D1580:D1581"/>
    <mergeCell ref="E1580:F1580"/>
    <mergeCell ref="B1582:F1582"/>
    <mergeCell ref="A1568:E1568"/>
    <mergeCell ref="B1569:D1569"/>
    <mergeCell ref="B1570:D1570"/>
    <mergeCell ref="B1571:D1571"/>
    <mergeCell ref="B1572:E1572"/>
    <mergeCell ref="A1574:F1575"/>
    <mergeCell ref="B1486:F1486"/>
    <mergeCell ref="B1514:F1514"/>
    <mergeCell ref="B1524:F1524"/>
    <mergeCell ref="B1531:F1531"/>
    <mergeCell ref="B1551:F1551"/>
    <mergeCell ref="B1559:F1559"/>
    <mergeCell ref="B1475:D1475"/>
    <mergeCell ref="B1476:E1476"/>
    <mergeCell ref="A1478:F1479"/>
    <mergeCell ref="A1480:F1481"/>
    <mergeCell ref="A1482:F1483"/>
    <mergeCell ref="A1484:A1485"/>
    <mergeCell ref="D1484:D1485"/>
    <mergeCell ref="E1484:F1484"/>
    <mergeCell ref="B1444:F1444"/>
    <mergeCell ref="B1456:F1456"/>
    <mergeCell ref="B1463:F1463"/>
    <mergeCell ref="A1472:E1472"/>
    <mergeCell ref="B1473:D1473"/>
    <mergeCell ref="B1474:D1474"/>
    <mergeCell ref="A1399:A1400"/>
    <mergeCell ref="D1399:D1400"/>
    <mergeCell ref="E1399:F1399"/>
    <mergeCell ref="B1401:F1401"/>
    <mergeCell ref="B1425:F1425"/>
    <mergeCell ref="B1437:F1437"/>
    <mergeCell ref="B1389:D1389"/>
    <mergeCell ref="B1390:D1390"/>
    <mergeCell ref="B1391:E1391"/>
    <mergeCell ref="A1393:F1394"/>
    <mergeCell ref="A1395:F1396"/>
    <mergeCell ref="A1397:F1398"/>
    <mergeCell ref="B1342:F1342"/>
    <mergeCell ref="B1352:F1352"/>
    <mergeCell ref="B1368:F1368"/>
    <mergeCell ref="B1371:F1371"/>
    <mergeCell ref="A1387:E1387"/>
    <mergeCell ref="B1388:D1388"/>
    <mergeCell ref="A1288:A1289"/>
    <mergeCell ref="D1288:D1289"/>
    <mergeCell ref="E1288:F1288"/>
    <mergeCell ref="B1290:F1290"/>
    <mergeCell ref="B1321:F1321"/>
    <mergeCell ref="B1335:F1335"/>
    <mergeCell ref="B1278:D1278"/>
    <mergeCell ref="B1279:D1279"/>
    <mergeCell ref="B1280:E1280"/>
    <mergeCell ref="A1282:F1283"/>
    <mergeCell ref="A1284:F1285"/>
    <mergeCell ref="A1286:F1287"/>
    <mergeCell ref="B1253:F1253"/>
    <mergeCell ref="B1259:F1259"/>
    <mergeCell ref="B1268:F1268"/>
    <mergeCell ref="B1271:F1271"/>
    <mergeCell ref="A1276:E1276"/>
    <mergeCell ref="B1277:D1277"/>
    <mergeCell ref="A1219:F1220"/>
    <mergeCell ref="A1221:A1222"/>
    <mergeCell ref="D1221:D1222"/>
    <mergeCell ref="E1221:F1221"/>
    <mergeCell ref="B1223:F1223"/>
    <mergeCell ref="B1243:F1243"/>
    <mergeCell ref="B1210:D1210"/>
    <mergeCell ref="B1211:D1211"/>
    <mergeCell ref="B1212:D1212"/>
    <mergeCell ref="B1213:E1213"/>
    <mergeCell ref="A1215:F1216"/>
    <mergeCell ref="A1217:F1218"/>
    <mergeCell ref="B1149:F1149"/>
    <mergeCell ref="B1164:F1164"/>
    <mergeCell ref="B1170:F1170"/>
    <mergeCell ref="B1182:F1182"/>
    <mergeCell ref="B1195:F1195"/>
    <mergeCell ref="A1209:E1209"/>
    <mergeCell ref="A1121:F1122"/>
    <mergeCell ref="A1123:F1124"/>
    <mergeCell ref="A1125:A1126"/>
    <mergeCell ref="D1125:D1126"/>
    <mergeCell ref="E1125:F1125"/>
    <mergeCell ref="B1127:F1127"/>
    <mergeCell ref="A1113:E1113"/>
    <mergeCell ref="B1114:D1114"/>
    <mergeCell ref="B1115:D1115"/>
    <mergeCell ref="B1116:D1116"/>
    <mergeCell ref="B1117:E1117"/>
    <mergeCell ref="A1119:F1120"/>
    <mergeCell ref="B1052:F1052"/>
    <mergeCell ref="B1062:F1062"/>
    <mergeCell ref="B1068:F1068"/>
    <mergeCell ref="B1087:F1087"/>
    <mergeCell ref="B1095:F1095"/>
    <mergeCell ref="B1102:F1102"/>
    <mergeCell ref="A1025:F1026"/>
    <mergeCell ref="A1027:F1028"/>
    <mergeCell ref="A1029:A1030"/>
    <mergeCell ref="D1029:D1030"/>
    <mergeCell ref="E1029:F1029"/>
    <mergeCell ref="B1031:F1031"/>
    <mergeCell ref="A1017:E1017"/>
    <mergeCell ref="B1018:D1018"/>
    <mergeCell ref="B1019:D1019"/>
    <mergeCell ref="B1020:D1020"/>
    <mergeCell ref="B1021:E1021"/>
    <mergeCell ref="A1023:F1024"/>
    <mergeCell ref="B962:F962"/>
    <mergeCell ref="B977:F977"/>
    <mergeCell ref="B987:F987"/>
    <mergeCell ref="B993:F993"/>
    <mergeCell ref="B1004:F1004"/>
    <mergeCell ref="B1011:F1011"/>
    <mergeCell ref="B951:D951"/>
    <mergeCell ref="B952:E952"/>
    <mergeCell ref="A954:F955"/>
    <mergeCell ref="A956:F957"/>
    <mergeCell ref="A958:F959"/>
    <mergeCell ref="A960:A961"/>
    <mergeCell ref="D960:D961"/>
    <mergeCell ref="E960:F960"/>
    <mergeCell ref="B920:F920"/>
    <mergeCell ref="B926:F926"/>
    <mergeCell ref="B942:F942"/>
    <mergeCell ref="A948:E948"/>
    <mergeCell ref="B949:D949"/>
    <mergeCell ref="B950:D950"/>
    <mergeCell ref="A891:F892"/>
    <mergeCell ref="A893:A894"/>
    <mergeCell ref="D893:D894"/>
    <mergeCell ref="E893:F893"/>
    <mergeCell ref="B895:F895"/>
    <mergeCell ref="B910:F910"/>
    <mergeCell ref="B882:D882"/>
    <mergeCell ref="B883:D883"/>
    <mergeCell ref="B884:D884"/>
    <mergeCell ref="B885:E885"/>
    <mergeCell ref="A887:F888"/>
    <mergeCell ref="A889:F890"/>
    <mergeCell ref="B838:F838"/>
    <mergeCell ref="B848:F848"/>
    <mergeCell ref="B855:F855"/>
    <mergeCell ref="B866:F866"/>
    <mergeCell ref="B874:F874"/>
    <mergeCell ref="A881:E881"/>
    <mergeCell ref="A807:F808"/>
    <mergeCell ref="A809:F810"/>
    <mergeCell ref="A811:A812"/>
    <mergeCell ref="D811:D812"/>
    <mergeCell ref="E811:F811"/>
    <mergeCell ref="B813:F813"/>
    <mergeCell ref="A799:E799"/>
    <mergeCell ref="B800:D800"/>
    <mergeCell ref="B801:D801"/>
    <mergeCell ref="B802:D802"/>
    <mergeCell ref="B803:E803"/>
    <mergeCell ref="A805:F806"/>
    <mergeCell ref="B713:F713"/>
    <mergeCell ref="B736:F736"/>
    <mergeCell ref="B746:F746"/>
    <mergeCell ref="B752:F752"/>
    <mergeCell ref="B774:F774"/>
    <mergeCell ref="B785:F785"/>
    <mergeCell ref="B702:D702"/>
    <mergeCell ref="B703:E703"/>
    <mergeCell ref="A705:F706"/>
    <mergeCell ref="A707:F708"/>
    <mergeCell ref="A709:F710"/>
    <mergeCell ref="A711:A712"/>
    <mergeCell ref="D711:D712"/>
    <mergeCell ref="E711:F711"/>
    <mergeCell ref="B657:F657"/>
    <mergeCell ref="B675:F675"/>
    <mergeCell ref="B686:F686"/>
    <mergeCell ref="A699:E699"/>
    <mergeCell ref="B700:D700"/>
    <mergeCell ref="B701:D701"/>
    <mergeCell ref="A610:A611"/>
    <mergeCell ref="D610:D611"/>
    <mergeCell ref="E610:F610"/>
    <mergeCell ref="B612:F612"/>
    <mergeCell ref="B640:F640"/>
    <mergeCell ref="B650:F650"/>
    <mergeCell ref="B600:D600"/>
    <mergeCell ref="B601:D601"/>
    <mergeCell ref="B602:E602"/>
    <mergeCell ref="A604:F605"/>
    <mergeCell ref="A606:F607"/>
    <mergeCell ref="A608:F609"/>
    <mergeCell ref="B542:F542"/>
    <mergeCell ref="B567:F567"/>
    <mergeCell ref="B577:F577"/>
    <mergeCell ref="B582:F582"/>
    <mergeCell ref="A598:E598"/>
    <mergeCell ref="B599:D599"/>
    <mergeCell ref="A534:F535"/>
    <mergeCell ref="A536:F537"/>
    <mergeCell ref="A538:F539"/>
    <mergeCell ref="A540:A541"/>
    <mergeCell ref="D540:D541"/>
    <mergeCell ref="E540:F540"/>
    <mergeCell ref="B515:F515"/>
    <mergeCell ref="A528:E528"/>
    <mergeCell ref="B529:D529"/>
    <mergeCell ref="B530:D530"/>
    <mergeCell ref="B531:D531"/>
    <mergeCell ref="B532:E532"/>
    <mergeCell ref="B422:F422"/>
    <mergeCell ref="B456:F456"/>
    <mergeCell ref="B466:F466"/>
    <mergeCell ref="B472:F472"/>
    <mergeCell ref="B493:F493"/>
    <mergeCell ref="B504:F504"/>
    <mergeCell ref="B411:D411"/>
    <mergeCell ref="B412:E412"/>
    <mergeCell ref="A414:F415"/>
    <mergeCell ref="A416:F417"/>
    <mergeCell ref="A418:F419"/>
    <mergeCell ref="A420:A421"/>
    <mergeCell ref="D420:D421"/>
    <mergeCell ref="E420:F420"/>
    <mergeCell ref="B377:F377"/>
    <mergeCell ref="B387:F387"/>
    <mergeCell ref="B392:F392"/>
    <mergeCell ref="A408:E408"/>
    <mergeCell ref="B409:D409"/>
    <mergeCell ref="B410:D410"/>
    <mergeCell ref="A350:F351"/>
    <mergeCell ref="A352:F353"/>
    <mergeCell ref="A354:A355"/>
    <mergeCell ref="D354:D355"/>
    <mergeCell ref="E354:F354"/>
    <mergeCell ref="B356:F356"/>
    <mergeCell ref="A342:E342"/>
    <mergeCell ref="B343:F343"/>
    <mergeCell ref="B344:F344"/>
    <mergeCell ref="B345:F345"/>
    <mergeCell ref="B346:E346"/>
    <mergeCell ref="A348:F349"/>
    <mergeCell ref="B275:F275"/>
    <mergeCell ref="B297:F297"/>
    <mergeCell ref="B307:F307"/>
    <mergeCell ref="B312:F312"/>
    <mergeCell ref="B326:F326"/>
    <mergeCell ref="B334:F334"/>
    <mergeCell ref="A266:F267"/>
    <mergeCell ref="A268:F269"/>
    <mergeCell ref="A270:F271"/>
    <mergeCell ref="C272:F272"/>
    <mergeCell ref="A273:A274"/>
    <mergeCell ref="D273:D274"/>
    <mergeCell ref="E273:F273"/>
    <mergeCell ref="B249:F249"/>
    <mergeCell ref="A260:E260"/>
    <mergeCell ref="B261:D261"/>
    <mergeCell ref="B262:D262"/>
    <mergeCell ref="B263:D263"/>
    <mergeCell ref="B264:E264"/>
    <mergeCell ref="B174:F174"/>
    <mergeCell ref="B199:F199"/>
    <mergeCell ref="B208:F208"/>
    <mergeCell ref="B213:F213"/>
    <mergeCell ref="B230:F230"/>
    <mergeCell ref="B236:F236"/>
    <mergeCell ref="B164:E164"/>
    <mergeCell ref="A166:F167"/>
    <mergeCell ref="A168:F169"/>
    <mergeCell ref="A170:F171"/>
    <mergeCell ref="A172:A173"/>
    <mergeCell ref="D172:D173"/>
    <mergeCell ref="E172:F172"/>
    <mergeCell ref="B146:F146"/>
    <mergeCell ref="B150:F150"/>
    <mergeCell ref="A160:E160"/>
    <mergeCell ref="B161:F161"/>
    <mergeCell ref="B162:F162"/>
    <mergeCell ref="B163:F163"/>
    <mergeCell ref="B64:F64"/>
    <mergeCell ref="B89:F89"/>
    <mergeCell ref="B99:F99"/>
    <mergeCell ref="B104:F104"/>
    <mergeCell ref="B122:F122"/>
    <mergeCell ref="B134:F134"/>
    <mergeCell ref="A58:F59"/>
    <mergeCell ref="A60:F61"/>
    <mergeCell ref="A62:A63"/>
    <mergeCell ref="D62:D63"/>
    <mergeCell ref="E62:F62"/>
    <mergeCell ref="B12:F12"/>
    <mergeCell ref="B28:F28"/>
    <mergeCell ref="A50:E50"/>
    <mergeCell ref="B51:F51"/>
    <mergeCell ref="B52:F52"/>
    <mergeCell ref="B53:F53"/>
    <mergeCell ref="B2:E2"/>
    <mergeCell ref="A4:F5"/>
    <mergeCell ref="A6:F7"/>
    <mergeCell ref="A8:F9"/>
    <mergeCell ref="A10:A11"/>
    <mergeCell ref="D10:D11"/>
    <mergeCell ref="E10:F10"/>
    <mergeCell ref="B54:E54"/>
    <mergeCell ref="A56:F57"/>
  </mergeCells>
  <pageMargins left="0.23622047244094491" right="0" top="0.47244094488188981" bottom="0.19685039370078741" header="0" footer="0.27559055118110237"/>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1FD3-ADD5-4CF7-AB92-0855D8F17BA3}">
  <dimension ref="A1:G60"/>
  <sheetViews>
    <sheetView topLeftCell="A50" zoomScaleNormal="100" workbookViewId="0">
      <selection activeCell="L20" sqref="L20"/>
    </sheetView>
  </sheetViews>
  <sheetFormatPr defaultColWidth="9.109375" defaultRowHeight="13.8"/>
  <cols>
    <col min="1" max="1" width="6.5546875" style="289" customWidth="1"/>
    <col min="2" max="2" width="40.5546875" style="304" customWidth="1"/>
    <col min="3" max="3" width="9.6640625" style="305" customWidth="1"/>
    <col min="4" max="4" width="10.21875" style="305" customWidth="1"/>
    <col min="5" max="5" width="14.5546875" style="286" customWidth="1"/>
    <col min="6" max="6" width="14.5546875" style="291" customWidth="1"/>
    <col min="7" max="7" width="10.6640625" style="288" customWidth="1"/>
    <col min="8" max="8" width="18.6640625" style="288" customWidth="1"/>
    <col min="9" max="16384" width="9.109375" style="288"/>
  </cols>
  <sheetData>
    <row r="1" spans="1:7" ht="13.95" customHeight="1">
      <c r="A1" s="241"/>
      <c r="B1" s="242"/>
      <c r="C1" s="241"/>
      <c r="D1" s="285"/>
      <c r="E1" s="242"/>
      <c r="F1" s="242"/>
      <c r="G1" s="287"/>
    </row>
    <row r="2" spans="1:7" ht="15">
      <c r="A2" s="241"/>
      <c r="B2" s="616" t="s">
        <v>19</v>
      </c>
      <c r="C2" s="617"/>
      <c r="D2" s="617"/>
      <c r="E2" s="617"/>
      <c r="F2" s="242"/>
      <c r="G2" s="287"/>
    </row>
    <row r="3" spans="1:7" ht="15" customHeight="1">
      <c r="A3" s="241"/>
      <c r="B3" s="242"/>
      <c r="C3" s="241"/>
      <c r="D3" s="285"/>
      <c r="E3" s="242"/>
      <c r="F3" s="242"/>
      <c r="G3" s="286"/>
    </row>
    <row r="4" spans="1:7" ht="15" customHeight="1">
      <c r="A4" s="618" t="s">
        <v>846</v>
      </c>
      <c r="B4" s="619"/>
      <c r="C4" s="619"/>
      <c r="D4" s="619"/>
      <c r="E4" s="619"/>
      <c r="F4" s="619"/>
      <c r="G4" s="286"/>
    </row>
    <row r="5" spans="1:7" ht="15" customHeight="1">
      <c r="A5" s="619"/>
      <c r="B5" s="619"/>
      <c r="C5" s="619"/>
      <c r="D5" s="619"/>
      <c r="E5" s="619"/>
      <c r="F5" s="619"/>
      <c r="G5" s="286"/>
    </row>
    <row r="6" spans="1:7" ht="15" customHeight="1">
      <c r="A6" s="618" t="s">
        <v>959</v>
      </c>
      <c r="B6" s="619"/>
      <c r="C6" s="619"/>
      <c r="D6" s="619"/>
      <c r="E6" s="619"/>
      <c r="F6" s="619"/>
      <c r="G6" s="286"/>
    </row>
    <row r="7" spans="1:7" ht="11.7" customHeight="1">
      <c r="A7" s="619"/>
      <c r="B7" s="619"/>
      <c r="C7" s="619"/>
      <c r="D7" s="619"/>
      <c r="E7" s="619"/>
      <c r="F7" s="619"/>
      <c r="G7" s="286"/>
    </row>
    <row r="8" spans="1:7" ht="15" customHeight="1">
      <c r="A8" s="656" t="s">
        <v>1711</v>
      </c>
      <c r="B8" s="656"/>
      <c r="C8" s="656"/>
      <c r="D8" s="656"/>
      <c r="E8" s="656"/>
      <c r="F8" s="656"/>
      <c r="G8" s="286"/>
    </row>
    <row r="9" spans="1:7">
      <c r="B9" s="290"/>
    </row>
    <row r="10" spans="1:7" ht="12.3">
      <c r="A10" s="620" t="s">
        <v>1438</v>
      </c>
      <c r="B10" s="243" t="s">
        <v>23</v>
      </c>
      <c r="C10" s="244" t="s">
        <v>6</v>
      </c>
      <c r="D10" s="622" t="s">
        <v>7</v>
      </c>
      <c r="E10" s="624" t="s">
        <v>1393</v>
      </c>
      <c r="F10" s="625"/>
      <c r="G10" s="292"/>
    </row>
    <row r="11" spans="1:7" ht="12.3">
      <c r="A11" s="621"/>
      <c r="B11" s="246" t="s">
        <v>24</v>
      </c>
      <c r="C11" s="247" t="s">
        <v>10</v>
      </c>
      <c r="D11" s="623"/>
      <c r="E11" s="248" t="s">
        <v>25</v>
      </c>
      <c r="F11" s="245" t="s">
        <v>26</v>
      </c>
      <c r="G11" s="292"/>
    </row>
    <row r="12" spans="1:7" ht="13.2" customHeight="1">
      <c r="A12" s="626" t="s">
        <v>1631</v>
      </c>
      <c r="B12" s="627"/>
      <c r="C12" s="627"/>
      <c r="D12" s="627"/>
      <c r="E12" s="627"/>
      <c r="F12" s="250"/>
      <c r="G12" s="292"/>
    </row>
    <row r="13" spans="1:7" ht="12.3">
      <c r="A13" s="252" t="s">
        <v>1632</v>
      </c>
      <c r="B13" s="252" t="s">
        <v>1583</v>
      </c>
      <c r="C13" s="268" t="s">
        <v>64</v>
      </c>
      <c r="D13" s="268">
        <v>1914</v>
      </c>
      <c r="E13" s="295"/>
      <c r="F13" s="203"/>
      <c r="G13" s="296"/>
    </row>
    <row r="14" spans="1:7" ht="22.8">
      <c r="A14" s="252" t="s">
        <v>1633</v>
      </c>
      <c r="B14" s="252" t="s">
        <v>1634</v>
      </c>
      <c r="C14" s="268" t="s">
        <v>64</v>
      </c>
      <c r="D14" s="268">
        <v>290</v>
      </c>
      <c r="E14" s="295"/>
      <c r="F14" s="203"/>
      <c r="G14" s="296"/>
    </row>
    <row r="15" spans="1:7" ht="22.8">
      <c r="A15" s="252" t="s">
        <v>1635</v>
      </c>
      <c r="B15" s="252" t="s">
        <v>1636</v>
      </c>
      <c r="C15" s="268" t="s">
        <v>64</v>
      </c>
      <c r="D15" s="268">
        <v>2417</v>
      </c>
      <c r="E15" s="295"/>
      <c r="F15" s="203"/>
      <c r="G15" s="296"/>
    </row>
    <row r="16" spans="1:7" ht="12.3">
      <c r="A16" s="252" t="s">
        <v>1637</v>
      </c>
      <c r="B16" s="252" t="s">
        <v>1638</v>
      </c>
      <c r="C16" s="268" t="s">
        <v>1639</v>
      </c>
      <c r="D16" s="268" t="s">
        <v>1723</v>
      </c>
      <c r="E16" s="293"/>
      <c r="F16" s="203"/>
      <c r="G16" s="296"/>
    </row>
    <row r="17" spans="1:7" ht="45.6">
      <c r="A17" s="252" t="s">
        <v>1640</v>
      </c>
      <c r="B17" s="252" t="s">
        <v>1724</v>
      </c>
      <c r="C17" s="268" t="s">
        <v>46</v>
      </c>
      <c r="D17" s="268">
        <v>327</v>
      </c>
      <c r="E17" s="293"/>
      <c r="F17" s="203"/>
      <c r="G17" s="296"/>
    </row>
    <row r="18" spans="1:7" ht="34.200000000000003">
      <c r="A18" s="252" t="s">
        <v>1642</v>
      </c>
      <c r="B18" s="252" t="s">
        <v>1725</v>
      </c>
      <c r="C18" s="271" t="s">
        <v>1712</v>
      </c>
      <c r="D18" s="268">
        <v>1787</v>
      </c>
      <c r="E18" s="293"/>
      <c r="F18" s="203"/>
      <c r="G18" s="296"/>
    </row>
    <row r="19" spans="1:7" ht="22.8">
      <c r="A19" s="252" t="s">
        <v>1644</v>
      </c>
      <c r="B19" s="252" t="s">
        <v>1726</v>
      </c>
      <c r="C19" s="268" t="s">
        <v>1646</v>
      </c>
      <c r="D19" s="268" t="s">
        <v>1727</v>
      </c>
      <c r="E19" s="293"/>
      <c r="F19" s="297"/>
      <c r="G19" s="296"/>
    </row>
    <row r="20" spans="1:7" ht="34.200000000000003">
      <c r="A20" s="252" t="s">
        <v>1647</v>
      </c>
      <c r="B20" s="252" t="s">
        <v>1728</v>
      </c>
      <c r="C20" s="268" t="s">
        <v>1646</v>
      </c>
      <c r="D20" s="268" t="s">
        <v>1729</v>
      </c>
      <c r="E20" s="293"/>
      <c r="F20" s="203"/>
      <c r="G20" s="296"/>
    </row>
    <row r="21" spans="1:7" ht="12.3">
      <c r="A21" s="252" t="s">
        <v>1649</v>
      </c>
      <c r="B21" s="252" t="s">
        <v>1730</v>
      </c>
      <c r="C21" s="268" t="s">
        <v>15</v>
      </c>
      <c r="D21" s="268">
        <v>9</v>
      </c>
      <c r="E21" s="293"/>
      <c r="F21" s="203"/>
      <c r="G21" s="296"/>
    </row>
    <row r="22" spans="1:7" ht="22.8">
      <c r="A22" s="252" t="s">
        <v>1651</v>
      </c>
      <c r="B22" s="252" t="s">
        <v>1650</v>
      </c>
      <c r="C22" s="268" t="s">
        <v>15</v>
      </c>
      <c r="D22" s="268">
        <v>1</v>
      </c>
      <c r="E22" s="293"/>
      <c r="F22" s="203"/>
      <c r="G22" s="296"/>
    </row>
    <row r="23" spans="1:7" ht="22.8">
      <c r="A23" s="252" t="s">
        <v>1731</v>
      </c>
      <c r="B23" s="252" t="s">
        <v>1732</v>
      </c>
      <c r="C23" s="268" t="s">
        <v>15</v>
      </c>
      <c r="D23" s="268">
        <v>1</v>
      </c>
      <c r="E23" s="293"/>
      <c r="F23" s="203"/>
      <c r="G23" s="296"/>
    </row>
    <row r="24" spans="1:7" ht="13.2" customHeight="1">
      <c r="A24" s="626" t="s">
        <v>1653</v>
      </c>
      <c r="B24" s="627"/>
      <c r="C24" s="627"/>
      <c r="D24" s="627"/>
      <c r="E24" s="627"/>
      <c r="F24" s="250"/>
      <c r="G24" s="292"/>
    </row>
    <row r="25" spans="1:7" ht="22.8">
      <c r="A25" s="252" t="s">
        <v>1654</v>
      </c>
      <c r="B25" s="252" t="s">
        <v>1655</v>
      </c>
      <c r="C25" s="268" t="s">
        <v>1656</v>
      </c>
      <c r="D25" s="268">
        <v>13320</v>
      </c>
      <c r="E25" s="293"/>
      <c r="F25" s="203"/>
      <c r="G25" s="296"/>
    </row>
    <row r="26" spans="1:7">
      <c r="A26" s="252" t="s">
        <v>1657</v>
      </c>
      <c r="B26" s="252" t="s">
        <v>1714</v>
      </c>
      <c r="C26" s="268" t="s">
        <v>1656</v>
      </c>
      <c r="D26" s="268">
        <v>1680</v>
      </c>
      <c r="E26" s="293"/>
      <c r="F26" s="203"/>
      <c r="G26" s="296"/>
    </row>
    <row r="27" spans="1:7">
      <c r="A27" s="252" t="s">
        <v>1659</v>
      </c>
      <c r="B27" s="252" t="s">
        <v>1715</v>
      </c>
      <c r="C27" s="268" t="s">
        <v>1656</v>
      </c>
      <c r="D27" s="268">
        <v>720</v>
      </c>
      <c r="E27" s="293"/>
      <c r="F27" s="203"/>
      <c r="G27" s="296"/>
    </row>
    <row r="28" spans="1:7" ht="22.8">
      <c r="A28" s="252" t="s">
        <v>1661</v>
      </c>
      <c r="B28" s="252" t="s">
        <v>1733</v>
      </c>
      <c r="C28" s="268" t="s">
        <v>1656</v>
      </c>
      <c r="D28" s="268">
        <v>2400</v>
      </c>
      <c r="E28" s="293"/>
      <c r="F28" s="203"/>
      <c r="G28" s="296"/>
    </row>
    <row r="29" spans="1:7" ht="13.2" customHeight="1">
      <c r="A29" s="626" t="s">
        <v>1663</v>
      </c>
      <c r="B29" s="627"/>
      <c r="C29" s="627"/>
      <c r="D29" s="627"/>
      <c r="E29" s="627"/>
      <c r="F29" s="250"/>
      <c r="G29" s="296"/>
    </row>
    <row r="30" spans="1:7" ht="22.8">
      <c r="A30" s="252" t="s">
        <v>1664</v>
      </c>
      <c r="B30" s="252" t="s">
        <v>1734</v>
      </c>
      <c r="C30" s="268" t="s">
        <v>1646</v>
      </c>
      <c r="D30" s="268">
        <v>2570</v>
      </c>
      <c r="E30" s="294"/>
      <c r="F30" s="203"/>
      <c r="G30" s="296"/>
    </row>
    <row r="31" spans="1:7" ht="22.8">
      <c r="A31" s="252" t="s">
        <v>1601</v>
      </c>
      <c r="B31" s="252" t="s">
        <v>1735</v>
      </c>
      <c r="C31" s="271" t="s">
        <v>1712</v>
      </c>
      <c r="D31" s="268">
        <v>1562</v>
      </c>
      <c r="E31" s="294"/>
      <c r="F31" s="203"/>
      <c r="G31" s="296"/>
    </row>
    <row r="32" spans="1:7" ht="22.8">
      <c r="A32" s="252" t="s">
        <v>1603</v>
      </c>
      <c r="B32" s="252" t="s">
        <v>1671</v>
      </c>
      <c r="C32" s="268" t="s">
        <v>1656</v>
      </c>
      <c r="D32" s="268">
        <v>6959</v>
      </c>
      <c r="E32" s="294"/>
      <c r="F32" s="203"/>
      <c r="G32" s="296"/>
    </row>
    <row r="33" spans="1:7" ht="22.8">
      <c r="A33" s="252" t="s">
        <v>1668</v>
      </c>
      <c r="B33" s="252" t="s">
        <v>1675</v>
      </c>
      <c r="C33" s="268" t="s">
        <v>1656</v>
      </c>
      <c r="D33" s="268">
        <v>6959</v>
      </c>
      <c r="E33" s="294"/>
      <c r="F33" s="203"/>
      <c r="G33" s="296"/>
    </row>
    <row r="34" spans="1:7" ht="22.8">
      <c r="A34" s="252" t="s">
        <v>1670</v>
      </c>
      <c r="B34" s="252" t="s">
        <v>1677</v>
      </c>
      <c r="C34" s="268" t="s">
        <v>1656</v>
      </c>
      <c r="D34" s="268">
        <v>6959</v>
      </c>
      <c r="E34" s="294"/>
      <c r="F34" s="203"/>
      <c r="G34" s="296"/>
    </row>
    <row r="35" spans="1:7">
      <c r="A35" s="252" t="s">
        <v>1672</v>
      </c>
      <c r="B35" s="252" t="s">
        <v>1681</v>
      </c>
      <c r="C35" s="271" t="s">
        <v>1712</v>
      </c>
      <c r="D35" s="268">
        <v>122</v>
      </c>
      <c r="E35" s="294"/>
      <c r="F35" s="203"/>
      <c r="G35" s="296"/>
    </row>
    <row r="36" spans="1:7" ht="22.8">
      <c r="A36" s="252" t="s">
        <v>1674</v>
      </c>
      <c r="B36" s="252" t="s">
        <v>1683</v>
      </c>
      <c r="C36" s="268" t="s">
        <v>1656</v>
      </c>
      <c r="D36" s="268">
        <v>3908</v>
      </c>
      <c r="E36" s="294"/>
      <c r="F36" s="203"/>
      <c r="G36" s="296"/>
    </row>
    <row r="37" spans="1:7" ht="22.8">
      <c r="A37" s="252" t="s">
        <v>1676</v>
      </c>
      <c r="B37" s="252" t="s">
        <v>1685</v>
      </c>
      <c r="C37" s="268" t="s">
        <v>1656</v>
      </c>
      <c r="D37" s="268">
        <v>50</v>
      </c>
      <c r="E37" s="294"/>
      <c r="F37" s="203"/>
      <c r="G37" s="296"/>
    </row>
    <row r="38" spans="1:7" ht="34.200000000000003">
      <c r="A38" s="252" t="s">
        <v>1678</v>
      </c>
      <c r="B38" s="252" t="s">
        <v>1687</v>
      </c>
      <c r="C38" s="268" t="s">
        <v>1656</v>
      </c>
      <c r="D38" s="268">
        <v>80</v>
      </c>
      <c r="E38" s="298"/>
      <c r="F38" s="299"/>
      <c r="G38" s="296"/>
    </row>
    <row r="39" spans="1:7" ht="34.200000000000003">
      <c r="A39" s="252" t="s">
        <v>1680</v>
      </c>
      <c r="B39" s="252" t="s">
        <v>1689</v>
      </c>
      <c r="C39" s="268" t="s">
        <v>1656</v>
      </c>
      <c r="D39" s="268">
        <v>34</v>
      </c>
      <c r="E39" s="298"/>
      <c r="F39" s="299"/>
      <c r="G39" s="296"/>
    </row>
    <row r="40" spans="1:7" ht="12.3">
      <c r="A40" s="252" t="s">
        <v>1682</v>
      </c>
      <c r="B40" s="252" t="s">
        <v>1691</v>
      </c>
      <c r="C40" s="268" t="s">
        <v>64</v>
      </c>
      <c r="D40" s="268">
        <v>5590</v>
      </c>
      <c r="E40" s="298"/>
      <c r="F40" s="299"/>
      <c r="G40" s="296"/>
    </row>
    <row r="41" spans="1:7" ht="12.3">
      <c r="A41" s="252" t="s">
        <v>1684</v>
      </c>
      <c r="B41" s="252" t="s">
        <v>1693</v>
      </c>
      <c r="C41" s="268" t="s">
        <v>64</v>
      </c>
      <c r="D41" s="268">
        <v>3957</v>
      </c>
      <c r="E41" s="298"/>
      <c r="F41" s="299"/>
      <c r="G41" s="296"/>
    </row>
    <row r="42" spans="1:7" ht="13.2" customHeight="1">
      <c r="A42" s="626" t="s">
        <v>1694</v>
      </c>
      <c r="B42" s="627"/>
      <c r="C42" s="627"/>
      <c r="D42" s="627"/>
      <c r="E42" s="627"/>
      <c r="F42" s="250"/>
      <c r="G42" s="300"/>
    </row>
    <row r="43" spans="1:7" ht="13.2" customHeight="1">
      <c r="A43" s="626" t="s">
        <v>1695</v>
      </c>
      <c r="B43" s="627"/>
      <c r="C43" s="627"/>
      <c r="D43" s="627"/>
      <c r="E43" s="627"/>
      <c r="F43" s="250"/>
      <c r="G43" s="300"/>
    </row>
    <row r="44" spans="1:7" ht="36.6">
      <c r="A44" s="252" t="s">
        <v>1696</v>
      </c>
      <c r="B44" s="252" t="s">
        <v>1697</v>
      </c>
      <c r="C44" s="268" t="s">
        <v>15</v>
      </c>
      <c r="D44" s="268">
        <v>11</v>
      </c>
      <c r="E44" s="295"/>
      <c r="F44" s="301"/>
      <c r="G44" s="302"/>
    </row>
    <row r="45" spans="1:7" ht="22.8">
      <c r="A45" s="252" t="s">
        <v>1698</v>
      </c>
      <c r="B45" s="252" t="s">
        <v>1699</v>
      </c>
      <c r="C45" s="268" t="s">
        <v>15</v>
      </c>
      <c r="D45" s="268">
        <v>20</v>
      </c>
      <c r="E45" s="295"/>
      <c r="F45" s="301"/>
      <c r="G45" s="302"/>
    </row>
    <row r="46" spans="1:7" ht="13.2" customHeight="1">
      <c r="A46" s="626" t="s">
        <v>1700</v>
      </c>
      <c r="B46" s="627"/>
      <c r="C46" s="627"/>
      <c r="D46" s="627"/>
      <c r="E46" s="627"/>
      <c r="F46" s="250"/>
      <c r="G46" s="302"/>
    </row>
    <row r="47" spans="1:7" ht="22.8">
      <c r="A47" s="252" t="s">
        <v>1701</v>
      </c>
      <c r="B47" s="252" t="s">
        <v>1702</v>
      </c>
      <c r="C47" s="268" t="s">
        <v>64</v>
      </c>
      <c r="D47" s="268" t="s">
        <v>1736</v>
      </c>
      <c r="E47" s="295"/>
      <c r="F47" s="303"/>
      <c r="G47" s="302"/>
    </row>
    <row r="48" spans="1:7" ht="34.200000000000003">
      <c r="A48" s="252" t="s">
        <v>1703</v>
      </c>
      <c r="B48" s="252" t="s">
        <v>1704</v>
      </c>
      <c r="C48" s="268" t="s">
        <v>64</v>
      </c>
      <c r="D48" s="268" t="s">
        <v>1737</v>
      </c>
      <c r="E48" s="295"/>
      <c r="F48" s="303"/>
    </row>
    <row r="49" spans="1:6" ht="34.200000000000003">
      <c r="A49" s="252" t="s">
        <v>1705</v>
      </c>
      <c r="B49" s="252" t="s">
        <v>1706</v>
      </c>
      <c r="C49" s="268" t="s">
        <v>64</v>
      </c>
      <c r="D49" s="268" t="s">
        <v>1738</v>
      </c>
      <c r="E49" s="295"/>
      <c r="F49" s="303"/>
    </row>
    <row r="50" spans="1:6" ht="22.8">
      <c r="A50" s="252" t="s">
        <v>1707</v>
      </c>
      <c r="B50" s="252" t="s">
        <v>1708</v>
      </c>
      <c r="C50" s="268" t="s">
        <v>64</v>
      </c>
      <c r="D50" s="268" t="s">
        <v>1739</v>
      </c>
      <c r="E50" s="295"/>
      <c r="F50" s="303"/>
    </row>
    <row r="51" spans="1:6" ht="22.8">
      <c r="A51" s="252" t="s">
        <v>1709</v>
      </c>
      <c r="B51" s="252" t="s">
        <v>1710</v>
      </c>
      <c r="C51" s="268" t="s">
        <v>1656</v>
      </c>
      <c r="D51" s="268" t="s">
        <v>1740</v>
      </c>
      <c r="E51" s="295"/>
      <c r="F51" s="303"/>
    </row>
    <row r="52" spans="1:6" ht="12.3">
      <c r="A52" s="628" t="s">
        <v>1392</v>
      </c>
      <c r="B52" s="629"/>
      <c r="C52" s="629"/>
      <c r="D52" s="629"/>
      <c r="E52" s="630"/>
      <c r="F52" s="255"/>
    </row>
    <row r="58" spans="1:6">
      <c r="B58" s="289"/>
      <c r="C58" s="306"/>
      <c r="D58" s="306"/>
      <c r="E58" s="289"/>
      <c r="F58" s="289"/>
    </row>
    <row r="59" spans="1:6">
      <c r="B59" s="289"/>
      <c r="C59" s="306"/>
      <c r="D59" s="306"/>
      <c r="E59" s="289"/>
      <c r="F59" s="289"/>
    </row>
    <row r="60" spans="1:6">
      <c r="B60" s="289"/>
      <c r="C60" s="306"/>
      <c r="D60" s="306"/>
      <c r="E60" s="289"/>
      <c r="F60" s="289"/>
    </row>
  </sheetData>
  <mergeCells count="14">
    <mergeCell ref="B2:E2"/>
    <mergeCell ref="A4:F5"/>
    <mergeCell ref="A6:F7"/>
    <mergeCell ref="A8:F8"/>
    <mergeCell ref="A52:E52"/>
    <mergeCell ref="A10:A11"/>
    <mergeCell ref="D10:D11"/>
    <mergeCell ref="E10:F10"/>
    <mergeCell ref="A12:E12"/>
    <mergeCell ref="A24:E24"/>
    <mergeCell ref="A29:E29"/>
    <mergeCell ref="A42:E42"/>
    <mergeCell ref="A43:E43"/>
    <mergeCell ref="A46:E46"/>
  </mergeCells>
  <pageMargins left="0.23622047244094491" right="0" top="0.47244094488188981" bottom="0.19685039370078741" header="0" footer="0.27559055118110237"/>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51B2-A16E-4E98-A241-76B0C6494D64}">
  <dimension ref="A1:J111"/>
  <sheetViews>
    <sheetView topLeftCell="A50" workbookViewId="0">
      <selection activeCell="K90" sqref="K90"/>
    </sheetView>
  </sheetViews>
  <sheetFormatPr defaultColWidth="9.109375" defaultRowHeight="12.3"/>
  <cols>
    <col min="1" max="1" width="4" style="141" customWidth="1"/>
    <col min="2" max="2" width="40.5546875" style="13" customWidth="1"/>
    <col min="3" max="3" width="5" style="141" customWidth="1"/>
    <col min="4" max="4" width="14.6640625" style="147" customWidth="1"/>
    <col min="5" max="5" width="14.5546875" style="18" customWidth="1"/>
    <col min="6" max="6" width="14.5546875" style="5" customWidth="1"/>
    <col min="7" max="7" width="11.6640625" style="5" customWidth="1"/>
    <col min="8" max="16384" width="9.109375" style="1"/>
  </cols>
  <sheetData>
    <row r="1" spans="1:10">
      <c r="A1" s="136"/>
      <c r="B1" s="1"/>
      <c r="C1" s="136"/>
      <c r="D1" s="136"/>
      <c r="E1" s="1"/>
      <c r="F1" s="1"/>
      <c r="G1" s="1"/>
    </row>
    <row r="2" spans="1:10" ht="12.75" customHeight="1">
      <c r="A2" s="486" t="s">
        <v>0</v>
      </c>
      <c r="B2" s="487"/>
      <c r="C2" s="487"/>
      <c r="D2" s="487"/>
      <c r="E2" s="487"/>
      <c r="F2" s="487"/>
      <c r="G2" s="1"/>
    </row>
    <row r="3" spans="1:10" ht="13.5" customHeight="1">
      <c r="A3" s="136"/>
      <c r="B3" s="1"/>
      <c r="C3" s="142"/>
      <c r="D3" s="136"/>
      <c r="E3" s="1"/>
      <c r="F3" s="1"/>
      <c r="G3" s="1"/>
    </row>
    <row r="4" spans="1:10" ht="13.5" customHeight="1">
      <c r="A4" s="488" t="s">
        <v>846</v>
      </c>
      <c r="B4" s="489"/>
      <c r="C4" s="489"/>
      <c r="D4" s="489"/>
      <c r="E4" s="489"/>
      <c r="F4" s="489"/>
      <c r="G4" s="1"/>
    </row>
    <row r="5" spans="1:10" ht="13.5" customHeight="1">
      <c r="A5" s="489"/>
      <c r="B5" s="489"/>
      <c r="C5" s="489"/>
      <c r="D5" s="489"/>
      <c r="E5" s="489"/>
      <c r="F5" s="489"/>
      <c r="G5" s="1"/>
    </row>
    <row r="6" spans="1:10" ht="13.5" customHeight="1">
      <c r="A6" s="488" t="s">
        <v>1742</v>
      </c>
      <c r="B6" s="489"/>
      <c r="C6" s="489"/>
      <c r="D6" s="489"/>
      <c r="E6" s="489"/>
      <c r="F6" s="489"/>
      <c r="G6" s="1"/>
    </row>
    <row r="7" spans="1:10" ht="13.5" customHeight="1">
      <c r="A7" s="489"/>
      <c r="B7" s="489"/>
      <c r="C7" s="489"/>
      <c r="D7" s="489"/>
      <c r="E7" s="489"/>
      <c r="F7" s="489"/>
      <c r="G7" s="1"/>
    </row>
    <row r="8" spans="1:10" ht="13.5" customHeight="1">
      <c r="A8" s="488" t="s">
        <v>422</v>
      </c>
      <c r="B8" s="489"/>
      <c r="C8" s="489"/>
      <c r="D8" s="489"/>
      <c r="E8" s="489"/>
      <c r="F8" s="489"/>
      <c r="G8" s="1"/>
    </row>
    <row r="9" spans="1:10" ht="13.5" customHeight="1">
      <c r="A9" s="489"/>
      <c r="B9" s="489"/>
      <c r="C9" s="489"/>
      <c r="D9" s="489"/>
      <c r="E9" s="489"/>
      <c r="F9" s="489"/>
      <c r="G9" s="1"/>
    </row>
    <row r="10" spans="1:10" ht="12.75" customHeight="1">
      <c r="A10" s="498" t="s">
        <v>1438</v>
      </c>
      <c r="B10" s="2" t="s">
        <v>5</v>
      </c>
      <c r="C10" s="2" t="s">
        <v>6</v>
      </c>
      <c r="D10" s="491" t="s">
        <v>7</v>
      </c>
      <c r="E10" s="494" t="s">
        <v>1393</v>
      </c>
      <c r="F10" s="494"/>
      <c r="G10" s="3"/>
    </row>
    <row r="11" spans="1:10">
      <c r="A11" s="499"/>
      <c r="B11" s="4" t="s">
        <v>9</v>
      </c>
      <c r="C11" s="4" t="s">
        <v>10</v>
      </c>
      <c r="D11" s="492"/>
      <c r="E11" s="81" t="s">
        <v>25</v>
      </c>
      <c r="F11" s="80" t="s">
        <v>26</v>
      </c>
    </row>
    <row r="12" spans="1:10">
      <c r="A12" s="152" t="s">
        <v>11</v>
      </c>
      <c r="B12" s="534"/>
      <c r="C12" s="534"/>
      <c r="D12" s="534"/>
      <c r="E12" s="534"/>
      <c r="F12" s="534"/>
      <c r="H12" s="6"/>
      <c r="I12" s="6"/>
      <c r="J12" s="6"/>
    </row>
    <row r="13" spans="1:10">
      <c r="A13" s="138">
        <v>1</v>
      </c>
      <c r="B13" s="69" t="s">
        <v>1061</v>
      </c>
      <c r="C13" s="143" t="s">
        <v>15</v>
      </c>
      <c r="D13" s="144">
        <v>17</v>
      </c>
      <c r="E13" s="70"/>
      <c r="F13" s="71"/>
      <c r="H13" s="6"/>
      <c r="I13" s="6"/>
      <c r="J13" s="6"/>
    </row>
    <row r="14" spans="1:10">
      <c r="A14" s="495" t="s">
        <v>1392</v>
      </c>
      <c r="B14" s="496"/>
      <c r="C14" s="496"/>
      <c r="D14" s="496"/>
      <c r="E14" s="497"/>
      <c r="F14" s="71"/>
      <c r="H14" s="6"/>
      <c r="I14" s="6"/>
      <c r="J14" s="6"/>
    </row>
    <row r="15" spans="1:10">
      <c r="A15" s="140"/>
      <c r="B15" s="490"/>
      <c r="C15" s="490"/>
      <c r="D15" s="490"/>
      <c r="E15" s="490"/>
      <c r="F15" s="490"/>
    </row>
    <row r="16" spans="1:10">
      <c r="A16" s="140"/>
      <c r="B16" s="490"/>
      <c r="C16" s="490"/>
      <c r="D16" s="490"/>
      <c r="E16" s="490"/>
      <c r="F16" s="490"/>
    </row>
    <row r="17" spans="1:6">
      <c r="A17" s="136"/>
      <c r="B17" s="1"/>
      <c r="C17" s="136"/>
      <c r="D17" s="136"/>
      <c r="E17" s="1"/>
      <c r="F17" s="1"/>
    </row>
    <row r="18" spans="1:6">
      <c r="A18" s="486" t="s">
        <v>0</v>
      </c>
      <c r="B18" s="487"/>
      <c r="C18" s="487"/>
      <c r="D18" s="487"/>
      <c r="E18" s="487"/>
      <c r="F18" s="487"/>
    </row>
    <row r="19" spans="1:6" ht="14.1">
      <c r="A19" s="136"/>
      <c r="B19" s="1"/>
      <c r="C19" s="142"/>
      <c r="D19" s="136"/>
      <c r="E19" s="1"/>
      <c r="F19" s="1"/>
    </row>
    <row r="20" spans="1:6">
      <c r="A20" s="488" t="s">
        <v>1743</v>
      </c>
      <c r="B20" s="489"/>
      <c r="C20" s="489"/>
      <c r="D20" s="489"/>
      <c r="E20" s="489"/>
      <c r="F20" s="489"/>
    </row>
    <row r="21" spans="1:6">
      <c r="A21" s="489"/>
      <c r="B21" s="489"/>
      <c r="C21" s="489"/>
      <c r="D21" s="489"/>
      <c r="E21" s="489"/>
      <c r="F21" s="489"/>
    </row>
    <row r="22" spans="1:6">
      <c r="A22" s="488" t="s">
        <v>1744</v>
      </c>
      <c r="B22" s="489"/>
      <c r="C22" s="489"/>
      <c r="D22" s="489"/>
      <c r="E22" s="489"/>
      <c r="F22" s="489"/>
    </row>
    <row r="23" spans="1:6">
      <c r="A23" s="489"/>
      <c r="B23" s="489"/>
      <c r="C23" s="489"/>
      <c r="D23" s="489"/>
      <c r="E23" s="489"/>
      <c r="F23" s="489"/>
    </row>
    <row r="24" spans="1:6">
      <c r="A24" s="488" t="s">
        <v>3</v>
      </c>
      <c r="B24" s="489"/>
      <c r="C24" s="489"/>
      <c r="D24" s="489"/>
      <c r="E24" s="489"/>
      <c r="F24" s="489"/>
    </row>
    <row r="25" spans="1:6">
      <c r="A25" s="489"/>
      <c r="B25" s="489"/>
      <c r="C25" s="489"/>
      <c r="D25" s="489"/>
      <c r="E25" s="489"/>
      <c r="F25" s="489"/>
    </row>
    <row r="26" spans="1:6">
      <c r="A26" s="498" t="s">
        <v>1438</v>
      </c>
      <c r="B26" s="2" t="s">
        <v>5</v>
      </c>
      <c r="C26" s="2" t="s">
        <v>6</v>
      </c>
      <c r="D26" s="491" t="s">
        <v>7</v>
      </c>
      <c r="E26" s="657" t="s">
        <v>1393</v>
      </c>
      <c r="F26" s="658"/>
    </row>
    <row r="27" spans="1:6">
      <c r="A27" s="499"/>
      <c r="B27" s="4" t="s">
        <v>9</v>
      </c>
      <c r="C27" s="4" t="s">
        <v>10</v>
      </c>
      <c r="D27" s="492"/>
      <c r="E27" s="81" t="s">
        <v>25</v>
      </c>
      <c r="F27" s="80" t="s">
        <v>26</v>
      </c>
    </row>
    <row r="28" spans="1:6">
      <c r="A28" s="152" t="s">
        <v>11</v>
      </c>
      <c r="B28" s="534"/>
      <c r="C28" s="534"/>
      <c r="D28" s="534"/>
      <c r="E28" s="534"/>
      <c r="F28" s="534"/>
    </row>
    <row r="29" spans="1:6" ht="20.399999999999999">
      <c r="A29" s="138">
        <v>1</v>
      </c>
      <c r="B29" s="69" t="s">
        <v>1062</v>
      </c>
      <c r="C29" s="143" t="s">
        <v>13</v>
      </c>
      <c r="D29" s="144">
        <v>1</v>
      </c>
      <c r="E29" s="70"/>
      <c r="F29" s="71"/>
    </row>
    <row r="30" spans="1:6">
      <c r="A30" s="138">
        <v>2</v>
      </c>
      <c r="B30" s="69" t="s">
        <v>14</v>
      </c>
      <c r="C30" s="143" t="s">
        <v>15</v>
      </c>
      <c r="D30" s="144">
        <v>1</v>
      </c>
      <c r="E30" s="70"/>
      <c r="F30" s="71"/>
    </row>
    <row r="31" spans="1:6">
      <c r="A31" s="138">
        <v>3</v>
      </c>
      <c r="B31" s="69" t="s">
        <v>16</v>
      </c>
      <c r="C31" s="143" t="s">
        <v>15</v>
      </c>
      <c r="D31" s="144">
        <v>1</v>
      </c>
      <c r="E31" s="70"/>
      <c r="F31" s="71"/>
    </row>
    <row r="32" spans="1:6">
      <c r="A32" s="495" t="s">
        <v>1392</v>
      </c>
      <c r="B32" s="496"/>
      <c r="C32" s="496"/>
      <c r="D32" s="496"/>
      <c r="E32" s="497"/>
      <c r="F32" s="71"/>
    </row>
    <row r="33" spans="1:6">
      <c r="A33" s="140"/>
    </row>
    <row r="34" spans="1:6">
      <c r="A34" s="140"/>
    </row>
    <row r="35" spans="1:6">
      <c r="A35" s="136"/>
      <c r="B35" s="1"/>
      <c r="C35" s="136"/>
      <c r="D35" s="136"/>
      <c r="E35" s="1"/>
      <c r="F35" s="1"/>
    </row>
    <row r="36" spans="1:6">
      <c r="A36" s="486" t="s">
        <v>0</v>
      </c>
      <c r="B36" s="487"/>
      <c r="C36" s="487"/>
      <c r="D36" s="487"/>
      <c r="E36" s="487"/>
      <c r="F36" s="487"/>
    </row>
    <row r="37" spans="1:6" ht="14.1">
      <c r="A37" s="136"/>
      <c r="B37" s="1"/>
      <c r="C37" s="142"/>
      <c r="D37" s="136"/>
      <c r="E37" s="1"/>
      <c r="F37" s="1"/>
    </row>
    <row r="38" spans="1:6">
      <c r="A38" s="488" t="s">
        <v>1743</v>
      </c>
      <c r="B38" s="489"/>
      <c r="C38" s="489"/>
      <c r="D38" s="489"/>
      <c r="E38" s="489"/>
      <c r="F38" s="489"/>
    </row>
    <row r="39" spans="1:6">
      <c r="A39" s="489"/>
      <c r="B39" s="489"/>
      <c r="C39" s="489"/>
      <c r="D39" s="489"/>
      <c r="E39" s="489"/>
      <c r="F39" s="489"/>
    </row>
    <row r="40" spans="1:6">
      <c r="A40" s="488" t="s">
        <v>1744</v>
      </c>
      <c r="B40" s="489"/>
      <c r="C40" s="489"/>
      <c r="D40" s="489"/>
      <c r="E40" s="489"/>
      <c r="F40" s="489"/>
    </row>
    <row r="41" spans="1:6">
      <c r="A41" s="489"/>
      <c r="B41" s="489"/>
      <c r="C41" s="489"/>
      <c r="D41" s="489"/>
      <c r="E41" s="489"/>
      <c r="F41" s="489"/>
    </row>
    <row r="42" spans="1:6">
      <c r="A42" s="488" t="s">
        <v>1063</v>
      </c>
      <c r="B42" s="489"/>
      <c r="C42" s="489"/>
      <c r="D42" s="489"/>
      <c r="E42" s="489"/>
      <c r="F42" s="489"/>
    </row>
    <row r="43" spans="1:6">
      <c r="A43" s="489"/>
      <c r="B43" s="489"/>
      <c r="C43" s="489"/>
      <c r="D43" s="489"/>
      <c r="E43" s="489"/>
      <c r="F43" s="489"/>
    </row>
    <row r="44" spans="1:6">
      <c r="A44" s="498" t="s">
        <v>1438</v>
      </c>
      <c r="B44" s="2" t="s">
        <v>5</v>
      </c>
      <c r="C44" s="2" t="s">
        <v>6</v>
      </c>
      <c r="D44" s="491" t="s">
        <v>7</v>
      </c>
      <c r="E44" s="657" t="s">
        <v>1393</v>
      </c>
      <c r="F44" s="658"/>
    </row>
    <row r="45" spans="1:6">
      <c r="A45" s="499"/>
      <c r="B45" s="4" t="s">
        <v>9</v>
      </c>
      <c r="C45" s="4" t="s">
        <v>10</v>
      </c>
      <c r="D45" s="492"/>
      <c r="E45" s="81" t="s">
        <v>25</v>
      </c>
      <c r="F45" s="80" t="s">
        <v>26</v>
      </c>
    </row>
    <row r="46" spans="1:6">
      <c r="A46" s="152" t="s">
        <v>11</v>
      </c>
      <c r="B46" s="534"/>
      <c r="C46" s="534"/>
      <c r="D46" s="534"/>
      <c r="E46" s="534"/>
      <c r="F46" s="534"/>
    </row>
    <row r="47" spans="1:6">
      <c r="A47" s="138">
        <v>1</v>
      </c>
      <c r="B47" s="69" t="s">
        <v>14</v>
      </c>
      <c r="C47" s="143" t="s">
        <v>15</v>
      </c>
      <c r="D47" s="144">
        <v>1</v>
      </c>
      <c r="E47" s="70"/>
      <c r="F47" s="71"/>
    </row>
    <row r="48" spans="1:6">
      <c r="A48" s="138">
        <v>2</v>
      </c>
      <c r="B48" s="69" t="s">
        <v>16</v>
      </c>
      <c r="C48" s="143" t="s">
        <v>15</v>
      </c>
      <c r="D48" s="144">
        <v>1</v>
      </c>
      <c r="E48" s="70"/>
      <c r="F48" s="71"/>
    </row>
    <row r="49" spans="1:6">
      <c r="A49" s="495" t="s">
        <v>1392</v>
      </c>
      <c r="B49" s="496"/>
      <c r="C49" s="496"/>
      <c r="D49" s="496"/>
      <c r="E49" s="497"/>
      <c r="F49" s="71"/>
    </row>
    <row r="50" spans="1:6">
      <c r="A50" s="140"/>
    </row>
    <row r="51" spans="1:6">
      <c r="A51" s="140"/>
      <c r="B51" s="490"/>
      <c r="C51" s="490"/>
      <c r="D51" s="490"/>
      <c r="E51" s="490"/>
      <c r="F51" s="490"/>
    </row>
    <row r="52" spans="1:6">
      <c r="A52" s="136"/>
      <c r="B52" s="1"/>
      <c r="C52" s="136"/>
      <c r="D52" s="136"/>
      <c r="E52" s="1"/>
      <c r="F52" s="1"/>
    </row>
    <row r="53" spans="1:6">
      <c r="A53" s="486" t="s">
        <v>0</v>
      </c>
      <c r="B53" s="487"/>
      <c r="C53" s="487"/>
      <c r="D53" s="487"/>
      <c r="E53" s="487"/>
      <c r="F53" s="487"/>
    </row>
    <row r="54" spans="1:6" ht="14.1">
      <c r="A54" s="136"/>
      <c r="B54" s="1"/>
      <c r="C54" s="142"/>
      <c r="D54" s="136"/>
      <c r="E54" s="1"/>
      <c r="F54" s="1"/>
    </row>
    <row r="55" spans="1:6">
      <c r="A55" s="488" t="s">
        <v>1743</v>
      </c>
      <c r="B55" s="489"/>
      <c r="C55" s="489"/>
      <c r="D55" s="489"/>
      <c r="E55" s="489"/>
      <c r="F55" s="489"/>
    </row>
    <row r="56" spans="1:6">
      <c r="A56" s="489"/>
      <c r="B56" s="489"/>
      <c r="C56" s="489"/>
      <c r="D56" s="489"/>
      <c r="E56" s="489"/>
      <c r="F56" s="489"/>
    </row>
    <row r="57" spans="1:6">
      <c r="A57" s="488" t="s">
        <v>1744</v>
      </c>
      <c r="B57" s="489"/>
      <c r="C57" s="489"/>
      <c r="D57" s="489"/>
      <c r="E57" s="489"/>
      <c r="F57" s="489"/>
    </row>
    <row r="58" spans="1:6">
      <c r="A58" s="489"/>
      <c r="B58" s="489"/>
      <c r="C58" s="489"/>
      <c r="D58" s="489"/>
      <c r="E58" s="489"/>
      <c r="F58" s="489"/>
    </row>
    <row r="59" spans="1:6">
      <c r="A59" s="488" t="s">
        <v>1064</v>
      </c>
      <c r="B59" s="489"/>
      <c r="C59" s="489"/>
      <c r="D59" s="489"/>
      <c r="E59" s="489"/>
      <c r="F59" s="489"/>
    </row>
    <row r="60" spans="1:6">
      <c r="A60" s="489"/>
      <c r="B60" s="489"/>
      <c r="C60" s="489"/>
      <c r="D60" s="489"/>
      <c r="E60" s="489"/>
      <c r="F60" s="489"/>
    </row>
    <row r="61" spans="1:6">
      <c r="A61" s="498" t="s">
        <v>1438</v>
      </c>
      <c r="B61" s="2" t="s">
        <v>5</v>
      </c>
      <c r="C61" s="2" t="s">
        <v>6</v>
      </c>
      <c r="D61" s="491" t="s">
        <v>7</v>
      </c>
      <c r="E61" s="494" t="s">
        <v>1393</v>
      </c>
      <c r="F61" s="494"/>
    </row>
    <row r="62" spans="1:6">
      <c r="A62" s="499"/>
      <c r="B62" s="4" t="s">
        <v>9</v>
      </c>
      <c r="C62" s="4" t="s">
        <v>10</v>
      </c>
      <c r="D62" s="492"/>
      <c r="E62" s="81" t="s">
        <v>25</v>
      </c>
      <c r="F62" s="81" t="s">
        <v>26</v>
      </c>
    </row>
    <row r="63" spans="1:6">
      <c r="A63" s="152" t="s">
        <v>11</v>
      </c>
      <c r="B63" s="534"/>
      <c r="C63" s="534"/>
      <c r="D63" s="534"/>
      <c r="E63" s="534"/>
      <c r="F63" s="534"/>
    </row>
    <row r="64" spans="1:6">
      <c r="A64" s="138">
        <v>1</v>
      </c>
      <c r="B64" s="69" t="s">
        <v>14</v>
      </c>
      <c r="C64" s="143" t="s">
        <v>15</v>
      </c>
      <c r="D64" s="144">
        <v>2</v>
      </c>
      <c r="E64" s="70"/>
      <c r="F64" s="71"/>
    </row>
    <row r="65" spans="1:6">
      <c r="A65" s="138">
        <v>2</v>
      </c>
      <c r="B65" s="69" t="s">
        <v>16</v>
      </c>
      <c r="C65" s="143" t="s">
        <v>15</v>
      </c>
      <c r="D65" s="144">
        <v>2</v>
      </c>
      <c r="E65" s="70"/>
      <c r="F65" s="71"/>
    </row>
    <row r="66" spans="1:6">
      <c r="A66" s="495" t="s">
        <v>1392</v>
      </c>
      <c r="B66" s="496"/>
      <c r="C66" s="496"/>
      <c r="D66" s="496"/>
      <c r="E66" s="497"/>
      <c r="F66" s="71"/>
    </row>
    <row r="69" spans="1:6">
      <c r="A69" s="136"/>
      <c r="B69" s="1"/>
      <c r="C69" s="136"/>
      <c r="D69" s="136"/>
      <c r="E69" s="1"/>
      <c r="F69" s="1"/>
    </row>
    <row r="70" spans="1:6">
      <c r="A70" s="486" t="s">
        <v>0</v>
      </c>
      <c r="B70" s="487"/>
      <c r="C70" s="487"/>
      <c r="D70" s="487"/>
      <c r="E70" s="487"/>
      <c r="F70" s="487"/>
    </row>
    <row r="71" spans="1:6" ht="14.1">
      <c r="A71" s="136"/>
      <c r="B71" s="1"/>
      <c r="C71" s="142"/>
      <c r="D71" s="136"/>
      <c r="E71" s="1"/>
      <c r="F71" s="1"/>
    </row>
    <row r="72" spans="1:6">
      <c r="A72" s="488" t="s">
        <v>1743</v>
      </c>
      <c r="B72" s="489"/>
      <c r="C72" s="489"/>
      <c r="D72" s="489"/>
      <c r="E72" s="489"/>
      <c r="F72" s="489"/>
    </row>
    <row r="73" spans="1:6">
      <c r="A73" s="489"/>
      <c r="B73" s="489"/>
      <c r="C73" s="489"/>
      <c r="D73" s="489"/>
      <c r="E73" s="489"/>
      <c r="F73" s="489"/>
    </row>
    <row r="74" spans="1:6">
      <c r="A74" s="488" t="s">
        <v>1744</v>
      </c>
      <c r="B74" s="489"/>
      <c r="C74" s="489"/>
      <c r="D74" s="489"/>
      <c r="E74" s="489"/>
      <c r="F74" s="489"/>
    </row>
    <row r="75" spans="1:6">
      <c r="A75" s="489"/>
      <c r="B75" s="489"/>
      <c r="C75" s="489"/>
      <c r="D75" s="489"/>
      <c r="E75" s="489"/>
      <c r="F75" s="489"/>
    </row>
    <row r="76" spans="1:6">
      <c r="A76" s="488" t="s">
        <v>1065</v>
      </c>
      <c r="B76" s="489"/>
      <c r="C76" s="489"/>
      <c r="D76" s="489"/>
      <c r="E76" s="489"/>
      <c r="F76" s="489"/>
    </row>
    <row r="77" spans="1:6">
      <c r="A77" s="489"/>
      <c r="B77" s="489"/>
      <c r="C77" s="489"/>
      <c r="D77" s="489"/>
      <c r="E77" s="489"/>
      <c r="F77" s="489"/>
    </row>
    <row r="78" spans="1:6">
      <c r="A78" s="498" t="s">
        <v>1438</v>
      </c>
      <c r="B78" s="2" t="s">
        <v>5</v>
      </c>
      <c r="C78" s="2" t="s">
        <v>6</v>
      </c>
      <c r="D78" s="491" t="s">
        <v>7</v>
      </c>
      <c r="E78" s="494" t="s">
        <v>1393</v>
      </c>
      <c r="F78" s="494"/>
    </row>
    <row r="79" spans="1:6">
      <c r="A79" s="499"/>
      <c r="B79" s="4" t="s">
        <v>9</v>
      </c>
      <c r="C79" s="4" t="s">
        <v>10</v>
      </c>
      <c r="D79" s="492"/>
      <c r="E79" s="81" t="s">
        <v>25</v>
      </c>
      <c r="F79" s="81" t="s">
        <v>26</v>
      </c>
    </row>
    <row r="80" spans="1:6">
      <c r="A80" s="152" t="s">
        <v>11</v>
      </c>
      <c r="B80" s="534"/>
      <c r="C80" s="534"/>
      <c r="D80" s="534"/>
      <c r="E80" s="534"/>
      <c r="F80" s="534"/>
    </row>
    <row r="81" spans="1:6" ht="20.399999999999999">
      <c r="A81" s="138">
        <v>1</v>
      </c>
      <c r="B81" s="412" t="s">
        <v>1062</v>
      </c>
      <c r="C81" s="413" t="s">
        <v>13</v>
      </c>
      <c r="D81" s="414">
        <v>1</v>
      </c>
      <c r="E81" s="70"/>
      <c r="F81" s="71"/>
    </row>
    <row r="82" spans="1:6">
      <c r="A82" s="138">
        <v>2</v>
      </c>
      <c r="B82" s="69" t="s">
        <v>14</v>
      </c>
      <c r="C82" s="143" t="s">
        <v>15</v>
      </c>
      <c r="D82" s="363">
        <v>2</v>
      </c>
      <c r="E82" s="70"/>
      <c r="F82" s="71"/>
    </row>
    <row r="83" spans="1:6">
      <c r="A83" s="138">
        <v>3</v>
      </c>
      <c r="B83" s="412" t="s">
        <v>16</v>
      </c>
      <c r="C83" s="413" t="s">
        <v>15</v>
      </c>
      <c r="D83" s="414">
        <v>1</v>
      </c>
      <c r="E83" s="70"/>
      <c r="F83" s="71"/>
    </row>
    <row r="84" spans="1:6">
      <c r="A84" s="138">
        <v>4</v>
      </c>
      <c r="B84" s="69" t="s">
        <v>425</v>
      </c>
      <c r="C84" s="143" t="s">
        <v>15</v>
      </c>
      <c r="D84" s="144">
        <v>1</v>
      </c>
      <c r="E84" s="70"/>
      <c r="F84" s="71"/>
    </row>
    <row r="85" spans="1:6">
      <c r="A85" s="138">
        <v>5</v>
      </c>
      <c r="B85" s="69" t="s">
        <v>426</v>
      </c>
      <c r="C85" s="143" t="s">
        <v>15</v>
      </c>
      <c r="D85" s="144">
        <v>1</v>
      </c>
      <c r="E85" s="70"/>
      <c r="F85" s="71"/>
    </row>
    <row r="86" spans="1:6">
      <c r="A86" s="495" t="s">
        <v>1392</v>
      </c>
      <c r="B86" s="496"/>
      <c r="C86" s="496"/>
      <c r="D86" s="496"/>
      <c r="E86" s="497"/>
      <c r="F86" s="71"/>
    </row>
    <row r="87" spans="1:6">
      <c r="A87" s="139" t="s">
        <v>17</v>
      </c>
      <c r="B87" s="12"/>
      <c r="D87" s="145"/>
      <c r="E87" s="14"/>
      <c r="F87" s="15"/>
    </row>
    <row r="88" spans="1:6">
      <c r="A88" s="139" t="s">
        <v>17</v>
      </c>
      <c r="B88" s="12"/>
      <c r="D88" s="145"/>
      <c r="E88" s="14"/>
      <c r="F88" s="15"/>
    </row>
    <row r="89" spans="1:6">
      <c r="A89" s="139" t="s">
        <v>17</v>
      </c>
      <c r="B89" s="12"/>
      <c r="D89" s="145"/>
      <c r="E89" s="14"/>
      <c r="F89" s="15"/>
    </row>
    <row r="90" spans="1:6">
      <c r="A90" s="486" t="s">
        <v>0</v>
      </c>
      <c r="B90" s="487"/>
      <c r="C90" s="487"/>
      <c r="D90" s="487"/>
      <c r="E90" s="487"/>
      <c r="F90" s="487"/>
    </row>
    <row r="91" spans="1:6" ht="14.1">
      <c r="A91" s="136"/>
      <c r="B91" s="1"/>
      <c r="C91" s="142"/>
      <c r="D91" s="136"/>
      <c r="E91" s="1"/>
      <c r="F91" s="1"/>
    </row>
    <row r="92" spans="1:6">
      <c r="A92" s="488" t="s">
        <v>1743</v>
      </c>
      <c r="B92" s="489"/>
      <c r="C92" s="489"/>
      <c r="D92" s="489"/>
      <c r="E92" s="489"/>
      <c r="F92" s="489"/>
    </row>
    <row r="93" spans="1:6">
      <c r="A93" s="489"/>
      <c r="B93" s="489"/>
      <c r="C93" s="489"/>
      <c r="D93" s="489"/>
      <c r="E93" s="489"/>
      <c r="F93" s="489"/>
    </row>
    <row r="94" spans="1:6">
      <c r="A94" s="488" t="s">
        <v>1744</v>
      </c>
      <c r="B94" s="489"/>
      <c r="C94" s="489"/>
      <c r="D94" s="489"/>
      <c r="E94" s="489"/>
      <c r="F94" s="489"/>
    </row>
    <row r="95" spans="1:6">
      <c r="A95" s="489"/>
      <c r="B95" s="489"/>
      <c r="C95" s="489"/>
      <c r="D95" s="489"/>
      <c r="E95" s="489"/>
      <c r="F95" s="489"/>
    </row>
    <row r="96" spans="1:6">
      <c r="A96" s="488" t="s">
        <v>1066</v>
      </c>
      <c r="B96" s="489"/>
      <c r="C96" s="489"/>
      <c r="D96" s="489"/>
      <c r="E96" s="489"/>
      <c r="F96" s="489"/>
    </row>
    <row r="97" spans="1:6">
      <c r="A97" s="489"/>
      <c r="B97" s="489"/>
      <c r="C97" s="489"/>
      <c r="D97" s="489"/>
      <c r="E97" s="489"/>
      <c r="F97" s="489"/>
    </row>
    <row r="98" spans="1:6">
      <c r="A98" s="498" t="s">
        <v>1438</v>
      </c>
      <c r="B98" s="2" t="s">
        <v>5</v>
      </c>
      <c r="C98" s="2" t="s">
        <v>6</v>
      </c>
      <c r="D98" s="491" t="s">
        <v>7</v>
      </c>
      <c r="E98" s="494" t="s">
        <v>1393</v>
      </c>
      <c r="F98" s="494"/>
    </row>
    <row r="99" spans="1:6">
      <c r="A99" s="499"/>
      <c r="B99" s="4" t="s">
        <v>9</v>
      </c>
      <c r="C99" s="4" t="s">
        <v>10</v>
      </c>
      <c r="D99" s="492"/>
      <c r="E99" s="81" t="s">
        <v>25</v>
      </c>
      <c r="F99" s="81" t="s">
        <v>26</v>
      </c>
    </row>
    <row r="100" spans="1:6">
      <c r="A100" s="152" t="s">
        <v>11</v>
      </c>
      <c r="B100" s="534"/>
      <c r="C100" s="534"/>
      <c r="D100" s="534"/>
      <c r="E100" s="534"/>
      <c r="F100" s="534"/>
    </row>
    <row r="101" spans="1:6" ht="20.399999999999999">
      <c r="A101" s="138">
        <v>1</v>
      </c>
      <c r="B101" s="412" t="s">
        <v>1062</v>
      </c>
      <c r="C101" s="413" t="s">
        <v>13</v>
      </c>
      <c r="D101" s="414">
        <v>1</v>
      </c>
      <c r="E101" s="70"/>
      <c r="F101" s="71"/>
    </row>
    <row r="102" spans="1:6">
      <c r="A102" s="138">
        <v>2</v>
      </c>
      <c r="B102" s="69" t="s">
        <v>14</v>
      </c>
      <c r="C102" s="143" t="s">
        <v>15</v>
      </c>
      <c r="D102" s="363">
        <v>4</v>
      </c>
      <c r="E102" s="70"/>
      <c r="F102" s="71"/>
    </row>
    <row r="103" spans="1:6">
      <c r="A103" s="138">
        <v>3</v>
      </c>
      <c r="B103" s="69" t="s">
        <v>16</v>
      </c>
      <c r="C103" s="143" t="s">
        <v>15</v>
      </c>
      <c r="D103" s="363">
        <v>2</v>
      </c>
      <c r="E103" s="70"/>
      <c r="F103" s="71"/>
    </row>
    <row r="104" spans="1:6">
      <c r="A104" s="138">
        <v>4</v>
      </c>
      <c r="B104" s="69" t="s">
        <v>425</v>
      </c>
      <c r="C104" s="143" t="s">
        <v>15</v>
      </c>
      <c r="D104" s="144">
        <v>1</v>
      </c>
      <c r="E104" s="70"/>
      <c r="F104" s="71"/>
    </row>
    <row r="105" spans="1:6">
      <c r="A105" s="138">
        <v>5</v>
      </c>
      <c r="B105" s="69" t="s">
        <v>426</v>
      </c>
      <c r="C105" s="143" t="s">
        <v>15</v>
      </c>
      <c r="D105" s="144">
        <v>1</v>
      </c>
      <c r="E105" s="70"/>
      <c r="F105" s="71"/>
    </row>
    <row r="106" spans="1:6">
      <c r="A106" s="495" t="s">
        <v>1392</v>
      </c>
      <c r="B106" s="496"/>
      <c r="C106" s="496"/>
      <c r="D106" s="496"/>
      <c r="E106" s="497"/>
      <c r="F106" s="71"/>
    </row>
    <row r="107" spans="1:6">
      <c r="A107" s="139" t="s">
        <v>17</v>
      </c>
      <c r="B107" s="12"/>
      <c r="D107" s="145"/>
      <c r="E107" s="14"/>
      <c r="F107" s="15"/>
    </row>
    <row r="108" spans="1:6">
      <c r="A108" s="139" t="s">
        <v>17</v>
      </c>
      <c r="B108" s="7"/>
      <c r="D108" s="146"/>
      <c r="E108" s="8"/>
      <c r="F108" s="9"/>
    </row>
    <row r="109" spans="1:6">
      <c r="A109" s="139" t="s">
        <v>17</v>
      </c>
      <c r="B109" s="12"/>
      <c r="D109" s="145"/>
      <c r="E109" s="14"/>
      <c r="F109" s="15"/>
    </row>
    <row r="110" spans="1:6">
      <c r="A110" s="139" t="s">
        <v>17</v>
      </c>
      <c r="B110" s="12"/>
      <c r="D110" s="145"/>
      <c r="E110" s="14"/>
      <c r="F110" s="15"/>
    </row>
    <row r="111" spans="1:6">
      <c r="A111" s="139" t="s">
        <v>17</v>
      </c>
      <c r="B111" s="12"/>
      <c r="D111" s="145"/>
      <c r="E111" s="14"/>
      <c r="F111" s="15"/>
    </row>
  </sheetData>
  <mergeCells count="57">
    <mergeCell ref="A106:E106"/>
    <mergeCell ref="B100:F100"/>
    <mergeCell ref="B80:F80"/>
    <mergeCell ref="D98:D99"/>
    <mergeCell ref="A90:F90"/>
    <mergeCell ref="A92:F93"/>
    <mergeCell ref="A94:F95"/>
    <mergeCell ref="A96:F97"/>
    <mergeCell ref="A86:E86"/>
    <mergeCell ref="E98:F98"/>
    <mergeCell ref="A98:A99"/>
    <mergeCell ref="B63:F63"/>
    <mergeCell ref="D78:D79"/>
    <mergeCell ref="A70:F70"/>
    <mergeCell ref="A72:F73"/>
    <mergeCell ref="A74:F75"/>
    <mergeCell ref="A76:F77"/>
    <mergeCell ref="A66:E66"/>
    <mergeCell ref="E78:F78"/>
    <mergeCell ref="A78:A79"/>
    <mergeCell ref="B46:F46"/>
    <mergeCell ref="B51:F51"/>
    <mergeCell ref="D61:D62"/>
    <mergeCell ref="A53:F53"/>
    <mergeCell ref="A55:F56"/>
    <mergeCell ref="A57:F58"/>
    <mergeCell ref="A59:F60"/>
    <mergeCell ref="A49:E49"/>
    <mergeCell ref="E61:F61"/>
    <mergeCell ref="A61:A62"/>
    <mergeCell ref="B28:F28"/>
    <mergeCell ref="D44:D45"/>
    <mergeCell ref="A36:F36"/>
    <mergeCell ref="A38:F39"/>
    <mergeCell ref="A40:F41"/>
    <mergeCell ref="A42:F43"/>
    <mergeCell ref="A32:E32"/>
    <mergeCell ref="E44:F44"/>
    <mergeCell ref="A44:A45"/>
    <mergeCell ref="D26:D27"/>
    <mergeCell ref="A18:F18"/>
    <mergeCell ref="A20:F21"/>
    <mergeCell ref="A22:F23"/>
    <mergeCell ref="A24:F25"/>
    <mergeCell ref="E26:F26"/>
    <mergeCell ref="A26:A27"/>
    <mergeCell ref="B16:F16"/>
    <mergeCell ref="D10:D11"/>
    <mergeCell ref="B12:F12"/>
    <mergeCell ref="B15:F15"/>
    <mergeCell ref="E10:F10"/>
    <mergeCell ref="A14:E14"/>
    <mergeCell ref="A2:F2"/>
    <mergeCell ref="A4:F5"/>
    <mergeCell ref="A6:F7"/>
    <mergeCell ref="A8:F9"/>
    <mergeCell ref="A10:A11"/>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740E-19AC-4A6E-A09C-4B8C9556BB4F}">
  <dimension ref="A2:H362"/>
  <sheetViews>
    <sheetView topLeftCell="A261" workbookViewId="0">
      <selection activeCell="E270" sqref="E270"/>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1067</v>
      </c>
      <c r="B6" s="540"/>
      <c r="C6" s="540"/>
      <c r="D6" s="540"/>
      <c r="E6" s="540"/>
      <c r="F6" s="540"/>
    </row>
    <row r="7" spans="1:8">
      <c r="A7" s="540"/>
      <c r="B7" s="540"/>
      <c r="C7" s="540"/>
      <c r="D7" s="540"/>
      <c r="E7" s="540"/>
      <c r="F7" s="540"/>
    </row>
    <row r="8" spans="1:8">
      <c r="A8" s="539" t="s">
        <v>115</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116</v>
      </c>
      <c r="C12" s="536"/>
      <c r="D12" s="536"/>
      <c r="E12" s="536"/>
      <c r="F12" s="536"/>
    </row>
    <row r="13" spans="1:8">
      <c r="A13" s="86">
        <v>1</v>
      </c>
      <c r="B13" s="82" t="s">
        <v>117</v>
      </c>
      <c r="C13" s="86"/>
      <c r="D13" s="153">
        <v>0</v>
      </c>
      <c r="E13" s="83">
        <v>0</v>
      </c>
      <c r="F13" s="84">
        <v>0</v>
      </c>
      <c r="G13" s="38"/>
      <c r="H13" s="38"/>
    </row>
    <row r="14" spans="1:8" ht="34.200000000000003">
      <c r="A14" s="86">
        <v>2</v>
      </c>
      <c r="B14" s="82" t="s">
        <v>1068</v>
      </c>
      <c r="C14" s="86" t="s">
        <v>64</v>
      </c>
      <c r="D14" s="154">
        <v>4</v>
      </c>
      <c r="E14" s="83"/>
      <c r="F14" s="84"/>
      <c r="G14" s="38"/>
      <c r="H14" s="38"/>
    </row>
    <row r="15" spans="1:8" ht="34.200000000000003">
      <c r="A15" s="86">
        <v>3</v>
      </c>
      <c r="B15" s="82" t="s">
        <v>118</v>
      </c>
      <c r="C15" s="86" t="s">
        <v>64</v>
      </c>
      <c r="D15" s="154">
        <v>273</v>
      </c>
      <c r="E15" s="83"/>
      <c r="F15" s="84"/>
      <c r="G15" s="38"/>
      <c r="H15" s="38"/>
    </row>
    <row r="16" spans="1:8" ht="34.200000000000003">
      <c r="A16" s="86">
        <v>4</v>
      </c>
      <c r="B16" s="82" t="s">
        <v>119</v>
      </c>
      <c r="C16" s="86" t="s">
        <v>64</v>
      </c>
      <c r="D16" s="154">
        <v>841</v>
      </c>
      <c r="E16" s="83"/>
      <c r="F16" s="84"/>
      <c r="G16" s="38"/>
      <c r="H16" s="38"/>
    </row>
    <row r="17" spans="1:8" ht="22.8">
      <c r="A17" s="86">
        <v>5</v>
      </c>
      <c r="B17" s="82" t="s">
        <v>721</v>
      </c>
      <c r="C17" s="86" t="s">
        <v>64</v>
      </c>
      <c r="D17" s="154">
        <v>79</v>
      </c>
      <c r="E17" s="83"/>
      <c r="F17" s="84"/>
      <c r="G17" s="38"/>
      <c r="H17" s="38"/>
    </row>
    <row r="18" spans="1:8" ht="34.200000000000003">
      <c r="A18" s="86">
        <v>6</v>
      </c>
      <c r="B18" s="82" t="s">
        <v>1069</v>
      </c>
      <c r="C18" s="86" t="s">
        <v>64</v>
      </c>
      <c r="D18" s="154">
        <v>34</v>
      </c>
      <c r="E18" s="83"/>
      <c r="F18" s="84"/>
      <c r="G18" s="38"/>
      <c r="H18" s="38"/>
    </row>
    <row r="19" spans="1:8" ht="22.8">
      <c r="A19" s="86">
        <v>7</v>
      </c>
      <c r="B19" s="82" t="s">
        <v>1070</v>
      </c>
      <c r="C19" s="86" t="s">
        <v>15</v>
      </c>
      <c r="D19" s="154">
        <v>4</v>
      </c>
      <c r="E19" s="83"/>
      <c r="F19" s="84"/>
      <c r="G19" s="38"/>
      <c r="H19" s="38"/>
    </row>
    <row r="20" spans="1:8">
      <c r="A20" s="86">
        <v>8</v>
      </c>
      <c r="B20" s="82" t="s">
        <v>429</v>
      </c>
      <c r="C20" s="86"/>
      <c r="D20" s="153">
        <v>0</v>
      </c>
      <c r="E20" s="83"/>
      <c r="F20" s="84"/>
      <c r="G20" s="38"/>
      <c r="H20" s="38"/>
    </row>
    <row r="21" spans="1:8" ht="34.200000000000003">
      <c r="A21" s="86">
        <v>9</v>
      </c>
      <c r="B21" s="82" t="s">
        <v>1071</v>
      </c>
      <c r="C21" s="86" t="s">
        <v>64</v>
      </c>
      <c r="D21" s="154">
        <v>17</v>
      </c>
      <c r="E21" s="83"/>
      <c r="F21" s="84"/>
      <c r="G21" s="38"/>
      <c r="H21" s="38"/>
    </row>
    <row r="22" spans="1:8" ht="45.6">
      <c r="A22" s="86">
        <v>10</v>
      </c>
      <c r="B22" s="82" t="s">
        <v>724</v>
      </c>
      <c r="C22" s="86" t="s">
        <v>64</v>
      </c>
      <c r="D22" s="154">
        <v>846</v>
      </c>
      <c r="E22" s="83"/>
      <c r="F22" s="84"/>
      <c r="G22" s="38"/>
      <c r="H22" s="38"/>
    </row>
    <row r="23" spans="1:8" ht="22.8">
      <c r="A23" s="86">
        <v>11</v>
      </c>
      <c r="B23" s="82" t="s">
        <v>1072</v>
      </c>
      <c r="C23" s="86" t="s">
        <v>64</v>
      </c>
      <c r="D23" s="154">
        <v>154</v>
      </c>
      <c r="E23" s="83"/>
      <c r="F23" s="84"/>
      <c r="G23" s="38"/>
      <c r="H23" s="38"/>
    </row>
    <row r="24" spans="1:8">
      <c r="A24" s="86">
        <v>12</v>
      </c>
      <c r="B24" s="82" t="s">
        <v>206</v>
      </c>
      <c r="C24" s="86"/>
      <c r="D24" s="153">
        <v>0</v>
      </c>
      <c r="E24" s="83">
        <v>0</v>
      </c>
      <c r="F24" s="84">
        <v>0</v>
      </c>
      <c r="G24" s="38"/>
      <c r="H24" s="38"/>
    </row>
    <row r="25" spans="1:8" ht="34.200000000000003">
      <c r="A25" s="86">
        <v>13</v>
      </c>
      <c r="B25" s="82" t="s">
        <v>460</v>
      </c>
      <c r="C25" s="86" t="s">
        <v>103</v>
      </c>
      <c r="D25" s="153">
        <v>0.04</v>
      </c>
      <c r="E25" s="83"/>
      <c r="F25" s="84"/>
      <c r="G25" s="38"/>
      <c r="H25" s="38"/>
    </row>
    <row r="26" spans="1:8" ht="22.8">
      <c r="A26" s="86">
        <v>14</v>
      </c>
      <c r="B26" s="82" t="s">
        <v>208</v>
      </c>
      <c r="C26" s="86" t="s">
        <v>103</v>
      </c>
      <c r="D26" s="153">
        <v>0.04</v>
      </c>
      <c r="E26" s="83"/>
      <c r="F26" s="84"/>
      <c r="G26" s="38"/>
      <c r="H26" s="38"/>
    </row>
    <row r="27" spans="1:8" ht="34.200000000000003">
      <c r="A27" s="86">
        <v>15</v>
      </c>
      <c r="B27" s="82" t="s">
        <v>207</v>
      </c>
      <c r="C27" s="86" t="s">
        <v>103</v>
      </c>
      <c r="D27" s="154">
        <v>4.4400000000000004</v>
      </c>
      <c r="E27" s="83"/>
      <c r="F27" s="84"/>
      <c r="G27" s="38"/>
      <c r="H27" s="38"/>
    </row>
    <row r="28" spans="1:8" ht="22.8">
      <c r="A28" s="86">
        <v>16</v>
      </c>
      <c r="B28" s="82" t="s">
        <v>208</v>
      </c>
      <c r="C28" s="86" t="s">
        <v>103</v>
      </c>
      <c r="D28" s="154">
        <v>4.4400000000000004</v>
      </c>
      <c r="E28" s="83"/>
      <c r="F28" s="84"/>
      <c r="G28" s="38"/>
      <c r="H28" s="38"/>
    </row>
    <row r="29" spans="1:8" ht="34.200000000000003">
      <c r="A29" s="86">
        <v>17</v>
      </c>
      <c r="B29" s="82" t="s">
        <v>209</v>
      </c>
      <c r="C29" s="86" t="s">
        <v>103</v>
      </c>
      <c r="D29" s="154">
        <v>16.87</v>
      </c>
      <c r="E29" s="83"/>
      <c r="F29" s="84"/>
      <c r="G29" s="38"/>
      <c r="H29" s="38"/>
    </row>
    <row r="30" spans="1:8" ht="22.8">
      <c r="A30" s="86">
        <v>18</v>
      </c>
      <c r="B30" s="82" t="s">
        <v>208</v>
      </c>
      <c r="C30" s="86" t="s">
        <v>103</v>
      </c>
      <c r="D30" s="154">
        <v>16.87</v>
      </c>
      <c r="E30" s="83"/>
      <c r="F30" s="84"/>
      <c r="G30" s="38"/>
      <c r="H30" s="38"/>
    </row>
    <row r="31" spans="1:8" ht="34.200000000000003">
      <c r="A31" s="86">
        <v>19</v>
      </c>
      <c r="B31" s="82" t="s">
        <v>753</v>
      </c>
      <c r="C31" s="86" t="s">
        <v>103</v>
      </c>
      <c r="D31" s="153">
        <v>0.79</v>
      </c>
      <c r="E31" s="83"/>
      <c r="F31" s="84"/>
      <c r="G31" s="38"/>
      <c r="H31" s="38"/>
    </row>
    <row r="32" spans="1:8" ht="22.8">
      <c r="A32" s="86">
        <v>20</v>
      </c>
      <c r="B32" s="82" t="s">
        <v>208</v>
      </c>
      <c r="C32" s="86" t="s">
        <v>103</v>
      </c>
      <c r="D32" s="153">
        <v>0.79</v>
      </c>
      <c r="E32" s="83"/>
      <c r="F32" s="84"/>
      <c r="G32" s="38"/>
      <c r="H32" s="38"/>
    </row>
    <row r="33" spans="1:8" ht="34.200000000000003">
      <c r="A33" s="86">
        <v>21</v>
      </c>
      <c r="B33" s="82" t="s">
        <v>1073</v>
      </c>
      <c r="C33" s="86" t="s">
        <v>103</v>
      </c>
      <c r="D33" s="153">
        <v>0.34</v>
      </c>
      <c r="E33" s="83"/>
      <c r="F33" s="84"/>
      <c r="G33" s="38"/>
      <c r="H33" s="38"/>
    </row>
    <row r="34" spans="1:8" ht="22.8">
      <c r="A34" s="86">
        <v>22</v>
      </c>
      <c r="B34" s="82" t="s">
        <v>208</v>
      </c>
      <c r="C34" s="86" t="s">
        <v>103</v>
      </c>
      <c r="D34" s="153">
        <v>0.34</v>
      </c>
      <c r="E34" s="83"/>
      <c r="F34" s="84"/>
      <c r="G34" s="38"/>
      <c r="H34" s="38"/>
    </row>
    <row r="35" spans="1:8">
      <c r="A35" s="155"/>
      <c r="B35" s="535" t="s">
        <v>130</v>
      </c>
      <c r="C35" s="536"/>
      <c r="D35" s="536"/>
      <c r="E35" s="536"/>
      <c r="F35" s="536"/>
    </row>
    <row r="36" spans="1:8" ht="45.6">
      <c r="A36" s="86">
        <v>1</v>
      </c>
      <c r="B36" s="82" t="s">
        <v>1074</v>
      </c>
      <c r="C36" s="86" t="s">
        <v>74</v>
      </c>
      <c r="D36" s="154">
        <v>1.04</v>
      </c>
      <c r="E36" s="83"/>
      <c r="F36" s="84"/>
      <c r="G36" s="38"/>
      <c r="H36" s="38"/>
    </row>
    <row r="37" spans="1:8" ht="45.6">
      <c r="A37" s="86">
        <v>2</v>
      </c>
      <c r="B37" s="82" t="s">
        <v>134</v>
      </c>
      <c r="C37" s="86" t="s">
        <v>74</v>
      </c>
      <c r="D37" s="154">
        <v>1.93</v>
      </c>
      <c r="E37" s="83"/>
      <c r="F37" s="84"/>
      <c r="G37" s="38"/>
      <c r="H37" s="38"/>
    </row>
    <row r="38" spans="1:8" ht="22.8">
      <c r="A38" s="86">
        <v>3</v>
      </c>
      <c r="B38" s="82" t="s">
        <v>433</v>
      </c>
      <c r="C38" s="86" t="s">
        <v>15</v>
      </c>
      <c r="D38" s="154">
        <v>1</v>
      </c>
      <c r="E38" s="83"/>
      <c r="F38" s="84"/>
      <c r="G38" s="38"/>
      <c r="H38" s="38"/>
    </row>
    <row r="39" spans="1:8">
      <c r="A39" s="86">
        <v>4</v>
      </c>
      <c r="B39" s="82" t="s">
        <v>1075</v>
      </c>
      <c r="C39" s="86" t="s">
        <v>10</v>
      </c>
      <c r="D39" s="154">
        <v>1</v>
      </c>
      <c r="E39" s="83"/>
      <c r="F39" s="84"/>
      <c r="G39" s="38"/>
      <c r="H39" s="38"/>
    </row>
    <row r="40" spans="1:8" ht="34.200000000000003">
      <c r="A40" s="86">
        <v>5</v>
      </c>
      <c r="B40" s="82" t="s">
        <v>181</v>
      </c>
      <c r="C40" s="86" t="s">
        <v>74</v>
      </c>
      <c r="D40" s="153">
        <v>0.36</v>
      </c>
      <c r="E40" s="83"/>
      <c r="F40" s="84"/>
      <c r="G40" s="38"/>
      <c r="H40" s="38"/>
    </row>
    <row r="41" spans="1:8" ht="22.8">
      <c r="A41" s="86">
        <v>6</v>
      </c>
      <c r="B41" s="82" t="s">
        <v>439</v>
      </c>
      <c r="C41" s="86" t="s">
        <v>184</v>
      </c>
      <c r="D41" s="154">
        <v>4.92</v>
      </c>
      <c r="E41" s="83"/>
      <c r="F41" s="84"/>
      <c r="G41" s="38"/>
      <c r="H41" s="38"/>
    </row>
    <row r="42" spans="1:8" ht="45.6">
      <c r="A42" s="86">
        <v>7</v>
      </c>
      <c r="B42" s="82" t="s">
        <v>134</v>
      </c>
      <c r="C42" s="86" t="s">
        <v>74</v>
      </c>
      <c r="D42" s="154">
        <v>1.84</v>
      </c>
      <c r="E42" s="83"/>
      <c r="F42" s="84"/>
      <c r="G42" s="38"/>
      <c r="H42" s="38"/>
    </row>
    <row r="43" spans="1:8" ht="22.8">
      <c r="A43" s="86">
        <v>8</v>
      </c>
      <c r="B43" s="82" t="s">
        <v>433</v>
      </c>
      <c r="C43" s="86" t="s">
        <v>15</v>
      </c>
      <c r="D43" s="154">
        <v>1</v>
      </c>
      <c r="E43" s="83"/>
      <c r="F43" s="84"/>
      <c r="G43" s="38"/>
      <c r="H43" s="38"/>
    </row>
    <row r="44" spans="1:8">
      <c r="A44" s="86">
        <v>9</v>
      </c>
      <c r="B44" s="82" t="s">
        <v>1076</v>
      </c>
      <c r="C44" s="86" t="s">
        <v>10</v>
      </c>
      <c r="D44" s="154">
        <v>1</v>
      </c>
      <c r="E44" s="83"/>
      <c r="F44" s="84"/>
      <c r="G44" s="38"/>
      <c r="H44" s="38"/>
    </row>
    <row r="45" spans="1:8" ht="45.6">
      <c r="A45" s="86">
        <v>10</v>
      </c>
      <c r="B45" s="82" t="s">
        <v>134</v>
      </c>
      <c r="C45" s="86" t="s">
        <v>74</v>
      </c>
      <c r="D45" s="154">
        <v>2.72</v>
      </c>
      <c r="E45" s="83"/>
      <c r="F45" s="84"/>
      <c r="G45" s="38"/>
      <c r="H45" s="38"/>
    </row>
    <row r="46" spans="1:8" ht="22.8">
      <c r="A46" s="86">
        <v>11</v>
      </c>
      <c r="B46" s="82" t="s">
        <v>433</v>
      </c>
      <c r="C46" s="86" t="s">
        <v>15</v>
      </c>
      <c r="D46" s="154">
        <v>1</v>
      </c>
      <c r="E46" s="83"/>
      <c r="F46" s="84"/>
      <c r="G46" s="38"/>
      <c r="H46" s="38"/>
    </row>
    <row r="47" spans="1:8" ht="22.8">
      <c r="A47" s="86">
        <v>12</v>
      </c>
      <c r="B47" s="82" t="s">
        <v>444</v>
      </c>
      <c r="C47" s="86" t="s">
        <v>15</v>
      </c>
      <c r="D47" s="154">
        <v>1</v>
      </c>
      <c r="E47" s="83"/>
      <c r="F47" s="84"/>
      <c r="G47" s="38"/>
      <c r="H47" s="38"/>
    </row>
    <row r="48" spans="1:8">
      <c r="A48" s="86">
        <v>13</v>
      </c>
      <c r="B48" s="82" t="s">
        <v>1077</v>
      </c>
      <c r="C48" s="86" t="s">
        <v>10</v>
      </c>
      <c r="D48" s="154">
        <v>1</v>
      </c>
      <c r="E48" s="83"/>
      <c r="F48" s="84"/>
      <c r="G48" s="38"/>
      <c r="H48" s="38"/>
    </row>
    <row r="49" spans="1:8">
      <c r="A49" s="86">
        <v>14</v>
      </c>
      <c r="B49" s="82" t="s">
        <v>1078</v>
      </c>
      <c r="C49" s="86" t="s">
        <v>10</v>
      </c>
      <c r="D49" s="154">
        <v>1</v>
      </c>
      <c r="E49" s="83"/>
      <c r="F49" s="84"/>
      <c r="G49" s="38"/>
      <c r="H49" s="38"/>
    </row>
    <row r="50" spans="1:8" ht="45.6">
      <c r="A50" s="86">
        <v>15</v>
      </c>
      <c r="B50" s="82" t="s">
        <v>134</v>
      </c>
      <c r="C50" s="86" t="s">
        <v>74</v>
      </c>
      <c r="D50" s="154">
        <v>1.84</v>
      </c>
      <c r="E50" s="83"/>
      <c r="F50" s="84"/>
      <c r="G50" s="38"/>
      <c r="H50" s="38"/>
    </row>
    <row r="51" spans="1:8" ht="45.6">
      <c r="A51" s="86">
        <v>16</v>
      </c>
      <c r="B51" s="82" t="s">
        <v>134</v>
      </c>
      <c r="C51" s="86" t="s">
        <v>74</v>
      </c>
      <c r="D51" s="154">
        <v>2.19</v>
      </c>
      <c r="E51" s="83"/>
      <c r="F51" s="84"/>
      <c r="G51" s="38"/>
      <c r="H51" s="38"/>
    </row>
    <row r="52" spans="1:8" ht="22.8">
      <c r="A52" s="86">
        <v>17</v>
      </c>
      <c r="B52" s="82" t="s">
        <v>433</v>
      </c>
      <c r="C52" s="86" t="s">
        <v>15</v>
      </c>
      <c r="D52" s="154">
        <v>1</v>
      </c>
      <c r="E52" s="83"/>
      <c r="F52" s="84"/>
      <c r="G52" s="38"/>
      <c r="H52" s="38"/>
    </row>
    <row r="53" spans="1:8">
      <c r="A53" s="86">
        <v>18</v>
      </c>
      <c r="B53" s="82" t="s">
        <v>1079</v>
      </c>
      <c r="C53" s="86" t="s">
        <v>10</v>
      </c>
      <c r="D53" s="154">
        <v>1</v>
      </c>
      <c r="E53" s="83"/>
      <c r="F53" s="84"/>
      <c r="G53" s="38"/>
      <c r="H53" s="38"/>
    </row>
    <row r="54" spans="1:8" ht="45.6">
      <c r="A54" s="86">
        <v>19</v>
      </c>
      <c r="B54" s="82" t="s">
        <v>134</v>
      </c>
      <c r="C54" s="86" t="s">
        <v>74</v>
      </c>
      <c r="D54" s="154">
        <v>2.1</v>
      </c>
      <c r="E54" s="83"/>
      <c r="F54" s="84"/>
      <c r="G54" s="38"/>
      <c r="H54" s="38"/>
    </row>
    <row r="55" spans="1:8" ht="22.8">
      <c r="A55" s="86">
        <v>20</v>
      </c>
      <c r="B55" s="82" t="s">
        <v>433</v>
      </c>
      <c r="C55" s="86" t="s">
        <v>15</v>
      </c>
      <c r="D55" s="154">
        <v>1</v>
      </c>
      <c r="E55" s="83"/>
      <c r="F55" s="84"/>
      <c r="G55" s="38"/>
      <c r="H55" s="38"/>
    </row>
    <row r="56" spans="1:8">
      <c r="A56" s="86">
        <v>21</v>
      </c>
      <c r="B56" s="82" t="s">
        <v>1080</v>
      </c>
      <c r="C56" s="86" t="s">
        <v>10</v>
      </c>
      <c r="D56" s="154">
        <v>1</v>
      </c>
      <c r="E56" s="83"/>
      <c r="F56" s="84"/>
      <c r="G56" s="38"/>
      <c r="H56" s="38"/>
    </row>
    <row r="57" spans="1:8" ht="45.6">
      <c r="A57" s="86">
        <v>22</v>
      </c>
      <c r="B57" s="82" t="s">
        <v>134</v>
      </c>
      <c r="C57" s="86" t="s">
        <v>74</v>
      </c>
      <c r="D57" s="154">
        <v>2.1</v>
      </c>
      <c r="E57" s="83"/>
      <c r="F57" s="84"/>
      <c r="G57" s="38"/>
      <c r="H57" s="38"/>
    </row>
    <row r="58" spans="1:8" ht="45.6">
      <c r="A58" s="86">
        <v>23</v>
      </c>
      <c r="B58" s="82" t="s">
        <v>1074</v>
      </c>
      <c r="C58" s="86" t="s">
        <v>74</v>
      </c>
      <c r="D58" s="154">
        <v>1.02</v>
      </c>
      <c r="E58" s="83"/>
      <c r="F58" s="84"/>
      <c r="G58" s="38"/>
      <c r="H58" s="38"/>
    </row>
    <row r="59" spans="1:8" ht="45.6">
      <c r="A59" s="86">
        <v>24</v>
      </c>
      <c r="B59" s="82" t="s">
        <v>1074</v>
      </c>
      <c r="C59" s="86" t="s">
        <v>74</v>
      </c>
      <c r="D59" s="154">
        <v>1.04</v>
      </c>
      <c r="E59" s="83"/>
      <c r="F59" s="84"/>
      <c r="G59" s="38"/>
      <c r="H59" s="38"/>
    </row>
    <row r="60" spans="1:8" ht="45.6">
      <c r="A60" s="86">
        <v>25</v>
      </c>
      <c r="B60" s="82" t="s">
        <v>1074</v>
      </c>
      <c r="C60" s="86" t="s">
        <v>74</v>
      </c>
      <c r="D60" s="153">
        <v>0.86</v>
      </c>
      <c r="E60" s="83"/>
      <c r="F60" s="84"/>
      <c r="G60" s="38"/>
      <c r="H60" s="38"/>
    </row>
    <row r="61" spans="1:8" ht="45.6">
      <c r="A61" s="86">
        <v>26</v>
      </c>
      <c r="B61" s="82" t="s">
        <v>1074</v>
      </c>
      <c r="C61" s="86" t="s">
        <v>74</v>
      </c>
      <c r="D61" s="153">
        <v>0.88</v>
      </c>
      <c r="E61" s="83"/>
      <c r="F61" s="84"/>
      <c r="G61" s="38"/>
      <c r="H61" s="38"/>
    </row>
    <row r="62" spans="1:8" ht="45.6">
      <c r="A62" s="86">
        <v>27</v>
      </c>
      <c r="B62" s="82" t="s">
        <v>726</v>
      </c>
      <c r="C62" s="86" t="s">
        <v>74</v>
      </c>
      <c r="D62" s="154">
        <v>4.0599999999999996</v>
      </c>
      <c r="E62" s="83"/>
      <c r="F62" s="84"/>
      <c r="G62" s="38"/>
      <c r="H62" s="38"/>
    </row>
    <row r="63" spans="1:8" ht="22.8">
      <c r="A63" s="86">
        <v>28</v>
      </c>
      <c r="B63" s="82" t="s">
        <v>433</v>
      </c>
      <c r="C63" s="86" t="s">
        <v>15</v>
      </c>
      <c r="D63" s="154">
        <v>1</v>
      </c>
      <c r="E63" s="83"/>
      <c r="F63" s="84"/>
      <c r="G63" s="38"/>
      <c r="H63" s="38"/>
    </row>
    <row r="64" spans="1:8" ht="22.8">
      <c r="A64" s="86">
        <v>29</v>
      </c>
      <c r="B64" s="82" t="s">
        <v>444</v>
      </c>
      <c r="C64" s="86" t="s">
        <v>15</v>
      </c>
      <c r="D64" s="154">
        <v>1</v>
      </c>
      <c r="E64" s="83"/>
      <c r="F64" s="84"/>
      <c r="G64" s="38"/>
      <c r="H64" s="38"/>
    </row>
    <row r="65" spans="1:8">
      <c r="A65" s="86">
        <v>30</v>
      </c>
      <c r="B65" s="82" t="s">
        <v>1081</v>
      </c>
      <c r="C65" s="86" t="s">
        <v>10</v>
      </c>
      <c r="D65" s="154">
        <v>1</v>
      </c>
      <c r="E65" s="83"/>
      <c r="F65" s="84"/>
      <c r="G65" s="38"/>
      <c r="H65" s="38"/>
    </row>
    <row r="66" spans="1:8">
      <c r="A66" s="86">
        <v>31</v>
      </c>
      <c r="B66" s="82" t="s">
        <v>1082</v>
      </c>
      <c r="C66" s="86" t="s">
        <v>10</v>
      </c>
      <c r="D66" s="154">
        <v>1</v>
      </c>
      <c r="E66" s="83"/>
      <c r="F66" s="84"/>
      <c r="G66" s="38"/>
      <c r="H66" s="38"/>
    </row>
    <row r="67" spans="1:8" ht="45.6">
      <c r="A67" s="86">
        <v>32</v>
      </c>
      <c r="B67" s="82" t="s">
        <v>134</v>
      </c>
      <c r="C67" s="86" t="s">
        <v>74</v>
      </c>
      <c r="D67" s="154">
        <v>3.1</v>
      </c>
      <c r="E67" s="83"/>
      <c r="F67" s="84"/>
      <c r="G67" s="38"/>
      <c r="H67" s="38"/>
    </row>
    <row r="68" spans="1:8" ht="22.8">
      <c r="A68" s="86">
        <v>33</v>
      </c>
      <c r="B68" s="82" t="s">
        <v>433</v>
      </c>
      <c r="C68" s="86" t="s">
        <v>15</v>
      </c>
      <c r="D68" s="154">
        <v>3</v>
      </c>
      <c r="E68" s="83"/>
      <c r="F68" s="84"/>
      <c r="G68" s="38"/>
      <c r="H68" s="38"/>
    </row>
    <row r="69" spans="1:8">
      <c r="A69" s="86">
        <v>34</v>
      </c>
      <c r="B69" s="82" t="s">
        <v>1083</v>
      </c>
      <c r="C69" s="86" t="s">
        <v>10</v>
      </c>
      <c r="D69" s="154">
        <v>1</v>
      </c>
      <c r="E69" s="83"/>
      <c r="F69" s="84"/>
      <c r="G69" s="38"/>
      <c r="H69" s="38"/>
    </row>
    <row r="70" spans="1:8">
      <c r="A70" s="86">
        <v>35</v>
      </c>
      <c r="B70" s="82" t="s">
        <v>731</v>
      </c>
      <c r="C70" s="86" t="s">
        <v>10</v>
      </c>
      <c r="D70" s="154">
        <v>1</v>
      </c>
      <c r="E70" s="83"/>
      <c r="F70" s="84"/>
      <c r="G70" s="38"/>
      <c r="H70" s="38"/>
    </row>
    <row r="71" spans="1:8">
      <c r="A71" s="86">
        <v>36</v>
      </c>
      <c r="B71" s="82" t="s">
        <v>1084</v>
      </c>
      <c r="C71" s="86" t="s">
        <v>10</v>
      </c>
      <c r="D71" s="154">
        <v>1</v>
      </c>
      <c r="E71" s="83"/>
      <c r="F71" s="84"/>
      <c r="G71" s="38"/>
      <c r="H71" s="38"/>
    </row>
    <row r="72" spans="1:8" ht="34.200000000000003">
      <c r="A72" s="86">
        <v>37</v>
      </c>
      <c r="B72" s="82" t="s">
        <v>729</v>
      </c>
      <c r="C72" s="86" t="s">
        <v>74</v>
      </c>
      <c r="D72" s="154">
        <v>6.02</v>
      </c>
      <c r="E72" s="83"/>
      <c r="F72" s="84"/>
      <c r="G72" s="38"/>
      <c r="H72" s="38"/>
    </row>
    <row r="73" spans="1:8" ht="22.8">
      <c r="A73" s="86">
        <v>38</v>
      </c>
      <c r="B73" s="82" t="s">
        <v>433</v>
      </c>
      <c r="C73" s="86" t="s">
        <v>15</v>
      </c>
      <c r="D73" s="154">
        <v>4</v>
      </c>
      <c r="E73" s="83"/>
      <c r="F73" s="84"/>
      <c r="G73" s="38"/>
      <c r="H73" s="38"/>
    </row>
    <row r="74" spans="1:8">
      <c r="A74" s="86">
        <v>39</v>
      </c>
      <c r="B74" s="82" t="s">
        <v>1085</v>
      </c>
      <c r="C74" s="86" t="s">
        <v>10</v>
      </c>
      <c r="D74" s="154">
        <v>1</v>
      </c>
      <c r="E74" s="83"/>
      <c r="F74" s="84"/>
      <c r="G74" s="38"/>
      <c r="H74" s="38"/>
    </row>
    <row r="75" spans="1:8">
      <c r="A75" s="86">
        <v>40</v>
      </c>
      <c r="B75" s="82" t="s">
        <v>1086</v>
      </c>
      <c r="C75" s="86" t="s">
        <v>10</v>
      </c>
      <c r="D75" s="154">
        <v>1</v>
      </c>
      <c r="E75" s="83"/>
      <c r="F75" s="84"/>
      <c r="G75" s="38"/>
      <c r="H75" s="38"/>
    </row>
    <row r="76" spans="1:8">
      <c r="A76" s="86">
        <v>41</v>
      </c>
      <c r="B76" s="82" t="s">
        <v>1087</v>
      </c>
      <c r="C76" s="86" t="s">
        <v>10</v>
      </c>
      <c r="D76" s="154">
        <v>1</v>
      </c>
      <c r="E76" s="83"/>
      <c r="F76" s="84"/>
      <c r="G76" s="38"/>
      <c r="H76" s="38"/>
    </row>
    <row r="77" spans="1:8">
      <c r="A77" s="86">
        <v>42</v>
      </c>
      <c r="B77" s="82" t="s">
        <v>1088</v>
      </c>
      <c r="C77" s="86" t="s">
        <v>10</v>
      </c>
      <c r="D77" s="154">
        <v>1</v>
      </c>
      <c r="E77" s="83"/>
      <c r="F77" s="84"/>
      <c r="G77" s="38"/>
      <c r="H77" s="38"/>
    </row>
    <row r="78" spans="1:8" ht="45.6">
      <c r="A78" s="86">
        <v>43</v>
      </c>
      <c r="B78" s="82" t="s">
        <v>726</v>
      </c>
      <c r="C78" s="86" t="s">
        <v>74</v>
      </c>
      <c r="D78" s="154">
        <v>6.32</v>
      </c>
      <c r="E78" s="83"/>
      <c r="F78" s="84"/>
      <c r="G78" s="38"/>
      <c r="H78" s="38"/>
    </row>
    <row r="79" spans="1:8" ht="22.8">
      <c r="A79" s="86">
        <v>44</v>
      </c>
      <c r="B79" s="82" t="s">
        <v>433</v>
      </c>
      <c r="C79" s="86" t="s">
        <v>15</v>
      </c>
      <c r="D79" s="154">
        <v>2</v>
      </c>
      <c r="E79" s="83"/>
      <c r="F79" s="84"/>
      <c r="G79" s="38"/>
      <c r="H79" s="38"/>
    </row>
    <row r="80" spans="1:8">
      <c r="A80" s="86">
        <v>45</v>
      </c>
      <c r="B80" s="82" t="s">
        <v>1089</v>
      </c>
      <c r="C80" s="86" t="s">
        <v>10</v>
      </c>
      <c r="D80" s="154">
        <v>1</v>
      </c>
      <c r="E80" s="83"/>
      <c r="F80" s="84"/>
      <c r="G80" s="38"/>
      <c r="H80" s="38"/>
    </row>
    <row r="81" spans="1:8">
      <c r="A81" s="86">
        <v>46</v>
      </c>
      <c r="B81" s="82" t="s">
        <v>1090</v>
      </c>
      <c r="C81" s="86" t="s">
        <v>10</v>
      </c>
      <c r="D81" s="154">
        <v>1</v>
      </c>
      <c r="E81" s="83"/>
      <c r="F81" s="84"/>
      <c r="G81" s="38"/>
      <c r="H81" s="38"/>
    </row>
    <row r="82" spans="1:8" ht="45.6">
      <c r="A82" s="86">
        <v>47</v>
      </c>
      <c r="B82" s="82" t="s">
        <v>726</v>
      </c>
      <c r="C82" s="86" t="s">
        <v>74</v>
      </c>
      <c r="D82" s="154">
        <v>6.98</v>
      </c>
      <c r="E82" s="83"/>
      <c r="F82" s="84"/>
      <c r="G82" s="38"/>
      <c r="H82" s="38"/>
    </row>
    <row r="83" spans="1:8" ht="22.8">
      <c r="A83" s="86">
        <v>48</v>
      </c>
      <c r="B83" s="82" t="s">
        <v>433</v>
      </c>
      <c r="C83" s="86" t="s">
        <v>15</v>
      </c>
      <c r="D83" s="154">
        <v>2</v>
      </c>
      <c r="E83" s="83"/>
      <c r="F83" s="84"/>
      <c r="G83" s="38"/>
      <c r="H83" s="38"/>
    </row>
    <row r="84" spans="1:8">
      <c r="A84" s="86">
        <v>49</v>
      </c>
      <c r="B84" s="82" t="s">
        <v>1091</v>
      </c>
      <c r="C84" s="86" t="s">
        <v>10</v>
      </c>
      <c r="D84" s="154">
        <v>1</v>
      </c>
      <c r="E84" s="83"/>
      <c r="F84" s="84"/>
      <c r="G84" s="38"/>
      <c r="H84" s="38"/>
    </row>
    <row r="85" spans="1:8">
      <c r="A85" s="86">
        <v>50</v>
      </c>
      <c r="B85" s="82" t="s">
        <v>1092</v>
      </c>
      <c r="C85" s="86" t="s">
        <v>10</v>
      </c>
      <c r="D85" s="154">
        <v>1</v>
      </c>
      <c r="E85" s="83"/>
      <c r="F85" s="84"/>
      <c r="G85" s="38"/>
      <c r="H85" s="38"/>
    </row>
    <row r="86" spans="1:8" ht="45.6">
      <c r="A86" s="86">
        <v>51</v>
      </c>
      <c r="B86" s="82" t="s">
        <v>134</v>
      </c>
      <c r="C86" s="86" t="s">
        <v>74</v>
      </c>
      <c r="D86" s="154">
        <v>2.87</v>
      </c>
      <c r="E86" s="83"/>
      <c r="F86" s="84"/>
      <c r="G86" s="38"/>
      <c r="H86" s="38"/>
    </row>
    <row r="87" spans="1:8" ht="22.8">
      <c r="A87" s="86">
        <v>52</v>
      </c>
      <c r="B87" s="82" t="s">
        <v>433</v>
      </c>
      <c r="C87" s="86" t="s">
        <v>15</v>
      </c>
      <c r="D87" s="154">
        <v>2</v>
      </c>
      <c r="E87" s="83"/>
      <c r="F87" s="84"/>
      <c r="G87" s="38"/>
      <c r="H87" s="38"/>
    </row>
    <row r="88" spans="1:8">
      <c r="A88" s="86">
        <v>53</v>
      </c>
      <c r="B88" s="82" t="s">
        <v>1093</v>
      </c>
      <c r="C88" s="86" t="s">
        <v>10</v>
      </c>
      <c r="D88" s="154">
        <v>1</v>
      </c>
      <c r="E88" s="83"/>
      <c r="F88" s="84"/>
      <c r="G88" s="38"/>
      <c r="H88" s="38"/>
    </row>
    <row r="89" spans="1:8">
      <c r="A89" s="86">
        <v>54</v>
      </c>
      <c r="B89" s="82" t="s">
        <v>1094</v>
      </c>
      <c r="C89" s="86" t="s">
        <v>10</v>
      </c>
      <c r="D89" s="154">
        <v>1</v>
      </c>
      <c r="E89" s="83"/>
      <c r="F89" s="84"/>
      <c r="G89" s="38"/>
      <c r="H89" s="38"/>
    </row>
    <row r="90" spans="1:8" ht="45.6">
      <c r="A90" s="86">
        <v>55</v>
      </c>
      <c r="B90" s="82" t="s">
        <v>134</v>
      </c>
      <c r="C90" s="86" t="s">
        <v>74</v>
      </c>
      <c r="D90" s="154">
        <v>2.62</v>
      </c>
      <c r="E90" s="83"/>
      <c r="F90" s="84"/>
      <c r="G90" s="38"/>
      <c r="H90" s="38"/>
    </row>
    <row r="91" spans="1:8" ht="22.8">
      <c r="A91" s="86">
        <v>56</v>
      </c>
      <c r="B91" s="82" t="s">
        <v>433</v>
      </c>
      <c r="C91" s="86" t="s">
        <v>15</v>
      </c>
      <c r="D91" s="154">
        <v>2</v>
      </c>
      <c r="E91" s="83"/>
      <c r="F91" s="84"/>
      <c r="G91" s="38"/>
      <c r="H91" s="38"/>
    </row>
    <row r="92" spans="1:8">
      <c r="A92" s="86">
        <v>57</v>
      </c>
      <c r="B92" s="82" t="s">
        <v>1095</v>
      </c>
      <c r="C92" s="86" t="s">
        <v>10</v>
      </c>
      <c r="D92" s="154">
        <v>1</v>
      </c>
      <c r="E92" s="83"/>
      <c r="F92" s="84"/>
      <c r="G92" s="38"/>
      <c r="H92" s="38"/>
    </row>
    <row r="93" spans="1:8">
      <c r="A93" s="86">
        <v>58</v>
      </c>
      <c r="B93" s="82" t="s">
        <v>1096</v>
      </c>
      <c r="C93" s="86" t="s">
        <v>10</v>
      </c>
      <c r="D93" s="154">
        <v>1</v>
      </c>
      <c r="E93" s="83"/>
      <c r="F93" s="84"/>
      <c r="G93" s="38"/>
      <c r="H93" s="38"/>
    </row>
    <row r="94" spans="1:8" ht="45.6">
      <c r="A94" s="86">
        <v>59</v>
      </c>
      <c r="B94" s="82" t="s">
        <v>134</v>
      </c>
      <c r="C94" s="86" t="s">
        <v>74</v>
      </c>
      <c r="D94" s="154">
        <v>2.67</v>
      </c>
      <c r="E94" s="83"/>
      <c r="F94" s="84"/>
      <c r="G94" s="38"/>
      <c r="H94" s="38"/>
    </row>
    <row r="95" spans="1:8" ht="22.8">
      <c r="A95" s="86">
        <v>60</v>
      </c>
      <c r="B95" s="82" t="s">
        <v>433</v>
      </c>
      <c r="C95" s="86" t="s">
        <v>15</v>
      </c>
      <c r="D95" s="154">
        <v>3</v>
      </c>
      <c r="E95" s="83"/>
      <c r="F95" s="84"/>
      <c r="G95" s="38"/>
      <c r="H95" s="38"/>
    </row>
    <row r="96" spans="1:8">
      <c r="A96" s="86">
        <v>61</v>
      </c>
      <c r="B96" s="82" t="s">
        <v>1097</v>
      </c>
      <c r="C96" s="86" t="s">
        <v>10</v>
      </c>
      <c r="D96" s="154">
        <v>1</v>
      </c>
      <c r="E96" s="83"/>
      <c r="F96" s="84"/>
      <c r="G96" s="38"/>
      <c r="H96" s="38"/>
    </row>
    <row r="97" spans="1:8">
      <c r="A97" s="86">
        <v>62</v>
      </c>
      <c r="B97" s="82" t="s">
        <v>1098</v>
      </c>
      <c r="C97" s="86" t="s">
        <v>10</v>
      </c>
      <c r="D97" s="154">
        <v>1</v>
      </c>
      <c r="E97" s="83"/>
      <c r="F97" s="84"/>
      <c r="G97" s="38"/>
      <c r="H97" s="38"/>
    </row>
    <row r="98" spans="1:8">
      <c r="A98" s="86">
        <v>63</v>
      </c>
      <c r="B98" s="82" t="s">
        <v>735</v>
      </c>
      <c r="C98" s="86" t="s">
        <v>10</v>
      </c>
      <c r="D98" s="154">
        <v>1</v>
      </c>
      <c r="E98" s="83"/>
      <c r="F98" s="84"/>
      <c r="G98" s="38"/>
      <c r="H98" s="38"/>
    </row>
    <row r="99" spans="1:8" ht="45.6">
      <c r="A99" s="86">
        <v>64</v>
      </c>
      <c r="B99" s="82" t="s">
        <v>134</v>
      </c>
      <c r="C99" s="86" t="s">
        <v>74</v>
      </c>
      <c r="D99" s="154">
        <v>2.42</v>
      </c>
      <c r="E99" s="83"/>
      <c r="F99" s="84"/>
      <c r="G99" s="38"/>
      <c r="H99" s="38"/>
    </row>
    <row r="100" spans="1:8" ht="22.8">
      <c r="A100" s="86">
        <v>65</v>
      </c>
      <c r="B100" s="82" t="s">
        <v>433</v>
      </c>
      <c r="C100" s="86" t="s">
        <v>15</v>
      </c>
      <c r="D100" s="154">
        <v>1</v>
      </c>
      <c r="E100" s="83"/>
      <c r="F100" s="84"/>
      <c r="G100" s="38"/>
      <c r="H100" s="38"/>
    </row>
    <row r="101" spans="1:8">
      <c r="A101" s="86">
        <v>66</v>
      </c>
      <c r="B101" s="82" t="s">
        <v>1099</v>
      </c>
      <c r="C101" s="86" t="s">
        <v>10</v>
      </c>
      <c r="D101" s="154">
        <v>1</v>
      </c>
      <c r="E101" s="83"/>
      <c r="F101" s="84"/>
      <c r="G101" s="38"/>
      <c r="H101" s="38"/>
    </row>
    <row r="102" spans="1:8" ht="45.6">
      <c r="A102" s="86">
        <v>67</v>
      </c>
      <c r="B102" s="82" t="s">
        <v>134</v>
      </c>
      <c r="C102" s="86" t="s">
        <v>74</v>
      </c>
      <c r="D102" s="154">
        <v>2.11</v>
      </c>
      <c r="E102" s="83"/>
      <c r="F102" s="84"/>
      <c r="G102" s="38"/>
      <c r="H102" s="38"/>
    </row>
    <row r="103" spans="1:8" ht="22.8">
      <c r="A103" s="86">
        <v>68</v>
      </c>
      <c r="B103" s="82" t="s">
        <v>433</v>
      </c>
      <c r="C103" s="86" t="s">
        <v>15</v>
      </c>
      <c r="D103" s="154">
        <v>2</v>
      </c>
      <c r="E103" s="83"/>
      <c r="F103" s="84"/>
      <c r="G103" s="38"/>
      <c r="H103" s="38"/>
    </row>
    <row r="104" spans="1:8">
      <c r="A104" s="86">
        <v>69</v>
      </c>
      <c r="B104" s="82" t="s">
        <v>1100</v>
      </c>
      <c r="C104" s="86" t="s">
        <v>10</v>
      </c>
      <c r="D104" s="154">
        <v>1</v>
      </c>
      <c r="E104" s="83"/>
      <c r="F104" s="84"/>
      <c r="G104" s="38"/>
      <c r="H104" s="38"/>
    </row>
    <row r="105" spans="1:8">
      <c r="A105" s="86">
        <v>70</v>
      </c>
      <c r="B105" s="82" t="s">
        <v>1101</v>
      </c>
      <c r="C105" s="86" t="s">
        <v>10</v>
      </c>
      <c r="D105" s="154">
        <v>1</v>
      </c>
      <c r="E105" s="83"/>
      <c r="F105" s="84"/>
      <c r="G105" s="38"/>
      <c r="H105" s="38"/>
    </row>
    <row r="106" spans="1:8" ht="45.6">
      <c r="A106" s="86">
        <v>71</v>
      </c>
      <c r="B106" s="82" t="s">
        <v>134</v>
      </c>
      <c r="C106" s="86" t="s">
        <v>74</v>
      </c>
      <c r="D106" s="154">
        <v>2.06</v>
      </c>
      <c r="E106" s="83"/>
      <c r="F106" s="84"/>
      <c r="G106" s="38"/>
      <c r="H106" s="38"/>
    </row>
    <row r="107" spans="1:8" ht="22.8">
      <c r="A107" s="86">
        <v>72</v>
      </c>
      <c r="B107" s="82" t="s">
        <v>433</v>
      </c>
      <c r="C107" s="86" t="s">
        <v>15</v>
      </c>
      <c r="D107" s="154">
        <v>2</v>
      </c>
      <c r="E107" s="83"/>
      <c r="F107" s="84"/>
      <c r="G107" s="38"/>
      <c r="H107" s="38"/>
    </row>
    <row r="108" spans="1:8">
      <c r="A108" s="86">
        <v>73</v>
      </c>
      <c r="B108" s="82" t="s">
        <v>1102</v>
      </c>
      <c r="C108" s="86" t="s">
        <v>10</v>
      </c>
      <c r="D108" s="154">
        <v>1</v>
      </c>
      <c r="E108" s="83"/>
      <c r="F108" s="84"/>
      <c r="G108" s="38"/>
      <c r="H108" s="38"/>
    </row>
    <row r="109" spans="1:8">
      <c r="A109" s="86">
        <v>74</v>
      </c>
      <c r="B109" s="82" t="s">
        <v>1103</v>
      </c>
      <c r="C109" s="86" t="s">
        <v>10</v>
      </c>
      <c r="D109" s="154">
        <v>1</v>
      </c>
      <c r="E109" s="83"/>
      <c r="F109" s="84"/>
      <c r="G109" s="38"/>
      <c r="H109" s="38"/>
    </row>
    <row r="110" spans="1:8" ht="45.6">
      <c r="A110" s="86">
        <v>75</v>
      </c>
      <c r="B110" s="82" t="s">
        <v>134</v>
      </c>
      <c r="C110" s="86" t="s">
        <v>74</v>
      </c>
      <c r="D110" s="154">
        <v>1.96</v>
      </c>
      <c r="E110" s="83"/>
      <c r="F110" s="84"/>
      <c r="G110" s="38"/>
      <c r="H110" s="38"/>
    </row>
    <row r="111" spans="1:8" ht="22.8">
      <c r="A111" s="86">
        <v>76</v>
      </c>
      <c r="B111" s="82" t="s">
        <v>433</v>
      </c>
      <c r="C111" s="86" t="s">
        <v>15</v>
      </c>
      <c r="D111" s="154">
        <v>1</v>
      </c>
      <c r="E111" s="83"/>
      <c r="F111" s="84"/>
      <c r="G111" s="38"/>
      <c r="H111" s="38"/>
    </row>
    <row r="112" spans="1:8">
      <c r="A112" s="86">
        <v>77</v>
      </c>
      <c r="B112" s="82" t="s">
        <v>1104</v>
      </c>
      <c r="C112" s="86" t="s">
        <v>10</v>
      </c>
      <c r="D112" s="154">
        <v>1</v>
      </c>
      <c r="E112" s="83"/>
      <c r="F112" s="84"/>
      <c r="G112" s="38"/>
      <c r="H112" s="38"/>
    </row>
    <row r="113" spans="1:8" ht="45.6">
      <c r="A113" s="86">
        <v>78</v>
      </c>
      <c r="B113" s="82" t="s">
        <v>134</v>
      </c>
      <c r="C113" s="86" t="s">
        <v>74</v>
      </c>
      <c r="D113" s="154">
        <v>2.06</v>
      </c>
      <c r="E113" s="83"/>
      <c r="F113" s="84"/>
      <c r="G113" s="38"/>
      <c r="H113" s="38"/>
    </row>
    <row r="114" spans="1:8" ht="22.8">
      <c r="A114" s="86">
        <v>79</v>
      </c>
      <c r="B114" s="82" t="s">
        <v>433</v>
      </c>
      <c r="C114" s="86" t="s">
        <v>15</v>
      </c>
      <c r="D114" s="154">
        <v>2</v>
      </c>
      <c r="E114" s="83"/>
      <c r="F114" s="84"/>
      <c r="G114" s="38"/>
      <c r="H114" s="38"/>
    </row>
    <row r="115" spans="1:8">
      <c r="A115" s="86">
        <v>80</v>
      </c>
      <c r="B115" s="82" t="s">
        <v>1105</v>
      </c>
      <c r="C115" s="86" t="s">
        <v>10</v>
      </c>
      <c r="D115" s="154">
        <v>1</v>
      </c>
      <c r="E115" s="83"/>
      <c r="F115" s="84"/>
      <c r="G115" s="38"/>
      <c r="H115" s="38"/>
    </row>
    <row r="116" spans="1:8">
      <c r="A116" s="86">
        <v>81</v>
      </c>
      <c r="B116" s="82" t="s">
        <v>1104</v>
      </c>
      <c r="C116" s="86" t="s">
        <v>10</v>
      </c>
      <c r="D116" s="154">
        <v>1</v>
      </c>
      <c r="E116" s="83"/>
      <c r="F116" s="84"/>
      <c r="G116" s="38"/>
      <c r="H116" s="38"/>
    </row>
    <row r="117" spans="1:8" ht="45.6">
      <c r="A117" s="86">
        <v>82</v>
      </c>
      <c r="B117" s="82" t="s">
        <v>726</v>
      </c>
      <c r="C117" s="86" t="s">
        <v>74</v>
      </c>
      <c r="D117" s="154">
        <v>5.2</v>
      </c>
      <c r="E117" s="83"/>
      <c r="F117" s="84"/>
      <c r="G117" s="38"/>
      <c r="H117" s="38"/>
    </row>
    <row r="118" spans="1:8" ht="22.8">
      <c r="A118" s="86">
        <v>83</v>
      </c>
      <c r="B118" s="82" t="s">
        <v>433</v>
      </c>
      <c r="C118" s="86" t="s">
        <v>15</v>
      </c>
      <c r="D118" s="154">
        <v>3</v>
      </c>
      <c r="E118" s="83"/>
      <c r="F118" s="84"/>
      <c r="G118" s="38"/>
      <c r="H118" s="38"/>
    </row>
    <row r="119" spans="1:8">
      <c r="A119" s="86">
        <v>84</v>
      </c>
      <c r="B119" s="82" t="s">
        <v>1106</v>
      </c>
      <c r="C119" s="86" t="s">
        <v>10</v>
      </c>
      <c r="D119" s="154">
        <v>1</v>
      </c>
      <c r="E119" s="83"/>
      <c r="F119" s="84"/>
      <c r="G119" s="38"/>
      <c r="H119" s="38"/>
    </row>
    <row r="120" spans="1:8">
      <c r="A120" s="86">
        <v>85</v>
      </c>
      <c r="B120" s="82" t="s">
        <v>1107</v>
      </c>
      <c r="C120" s="86" t="s">
        <v>10</v>
      </c>
      <c r="D120" s="154">
        <v>1</v>
      </c>
      <c r="E120" s="83"/>
      <c r="F120" s="84"/>
      <c r="G120" s="38"/>
      <c r="H120" s="38"/>
    </row>
    <row r="121" spans="1:8">
      <c r="A121" s="86">
        <v>86</v>
      </c>
      <c r="B121" s="82" t="s">
        <v>1108</v>
      </c>
      <c r="C121" s="86" t="s">
        <v>10</v>
      </c>
      <c r="D121" s="154">
        <v>1</v>
      </c>
      <c r="E121" s="83"/>
      <c r="F121" s="84"/>
      <c r="G121" s="38"/>
      <c r="H121" s="38"/>
    </row>
    <row r="122" spans="1:8" ht="45.6">
      <c r="A122" s="86">
        <v>87</v>
      </c>
      <c r="B122" s="82" t="s">
        <v>726</v>
      </c>
      <c r="C122" s="86" t="s">
        <v>74</v>
      </c>
      <c r="D122" s="154">
        <v>7.77</v>
      </c>
      <c r="E122" s="83"/>
      <c r="F122" s="84"/>
      <c r="G122" s="38"/>
      <c r="H122" s="38"/>
    </row>
    <row r="123" spans="1:8" ht="22.8">
      <c r="A123" s="86">
        <v>88</v>
      </c>
      <c r="B123" s="82" t="s">
        <v>433</v>
      </c>
      <c r="C123" s="86" t="s">
        <v>15</v>
      </c>
      <c r="D123" s="154">
        <v>2</v>
      </c>
      <c r="E123" s="83"/>
      <c r="F123" s="84"/>
      <c r="G123" s="38"/>
      <c r="H123" s="38"/>
    </row>
    <row r="124" spans="1:8">
      <c r="A124" s="86">
        <v>89</v>
      </c>
      <c r="B124" s="82" t="s">
        <v>1109</v>
      </c>
      <c r="C124" s="86" t="s">
        <v>10</v>
      </c>
      <c r="D124" s="154">
        <v>1</v>
      </c>
      <c r="E124" s="83"/>
      <c r="F124" s="84"/>
      <c r="G124" s="38"/>
      <c r="H124" s="38"/>
    </row>
    <row r="125" spans="1:8">
      <c r="A125" s="86">
        <v>90</v>
      </c>
      <c r="B125" s="82" t="s">
        <v>1110</v>
      </c>
      <c r="C125" s="86" t="s">
        <v>10</v>
      </c>
      <c r="D125" s="154">
        <v>1</v>
      </c>
      <c r="E125" s="83"/>
      <c r="F125" s="84"/>
      <c r="G125" s="38"/>
      <c r="H125" s="38"/>
    </row>
    <row r="126" spans="1:8" ht="45.6">
      <c r="A126" s="86">
        <v>91</v>
      </c>
      <c r="B126" s="82" t="s">
        <v>726</v>
      </c>
      <c r="C126" s="86" t="s">
        <v>74</v>
      </c>
      <c r="D126" s="154">
        <v>5</v>
      </c>
      <c r="E126" s="83"/>
      <c r="F126" s="84"/>
      <c r="G126" s="38"/>
      <c r="H126" s="38"/>
    </row>
    <row r="127" spans="1:8" ht="22.8">
      <c r="A127" s="86">
        <v>92</v>
      </c>
      <c r="B127" s="82" t="s">
        <v>433</v>
      </c>
      <c r="C127" s="86" t="s">
        <v>15</v>
      </c>
      <c r="D127" s="154">
        <v>4</v>
      </c>
      <c r="E127" s="83"/>
      <c r="F127" s="84"/>
      <c r="G127" s="38"/>
      <c r="H127" s="38"/>
    </row>
    <row r="128" spans="1:8">
      <c r="A128" s="86">
        <v>93</v>
      </c>
      <c r="B128" s="82" t="s">
        <v>1111</v>
      </c>
      <c r="C128" s="86" t="s">
        <v>10</v>
      </c>
      <c r="D128" s="154">
        <v>1</v>
      </c>
      <c r="E128" s="83"/>
      <c r="F128" s="84"/>
      <c r="G128" s="38"/>
      <c r="H128" s="38"/>
    </row>
    <row r="129" spans="1:8">
      <c r="A129" s="86">
        <v>94</v>
      </c>
      <c r="B129" s="82" t="s">
        <v>1112</v>
      </c>
      <c r="C129" s="86" t="s">
        <v>10</v>
      </c>
      <c r="D129" s="154">
        <v>1</v>
      </c>
      <c r="E129" s="83"/>
      <c r="F129" s="84"/>
      <c r="G129" s="38"/>
      <c r="H129" s="38"/>
    </row>
    <row r="130" spans="1:8">
      <c r="A130" s="86">
        <v>95</v>
      </c>
      <c r="B130" s="82" t="s">
        <v>1113</v>
      </c>
      <c r="C130" s="86" t="s">
        <v>10</v>
      </c>
      <c r="D130" s="154">
        <v>1</v>
      </c>
      <c r="E130" s="83"/>
      <c r="F130" s="84"/>
      <c r="G130" s="38"/>
      <c r="H130" s="38"/>
    </row>
    <row r="131" spans="1:8">
      <c r="A131" s="86">
        <v>96</v>
      </c>
      <c r="B131" s="82" t="s">
        <v>1114</v>
      </c>
      <c r="C131" s="86" t="s">
        <v>10</v>
      </c>
      <c r="D131" s="154">
        <v>1</v>
      </c>
      <c r="E131" s="83"/>
      <c r="F131" s="84"/>
      <c r="G131" s="38"/>
      <c r="H131" s="38"/>
    </row>
    <row r="132" spans="1:8" ht="45.6">
      <c r="A132" s="86">
        <v>97</v>
      </c>
      <c r="B132" s="82" t="s">
        <v>726</v>
      </c>
      <c r="C132" s="86" t="s">
        <v>74</v>
      </c>
      <c r="D132" s="154">
        <v>6.39</v>
      </c>
      <c r="E132" s="83"/>
      <c r="F132" s="84"/>
      <c r="G132" s="38"/>
      <c r="H132" s="38"/>
    </row>
    <row r="133" spans="1:8" ht="22.8">
      <c r="A133" s="86">
        <v>98</v>
      </c>
      <c r="B133" s="82" t="s">
        <v>433</v>
      </c>
      <c r="C133" s="86" t="s">
        <v>15</v>
      </c>
      <c r="D133" s="154">
        <v>2</v>
      </c>
      <c r="E133" s="83"/>
      <c r="F133" s="84"/>
      <c r="G133" s="38"/>
      <c r="H133" s="38"/>
    </row>
    <row r="134" spans="1:8">
      <c r="A134" s="86">
        <v>99</v>
      </c>
      <c r="B134" s="82" t="s">
        <v>1115</v>
      </c>
      <c r="C134" s="86" t="s">
        <v>10</v>
      </c>
      <c r="D134" s="154">
        <v>1</v>
      </c>
      <c r="E134" s="83"/>
      <c r="F134" s="84"/>
      <c r="G134" s="38"/>
      <c r="H134" s="38"/>
    </row>
    <row r="135" spans="1:8">
      <c r="A135" s="86">
        <v>100</v>
      </c>
      <c r="B135" s="82" t="s">
        <v>1087</v>
      </c>
      <c r="C135" s="86" t="s">
        <v>10</v>
      </c>
      <c r="D135" s="154">
        <v>1</v>
      </c>
      <c r="E135" s="83"/>
      <c r="F135" s="84"/>
      <c r="G135" s="38"/>
      <c r="H135" s="38"/>
    </row>
    <row r="136" spans="1:8" ht="45.6">
      <c r="A136" s="86">
        <v>101</v>
      </c>
      <c r="B136" s="82" t="s">
        <v>726</v>
      </c>
      <c r="C136" s="86" t="s">
        <v>74</v>
      </c>
      <c r="D136" s="154">
        <v>7.51</v>
      </c>
      <c r="E136" s="83"/>
      <c r="F136" s="84"/>
      <c r="G136" s="38"/>
      <c r="H136" s="38"/>
    </row>
    <row r="137" spans="1:8" ht="22.8">
      <c r="A137" s="86">
        <v>102</v>
      </c>
      <c r="B137" s="82" t="s">
        <v>433</v>
      </c>
      <c r="C137" s="86" t="s">
        <v>15</v>
      </c>
      <c r="D137" s="154">
        <v>2</v>
      </c>
      <c r="E137" s="83"/>
      <c r="F137" s="84"/>
      <c r="G137" s="38"/>
      <c r="H137" s="38"/>
    </row>
    <row r="138" spans="1:8">
      <c r="A138" s="86">
        <v>103</v>
      </c>
      <c r="B138" s="82" t="s">
        <v>1116</v>
      </c>
      <c r="C138" s="86" t="s">
        <v>10</v>
      </c>
      <c r="D138" s="154">
        <v>1</v>
      </c>
      <c r="E138" s="83"/>
      <c r="F138" s="84"/>
      <c r="G138" s="38"/>
      <c r="H138" s="38"/>
    </row>
    <row r="139" spans="1:8">
      <c r="A139" s="86">
        <v>104</v>
      </c>
      <c r="B139" s="82" t="s">
        <v>1117</v>
      </c>
      <c r="C139" s="86" t="s">
        <v>10</v>
      </c>
      <c r="D139" s="154">
        <v>1</v>
      </c>
      <c r="E139" s="83"/>
      <c r="F139" s="84"/>
      <c r="G139" s="38"/>
      <c r="H139" s="38"/>
    </row>
    <row r="140" spans="1:8" ht="45.6">
      <c r="A140" s="86">
        <v>105</v>
      </c>
      <c r="B140" s="82" t="s">
        <v>134</v>
      </c>
      <c r="C140" s="86" t="s">
        <v>74</v>
      </c>
      <c r="D140" s="154">
        <v>2.2599999999999998</v>
      </c>
      <c r="E140" s="83"/>
      <c r="F140" s="84"/>
      <c r="G140" s="38"/>
      <c r="H140" s="38"/>
    </row>
    <row r="141" spans="1:8" ht="22.8">
      <c r="A141" s="86">
        <v>106</v>
      </c>
      <c r="B141" s="82" t="s">
        <v>433</v>
      </c>
      <c r="C141" s="86" t="s">
        <v>15</v>
      </c>
      <c r="D141" s="154">
        <v>2</v>
      </c>
      <c r="E141" s="83"/>
      <c r="F141" s="84"/>
      <c r="G141" s="38"/>
      <c r="H141" s="38"/>
    </row>
    <row r="142" spans="1:8">
      <c r="A142" s="86">
        <v>107</v>
      </c>
      <c r="B142" s="82" t="s">
        <v>435</v>
      </c>
      <c r="C142" s="86" t="s">
        <v>10</v>
      </c>
      <c r="D142" s="154">
        <v>1</v>
      </c>
      <c r="E142" s="83"/>
      <c r="F142" s="84"/>
      <c r="G142" s="38"/>
      <c r="H142" s="38"/>
    </row>
    <row r="143" spans="1:8">
      <c r="A143" s="86">
        <v>108</v>
      </c>
      <c r="B143" s="82" t="s">
        <v>1118</v>
      </c>
      <c r="C143" s="86" t="s">
        <v>10</v>
      </c>
      <c r="D143" s="154">
        <v>1</v>
      </c>
      <c r="E143" s="83"/>
      <c r="F143" s="84"/>
      <c r="G143" s="38"/>
      <c r="H143" s="38"/>
    </row>
    <row r="144" spans="1:8" ht="45.6">
      <c r="A144" s="86">
        <v>109</v>
      </c>
      <c r="B144" s="82" t="s">
        <v>134</v>
      </c>
      <c r="C144" s="86" t="s">
        <v>74</v>
      </c>
      <c r="D144" s="154">
        <v>2.57</v>
      </c>
      <c r="E144" s="83"/>
      <c r="F144" s="84"/>
      <c r="G144" s="38"/>
      <c r="H144" s="38"/>
    </row>
    <row r="145" spans="1:8" ht="22.8">
      <c r="A145" s="86">
        <v>110</v>
      </c>
      <c r="B145" s="82" t="s">
        <v>433</v>
      </c>
      <c r="C145" s="86" t="s">
        <v>15</v>
      </c>
      <c r="D145" s="154">
        <v>2</v>
      </c>
      <c r="E145" s="83"/>
      <c r="F145" s="84"/>
      <c r="G145" s="38"/>
      <c r="H145" s="38"/>
    </row>
    <row r="146" spans="1:8">
      <c r="A146" s="86">
        <v>111</v>
      </c>
      <c r="B146" s="82" t="s">
        <v>1093</v>
      </c>
      <c r="C146" s="86" t="s">
        <v>10</v>
      </c>
      <c r="D146" s="154">
        <v>1</v>
      </c>
      <c r="E146" s="83"/>
      <c r="F146" s="84"/>
      <c r="G146" s="38"/>
      <c r="H146" s="38"/>
    </row>
    <row r="147" spans="1:8">
      <c r="A147" s="86">
        <v>112</v>
      </c>
      <c r="B147" s="82" t="s">
        <v>1119</v>
      </c>
      <c r="C147" s="86" t="s">
        <v>10</v>
      </c>
      <c r="D147" s="154">
        <v>1</v>
      </c>
      <c r="E147" s="83"/>
      <c r="F147" s="84"/>
      <c r="G147" s="38"/>
      <c r="H147" s="38"/>
    </row>
    <row r="148" spans="1:8" ht="45.6">
      <c r="A148" s="86">
        <v>113</v>
      </c>
      <c r="B148" s="82" t="s">
        <v>134</v>
      </c>
      <c r="C148" s="86" t="s">
        <v>74</v>
      </c>
      <c r="D148" s="154">
        <v>2.4700000000000002</v>
      </c>
      <c r="E148" s="83"/>
      <c r="F148" s="84"/>
      <c r="G148" s="38"/>
      <c r="H148" s="38"/>
    </row>
    <row r="149" spans="1:8" ht="22.8">
      <c r="A149" s="86">
        <v>114</v>
      </c>
      <c r="B149" s="82" t="s">
        <v>433</v>
      </c>
      <c r="C149" s="86" t="s">
        <v>15</v>
      </c>
      <c r="D149" s="154">
        <v>2</v>
      </c>
      <c r="E149" s="83"/>
      <c r="F149" s="84"/>
      <c r="G149" s="38"/>
      <c r="H149" s="38"/>
    </row>
    <row r="150" spans="1:8">
      <c r="A150" s="86">
        <v>115</v>
      </c>
      <c r="B150" s="82" t="s">
        <v>1120</v>
      </c>
      <c r="C150" s="86" t="s">
        <v>10</v>
      </c>
      <c r="D150" s="154">
        <v>1</v>
      </c>
      <c r="E150" s="83"/>
      <c r="F150" s="84"/>
      <c r="G150" s="38"/>
      <c r="H150" s="38"/>
    </row>
    <row r="151" spans="1:8">
      <c r="A151" s="86">
        <v>116</v>
      </c>
      <c r="B151" s="82" t="s">
        <v>1121</v>
      </c>
      <c r="C151" s="86" t="s">
        <v>10</v>
      </c>
      <c r="D151" s="154">
        <v>1</v>
      </c>
      <c r="E151" s="83"/>
      <c r="F151" s="84"/>
      <c r="G151" s="38"/>
      <c r="H151" s="38"/>
    </row>
    <row r="152" spans="1:8" ht="45.6">
      <c r="A152" s="86">
        <v>117</v>
      </c>
      <c r="B152" s="82" t="s">
        <v>134</v>
      </c>
      <c r="C152" s="86" t="s">
        <v>74</v>
      </c>
      <c r="D152" s="154">
        <v>2.31</v>
      </c>
      <c r="E152" s="83"/>
      <c r="F152" s="84"/>
      <c r="G152" s="38"/>
      <c r="H152" s="38"/>
    </row>
    <row r="153" spans="1:8" ht="22.8">
      <c r="A153" s="86">
        <v>118</v>
      </c>
      <c r="B153" s="82" t="s">
        <v>433</v>
      </c>
      <c r="C153" s="86" t="s">
        <v>15</v>
      </c>
      <c r="D153" s="154">
        <v>2</v>
      </c>
      <c r="E153" s="83"/>
      <c r="F153" s="84"/>
      <c r="G153" s="38"/>
      <c r="H153" s="38"/>
    </row>
    <row r="154" spans="1:8">
      <c r="A154" s="86">
        <v>119</v>
      </c>
      <c r="B154" s="82" t="s">
        <v>1122</v>
      </c>
      <c r="C154" s="86" t="s">
        <v>10</v>
      </c>
      <c r="D154" s="154">
        <v>1</v>
      </c>
      <c r="E154" s="83"/>
      <c r="F154" s="84"/>
      <c r="G154" s="38"/>
      <c r="H154" s="38"/>
    </row>
    <row r="155" spans="1:8">
      <c r="A155" s="86">
        <v>120</v>
      </c>
      <c r="B155" s="82" t="s">
        <v>1123</v>
      </c>
      <c r="C155" s="86" t="s">
        <v>10</v>
      </c>
      <c r="D155" s="154">
        <v>1</v>
      </c>
      <c r="E155" s="83"/>
      <c r="F155" s="84"/>
      <c r="G155" s="38"/>
      <c r="H155" s="38"/>
    </row>
    <row r="156" spans="1:8" ht="22.8">
      <c r="A156" s="86">
        <v>121</v>
      </c>
      <c r="B156" s="82" t="s">
        <v>176</v>
      </c>
      <c r="C156" s="86" t="s">
        <v>13</v>
      </c>
      <c r="D156" s="154">
        <v>9</v>
      </c>
      <c r="E156" s="83"/>
      <c r="F156" s="84"/>
      <c r="G156" s="38"/>
      <c r="H156" s="38"/>
    </row>
    <row r="157" spans="1:8" ht="22.8">
      <c r="A157" s="86">
        <v>122</v>
      </c>
      <c r="B157" s="82" t="s">
        <v>177</v>
      </c>
      <c r="C157" s="86" t="s">
        <v>13</v>
      </c>
      <c r="D157" s="154">
        <v>26</v>
      </c>
      <c r="E157" s="83"/>
      <c r="F157" s="84"/>
      <c r="G157" s="38"/>
      <c r="H157" s="38"/>
    </row>
    <row r="158" spans="1:8" ht="22.8">
      <c r="A158" s="86">
        <v>123</v>
      </c>
      <c r="B158" s="82" t="s">
        <v>178</v>
      </c>
      <c r="C158" s="86" t="s">
        <v>10</v>
      </c>
      <c r="D158" s="154">
        <v>35</v>
      </c>
      <c r="E158" s="83"/>
      <c r="F158" s="84"/>
      <c r="G158" s="38"/>
      <c r="H158" s="38"/>
    </row>
    <row r="159" spans="1:8">
      <c r="A159" s="155"/>
      <c r="B159" s="535" t="s">
        <v>180</v>
      </c>
      <c r="C159" s="536"/>
      <c r="D159" s="536"/>
      <c r="E159" s="536"/>
      <c r="F159" s="536"/>
    </row>
    <row r="160" spans="1:8" ht="34.200000000000003">
      <c r="A160" s="86">
        <v>1</v>
      </c>
      <c r="B160" s="82" t="s">
        <v>181</v>
      </c>
      <c r="C160" s="86" t="s">
        <v>74</v>
      </c>
      <c r="D160" s="154">
        <v>64.400000000000006</v>
      </c>
      <c r="E160" s="83"/>
      <c r="F160" s="84"/>
      <c r="G160" s="38"/>
      <c r="H160" s="38"/>
    </row>
    <row r="161" spans="1:8" ht="45.6">
      <c r="A161" s="86">
        <v>2</v>
      </c>
      <c r="B161" s="82" t="s">
        <v>1074</v>
      </c>
      <c r="C161" s="86" t="s">
        <v>74</v>
      </c>
      <c r="D161" s="153">
        <v>0.85</v>
      </c>
      <c r="E161" s="83"/>
      <c r="F161" s="84"/>
      <c r="G161" s="38"/>
      <c r="H161" s="38"/>
    </row>
    <row r="162" spans="1:8" ht="34.200000000000003">
      <c r="A162" s="86">
        <v>3</v>
      </c>
      <c r="B162" s="82" t="s">
        <v>185</v>
      </c>
      <c r="C162" s="86" t="s">
        <v>103</v>
      </c>
      <c r="D162" s="153">
        <v>0.9</v>
      </c>
      <c r="E162" s="83"/>
      <c r="F162" s="84"/>
      <c r="G162" s="38"/>
      <c r="H162" s="38"/>
    </row>
    <row r="163" spans="1:8" ht="22.8">
      <c r="A163" s="86">
        <v>4</v>
      </c>
      <c r="B163" s="82" t="s">
        <v>1124</v>
      </c>
      <c r="C163" s="86" t="s">
        <v>64</v>
      </c>
      <c r="D163" s="154">
        <v>38</v>
      </c>
      <c r="E163" s="83"/>
      <c r="F163" s="84"/>
      <c r="G163" s="38"/>
      <c r="H163" s="38"/>
    </row>
    <row r="164" spans="1:8" ht="22.8">
      <c r="A164" s="86">
        <v>5</v>
      </c>
      <c r="B164" s="82" t="s">
        <v>176</v>
      </c>
      <c r="C164" s="86" t="s">
        <v>13</v>
      </c>
      <c r="D164" s="154">
        <v>7</v>
      </c>
      <c r="E164" s="83"/>
      <c r="F164" s="84"/>
      <c r="G164" s="38"/>
      <c r="H164" s="38"/>
    </row>
    <row r="165" spans="1:8" ht="22.8">
      <c r="A165" s="86">
        <v>6</v>
      </c>
      <c r="B165" s="82" t="s">
        <v>438</v>
      </c>
      <c r="C165" s="86" t="s">
        <v>13</v>
      </c>
      <c r="D165" s="154">
        <v>110</v>
      </c>
      <c r="E165" s="83"/>
      <c r="F165" s="84"/>
      <c r="G165" s="38"/>
      <c r="H165" s="38"/>
    </row>
    <row r="166" spans="1:8" ht="34.200000000000003">
      <c r="A166" s="86">
        <v>7</v>
      </c>
      <c r="B166" s="82" t="s">
        <v>1422</v>
      </c>
      <c r="C166" s="86" t="s">
        <v>10</v>
      </c>
      <c r="D166" s="154">
        <v>2</v>
      </c>
      <c r="E166" s="83"/>
      <c r="F166" s="84"/>
      <c r="G166" s="38"/>
      <c r="H166" s="38"/>
    </row>
    <row r="167" spans="1:8" ht="22.8">
      <c r="A167" s="86">
        <v>8</v>
      </c>
      <c r="B167" s="82" t="s">
        <v>188</v>
      </c>
      <c r="C167" s="86" t="s">
        <v>74</v>
      </c>
      <c r="D167" s="154">
        <v>25</v>
      </c>
      <c r="E167" s="83"/>
      <c r="F167" s="84"/>
      <c r="G167" s="38"/>
      <c r="H167" s="38"/>
    </row>
    <row r="168" spans="1:8">
      <c r="A168" s="155"/>
      <c r="B168" s="535" t="s">
        <v>189</v>
      </c>
      <c r="C168" s="536"/>
      <c r="D168" s="536"/>
      <c r="E168" s="536"/>
      <c r="F168" s="536"/>
    </row>
    <row r="169" spans="1:8" ht="34.200000000000003">
      <c r="A169" s="86">
        <v>1</v>
      </c>
      <c r="B169" s="82" t="s">
        <v>440</v>
      </c>
      <c r="C169" s="86" t="s">
        <v>10</v>
      </c>
      <c r="D169" s="154">
        <v>1</v>
      </c>
      <c r="E169" s="83"/>
      <c r="F169" s="84"/>
      <c r="G169" s="38"/>
      <c r="H169" s="38"/>
    </row>
    <row r="170" spans="1:8" ht="22.8">
      <c r="A170" s="86">
        <v>2</v>
      </c>
      <c r="B170" s="82" t="s">
        <v>433</v>
      </c>
      <c r="C170" s="86" t="s">
        <v>15</v>
      </c>
      <c r="D170" s="154">
        <v>1</v>
      </c>
      <c r="E170" s="83"/>
      <c r="F170" s="84"/>
      <c r="G170" s="38"/>
      <c r="H170" s="38"/>
    </row>
    <row r="171" spans="1:8">
      <c r="A171" s="86">
        <v>3</v>
      </c>
      <c r="B171" s="82" t="s">
        <v>1125</v>
      </c>
      <c r="C171" s="86" t="s">
        <v>10</v>
      </c>
      <c r="D171" s="154">
        <v>1</v>
      </c>
      <c r="E171" s="83"/>
      <c r="F171" s="84"/>
      <c r="G171" s="38"/>
      <c r="H171" s="38"/>
    </row>
    <row r="172" spans="1:8" ht="34.200000000000003">
      <c r="A172" s="86">
        <v>4</v>
      </c>
      <c r="B172" s="82" t="s">
        <v>440</v>
      </c>
      <c r="C172" s="86" t="s">
        <v>10</v>
      </c>
      <c r="D172" s="154">
        <v>2</v>
      </c>
      <c r="E172" s="83"/>
      <c r="F172" s="84"/>
      <c r="G172" s="38"/>
      <c r="H172" s="38"/>
    </row>
    <row r="173" spans="1:8" ht="22.8">
      <c r="A173" s="86">
        <v>5</v>
      </c>
      <c r="B173" s="82" t="s">
        <v>433</v>
      </c>
      <c r="C173" s="86" t="s">
        <v>15</v>
      </c>
      <c r="D173" s="154">
        <v>2</v>
      </c>
      <c r="E173" s="83"/>
      <c r="F173" s="84"/>
      <c r="G173" s="38"/>
      <c r="H173" s="38"/>
    </row>
    <row r="174" spans="1:8">
      <c r="A174" s="86">
        <v>6</v>
      </c>
      <c r="B174" s="82" t="s">
        <v>1081</v>
      </c>
      <c r="C174" s="86" t="s">
        <v>10</v>
      </c>
      <c r="D174" s="154">
        <v>1</v>
      </c>
      <c r="E174" s="83"/>
      <c r="F174" s="84"/>
      <c r="G174" s="38"/>
      <c r="H174" s="38"/>
    </row>
    <row r="175" spans="1:8">
      <c r="A175" s="86">
        <v>7</v>
      </c>
      <c r="B175" s="82" t="s">
        <v>1126</v>
      </c>
      <c r="C175" s="86" t="s">
        <v>10</v>
      </c>
      <c r="D175" s="154">
        <v>1</v>
      </c>
      <c r="E175" s="83"/>
      <c r="F175" s="84"/>
      <c r="G175" s="38"/>
      <c r="H175" s="38"/>
    </row>
    <row r="176" spans="1:8" ht="34.200000000000003">
      <c r="A176" s="86">
        <v>8</v>
      </c>
      <c r="B176" s="82" t="s">
        <v>440</v>
      </c>
      <c r="C176" s="86" t="s">
        <v>10</v>
      </c>
      <c r="D176" s="154">
        <v>4</v>
      </c>
      <c r="E176" s="83"/>
      <c r="F176" s="84"/>
      <c r="G176" s="38"/>
      <c r="H176" s="38"/>
    </row>
    <row r="177" spans="1:8" ht="22.8">
      <c r="A177" s="86">
        <v>9</v>
      </c>
      <c r="B177" s="82" t="s">
        <v>433</v>
      </c>
      <c r="C177" s="86" t="s">
        <v>15</v>
      </c>
      <c r="D177" s="154">
        <v>4</v>
      </c>
      <c r="E177" s="83"/>
      <c r="F177" s="84"/>
      <c r="G177" s="38"/>
      <c r="H177" s="38"/>
    </row>
    <row r="178" spans="1:8">
      <c r="A178" s="86">
        <v>10</v>
      </c>
      <c r="B178" s="82" t="s">
        <v>1127</v>
      </c>
      <c r="C178" s="86" t="s">
        <v>10</v>
      </c>
      <c r="D178" s="154">
        <v>1</v>
      </c>
      <c r="E178" s="83"/>
      <c r="F178" s="84"/>
      <c r="G178" s="38"/>
      <c r="H178" s="38"/>
    </row>
    <row r="179" spans="1:8">
      <c r="A179" s="86">
        <v>11</v>
      </c>
      <c r="B179" s="82" t="s">
        <v>1128</v>
      </c>
      <c r="C179" s="86" t="s">
        <v>10</v>
      </c>
      <c r="D179" s="154">
        <v>1</v>
      </c>
      <c r="E179" s="83"/>
      <c r="F179" s="84"/>
      <c r="G179" s="38"/>
      <c r="H179" s="38"/>
    </row>
    <row r="180" spans="1:8">
      <c r="A180" s="86">
        <v>12</v>
      </c>
      <c r="B180" s="82" t="s">
        <v>1129</v>
      </c>
      <c r="C180" s="86" t="s">
        <v>10</v>
      </c>
      <c r="D180" s="154">
        <v>1</v>
      </c>
      <c r="E180" s="83"/>
      <c r="F180" s="84"/>
      <c r="G180" s="38"/>
      <c r="H180" s="38"/>
    </row>
    <row r="181" spans="1:8">
      <c r="A181" s="86">
        <v>13</v>
      </c>
      <c r="B181" s="82" t="s">
        <v>1130</v>
      </c>
      <c r="C181" s="86" t="s">
        <v>10</v>
      </c>
      <c r="D181" s="154">
        <v>1</v>
      </c>
      <c r="E181" s="83"/>
      <c r="F181" s="84"/>
      <c r="G181" s="38"/>
      <c r="H181" s="38"/>
    </row>
    <row r="182" spans="1:8" ht="34.200000000000003">
      <c r="A182" s="86">
        <v>14</v>
      </c>
      <c r="B182" s="82" t="s">
        <v>1131</v>
      </c>
      <c r="C182" s="86" t="s">
        <v>10</v>
      </c>
      <c r="D182" s="154">
        <v>1</v>
      </c>
      <c r="E182" s="83"/>
      <c r="F182" s="84"/>
      <c r="G182" s="38"/>
      <c r="H182" s="38"/>
    </row>
    <row r="183" spans="1:8" ht="22.8">
      <c r="A183" s="86">
        <v>15</v>
      </c>
      <c r="B183" s="82" t="s">
        <v>1132</v>
      </c>
      <c r="C183" s="86" t="s">
        <v>15</v>
      </c>
      <c r="D183" s="154">
        <v>1</v>
      </c>
      <c r="E183" s="83"/>
      <c r="F183" s="84"/>
      <c r="G183" s="38"/>
      <c r="H183" s="38"/>
    </row>
    <row r="184" spans="1:8">
      <c r="A184" s="86">
        <v>16</v>
      </c>
      <c r="B184" s="82" t="s">
        <v>1133</v>
      </c>
      <c r="C184" s="86" t="s">
        <v>10</v>
      </c>
      <c r="D184" s="154">
        <v>1</v>
      </c>
      <c r="E184" s="83"/>
      <c r="F184" s="84"/>
      <c r="G184" s="38"/>
      <c r="H184" s="38"/>
    </row>
    <row r="185" spans="1:8" ht="34.200000000000003">
      <c r="A185" s="86">
        <v>17</v>
      </c>
      <c r="B185" s="82" t="s">
        <v>440</v>
      </c>
      <c r="C185" s="86" t="s">
        <v>10</v>
      </c>
      <c r="D185" s="154">
        <v>3</v>
      </c>
      <c r="E185" s="83"/>
      <c r="F185" s="84"/>
      <c r="G185" s="38"/>
      <c r="H185" s="38"/>
    </row>
    <row r="186" spans="1:8" ht="22.8">
      <c r="A186" s="86">
        <v>18</v>
      </c>
      <c r="B186" s="82" t="s">
        <v>433</v>
      </c>
      <c r="C186" s="86" t="s">
        <v>15</v>
      </c>
      <c r="D186" s="154">
        <v>3</v>
      </c>
      <c r="E186" s="83"/>
      <c r="F186" s="84"/>
      <c r="G186" s="38"/>
      <c r="H186" s="38"/>
    </row>
    <row r="187" spans="1:8">
      <c r="A187" s="86">
        <v>19</v>
      </c>
      <c r="B187" s="82" t="s">
        <v>1134</v>
      </c>
      <c r="C187" s="86" t="s">
        <v>10</v>
      </c>
      <c r="D187" s="154">
        <v>1</v>
      </c>
      <c r="E187" s="83"/>
      <c r="F187" s="84"/>
      <c r="G187" s="38"/>
      <c r="H187" s="38"/>
    </row>
    <row r="188" spans="1:8">
      <c r="A188" s="86">
        <v>20</v>
      </c>
      <c r="B188" s="82" t="s">
        <v>1135</v>
      </c>
      <c r="C188" s="86" t="s">
        <v>10</v>
      </c>
      <c r="D188" s="154">
        <v>1</v>
      </c>
      <c r="E188" s="83"/>
      <c r="F188" s="84"/>
      <c r="G188" s="38"/>
      <c r="H188" s="38"/>
    </row>
    <row r="189" spans="1:8">
      <c r="A189" s="86">
        <v>21</v>
      </c>
      <c r="B189" s="82" t="s">
        <v>1136</v>
      </c>
      <c r="C189" s="86" t="s">
        <v>10</v>
      </c>
      <c r="D189" s="154">
        <v>1</v>
      </c>
      <c r="E189" s="83"/>
      <c r="F189" s="84"/>
      <c r="G189" s="38"/>
      <c r="H189" s="38"/>
    </row>
    <row r="190" spans="1:8" ht="34.200000000000003">
      <c r="A190" s="86">
        <v>22</v>
      </c>
      <c r="B190" s="82" t="s">
        <v>1137</v>
      </c>
      <c r="C190" s="86" t="s">
        <v>10</v>
      </c>
      <c r="D190" s="154">
        <v>1</v>
      </c>
      <c r="E190" s="83"/>
      <c r="F190" s="84"/>
      <c r="G190" s="38"/>
      <c r="H190" s="38"/>
    </row>
    <row r="191" spans="1:8" ht="34.200000000000003">
      <c r="A191" s="86">
        <v>23</v>
      </c>
      <c r="B191" s="82" t="s">
        <v>440</v>
      </c>
      <c r="C191" s="86" t="s">
        <v>10</v>
      </c>
      <c r="D191" s="154">
        <v>1</v>
      </c>
      <c r="E191" s="83"/>
      <c r="F191" s="84"/>
      <c r="G191" s="38"/>
      <c r="H191" s="38"/>
    </row>
    <row r="192" spans="1:8">
      <c r="A192" s="86">
        <v>24</v>
      </c>
      <c r="B192" s="82" t="s">
        <v>1138</v>
      </c>
      <c r="C192" s="86" t="s">
        <v>15</v>
      </c>
      <c r="D192" s="154">
        <v>1</v>
      </c>
      <c r="E192" s="83"/>
      <c r="F192" s="84"/>
      <c r="G192" s="38"/>
      <c r="H192" s="38"/>
    </row>
    <row r="193" spans="1:8" ht="22.8">
      <c r="A193" s="86">
        <v>25</v>
      </c>
      <c r="B193" s="82" t="s">
        <v>1139</v>
      </c>
      <c r="C193" s="86" t="s">
        <v>15</v>
      </c>
      <c r="D193" s="154">
        <v>1</v>
      </c>
      <c r="E193" s="83"/>
      <c r="F193" s="84"/>
      <c r="G193" s="38"/>
      <c r="H193" s="38"/>
    </row>
    <row r="194" spans="1:8" ht="34.200000000000003">
      <c r="A194" s="86">
        <v>26</v>
      </c>
      <c r="B194" s="82" t="s">
        <v>1140</v>
      </c>
      <c r="C194" s="86" t="s">
        <v>10</v>
      </c>
      <c r="D194" s="154">
        <v>1</v>
      </c>
      <c r="E194" s="83"/>
      <c r="F194" s="84"/>
      <c r="G194" s="38"/>
      <c r="H194" s="38"/>
    </row>
    <row r="195" spans="1:8" ht="34.200000000000003">
      <c r="A195" s="86">
        <v>27</v>
      </c>
      <c r="B195" s="82" t="s">
        <v>440</v>
      </c>
      <c r="C195" s="86" t="s">
        <v>10</v>
      </c>
      <c r="D195" s="154">
        <v>2</v>
      </c>
      <c r="E195" s="83"/>
      <c r="F195" s="84"/>
      <c r="G195" s="38"/>
      <c r="H195" s="38"/>
    </row>
    <row r="196" spans="1:8" ht="22.8">
      <c r="A196" s="86">
        <v>28</v>
      </c>
      <c r="B196" s="82" t="s">
        <v>433</v>
      </c>
      <c r="C196" s="86" t="s">
        <v>15</v>
      </c>
      <c r="D196" s="154">
        <v>2</v>
      </c>
      <c r="E196" s="83"/>
      <c r="F196" s="84"/>
      <c r="G196" s="38"/>
      <c r="H196" s="38"/>
    </row>
    <row r="197" spans="1:8">
      <c r="A197" s="86">
        <v>29</v>
      </c>
      <c r="B197" s="82" t="s">
        <v>1141</v>
      </c>
      <c r="C197" s="86" t="s">
        <v>10</v>
      </c>
      <c r="D197" s="154">
        <v>1</v>
      </c>
      <c r="E197" s="83"/>
      <c r="F197" s="84"/>
      <c r="G197" s="38"/>
      <c r="H197" s="38"/>
    </row>
    <row r="198" spans="1:8">
      <c r="A198" s="86">
        <v>30</v>
      </c>
      <c r="B198" s="82" t="s">
        <v>1142</v>
      </c>
      <c r="C198" s="86" t="s">
        <v>10</v>
      </c>
      <c r="D198" s="154">
        <v>1</v>
      </c>
      <c r="E198" s="83"/>
      <c r="F198" s="84"/>
      <c r="G198" s="38"/>
      <c r="H198" s="38"/>
    </row>
    <row r="199" spans="1:8" ht="34.200000000000003">
      <c r="A199" s="86">
        <v>31</v>
      </c>
      <c r="B199" s="82" t="s">
        <v>1140</v>
      </c>
      <c r="C199" s="86" t="s">
        <v>10</v>
      </c>
      <c r="D199" s="154">
        <v>1</v>
      </c>
      <c r="E199" s="83"/>
      <c r="F199" s="84"/>
      <c r="G199" s="38"/>
      <c r="H199" s="38"/>
    </row>
    <row r="200" spans="1:8" ht="34.200000000000003">
      <c r="A200" s="86">
        <v>32</v>
      </c>
      <c r="B200" s="82" t="s">
        <v>440</v>
      </c>
      <c r="C200" s="86" t="s">
        <v>10</v>
      </c>
      <c r="D200" s="154">
        <v>1</v>
      </c>
      <c r="E200" s="83"/>
      <c r="F200" s="84"/>
      <c r="G200" s="38"/>
      <c r="H200" s="38"/>
    </row>
    <row r="201" spans="1:8" ht="22.8">
      <c r="A201" s="86">
        <v>33</v>
      </c>
      <c r="B201" s="82" t="s">
        <v>433</v>
      </c>
      <c r="C201" s="86" t="s">
        <v>15</v>
      </c>
      <c r="D201" s="154">
        <v>1</v>
      </c>
      <c r="E201" s="83"/>
      <c r="F201" s="84"/>
      <c r="G201" s="38"/>
      <c r="H201" s="38"/>
    </row>
    <row r="202" spans="1:8">
      <c r="A202" s="86">
        <v>34</v>
      </c>
      <c r="B202" s="82" t="s">
        <v>1143</v>
      </c>
      <c r="C202" s="86" t="s">
        <v>10</v>
      </c>
      <c r="D202" s="154">
        <v>1</v>
      </c>
      <c r="E202" s="83"/>
      <c r="F202" s="84"/>
      <c r="G202" s="38"/>
      <c r="H202" s="38"/>
    </row>
    <row r="203" spans="1:8" ht="34.200000000000003">
      <c r="A203" s="86">
        <v>35</v>
      </c>
      <c r="B203" s="82" t="s">
        <v>1140</v>
      </c>
      <c r="C203" s="86" t="s">
        <v>10</v>
      </c>
      <c r="D203" s="154">
        <v>1</v>
      </c>
      <c r="E203" s="83"/>
      <c r="F203" s="84"/>
      <c r="G203" s="38"/>
      <c r="H203" s="38"/>
    </row>
    <row r="204" spans="1:8" ht="22.8">
      <c r="A204" s="86">
        <v>36</v>
      </c>
      <c r="B204" s="82" t="s">
        <v>444</v>
      </c>
      <c r="C204" s="86" t="s">
        <v>15</v>
      </c>
      <c r="D204" s="154">
        <v>1</v>
      </c>
      <c r="E204" s="83"/>
      <c r="F204" s="84"/>
      <c r="G204" s="38"/>
      <c r="H204" s="38"/>
    </row>
    <row r="205" spans="1:8">
      <c r="A205" s="86">
        <v>37</v>
      </c>
      <c r="B205" s="82" t="s">
        <v>1144</v>
      </c>
      <c r="C205" s="86" t="s">
        <v>10</v>
      </c>
      <c r="D205" s="154">
        <v>1</v>
      </c>
      <c r="E205" s="83"/>
      <c r="F205" s="84"/>
      <c r="G205" s="38"/>
      <c r="H205" s="38"/>
    </row>
    <row r="206" spans="1:8" ht="34.200000000000003">
      <c r="A206" s="86">
        <v>38</v>
      </c>
      <c r="B206" s="82" t="s">
        <v>1140</v>
      </c>
      <c r="C206" s="86" t="s">
        <v>10</v>
      </c>
      <c r="D206" s="154">
        <v>2</v>
      </c>
      <c r="E206" s="83"/>
      <c r="F206" s="84"/>
      <c r="G206" s="38"/>
      <c r="H206" s="38"/>
    </row>
    <row r="207" spans="1:8" ht="22.8">
      <c r="A207" s="86">
        <v>39</v>
      </c>
      <c r="B207" s="82" t="s">
        <v>444</v>
      </c>
      <c r="C207" s="86" t="s">
        <v>15</v>
      </c>
      <c r="D207" s="154">
        <v>2</v>
      </c>
      <c r="E207" s="83"/>
      <c r="F207" s="84"/>
      <c r="G207" s="38"/>
      <c r="H207" s="38"/>
    </row>
    <row r="208" spans="1:8">
      <c r="A208" s="86">
        <v>40</v>
      </c>
      <c r="B208" s="82" t="s">
        <v>1145</v>
      </c>
      <c r="C208" s="86" t="s">
        <v>10</v>
      </c>
      <c r="D208" s="154">
        <v>1</v>
      </c>
      <c r="E208" s="83"/>
      <c r="F208" s="84"/>
      <c r="G208" s="38"/>
      <c r="H208" s="38"/>
    </row>
    <row r="209" spans="1:8">
      <c r="A209" s="86">
        <v>41</v>
      </c>
      <c r="B209" s="82" t="s">
        <v>1146</v>
      </c>
      <c r="C209" s="86" t="s">
        <v>10</v>
      </c>
      <c r="D209" s="154">
        <v>1</v>
      </c>
      <c r="E209" s="83"/>
      <c r="F209" s="84"/>
      <c r="G209" s="38"/>
      <c r="H209" s="38"/>
    </row>
    <row r="210" spans="1:8" ht="34.200000000000003">
      <c r="A210" s="86">
        <v>42</v>
      </c>
      <c r="B210" s="82" t="s">
        <v>440</v>
      </c>
      <c r="C210" s="86" t="s">
        <v>10</v>
      </c>
      <c r="D210" s="154">
        <v>2</v>
      </c>
      <c r="E210" s="83"/>
      <c r="F210" s="84"/>
      <c r="G210" s="38"/>
      <c r="H210" s="38"/>
    </row>
    <row r="211" spans="1:8" ht="22.8">
      <c r="A211" s="86">
        <v>43</v>
      </c>
      <c r="B211" s="82" t="s">
        <v>433</v>
      </c>
      <c r="C211" s="86" t="s">
        <v>15</v>
      </c>
      <c r="D211" s="154">
        <v>2</v>
      </c>
      <c r="E211" s="83"/>
      <c r="F211" s="84"/>
      <c r="G211" s="38"/>
      <c r="H211" s="38"/>
    </row>
    <row r="212" spans="1:8">
      <c r="A212" s="86">
        <v>44</v>
      </c>
      <c r="B212" s="82" t="s">
        <v>1147</v>
      </c>
      <c r="C212" s="86" t="s">
        <v>10</v>
      </c>
      <c r="D212" s="154">
        <v>1</v>
      </c>
      <c r="E212" s="83"/>
      <c r="F212" s="84"/>
      <c r="G212" s="38"/>
      <c r="H212" s="38"/>
    </row>
    <row r="213" spans="1:8">
      <c r="A213" s="86">
        <v>45</v>
      </c>
      <c r="B213" s="82" t="s">
        <v>1148</v>
      </c>
      <c r="C213" s="86" t="s">
        <v>10</v>
      </c>
      <c r="D213" s="154">
        <v>1</v>
      </c>
      <c r="E213" s="83"/>
      <c r="F213" s="84"/>
      <c r="G213" s="38"/>
      <c r="H213" s="38"/>
    </row>
    <row r="214" spans="1:8" ht="34.200000000000003">
      <c r="A214" s="86">
        <v>46</v>
      </c>
      <c r="B214" s="82" t="s">
        <v>440</v>
      </c>
      <c r="C214" s="86" t="s">
        <v>10</v>
      </c>
      <c r="D214" s="154">
        <v>1</v>
      </c>
      <c r="E214" s="83"/>
      <c r="F214" s="84"/>
      <c r="G214" s="38"/>
      <c r="H214" s="38"/>
    </row>
    <row r="215" spans="1:8" ht="34.200000000000003">
      <c r="A215" s="86">
        <v>47</v>
      </c>
      <c r="B215" s="82" t="s">
        <v>1140</v>
      </c>
      <c r="C215" s="86" t="s">
        <v>10</v>
      </c>
      <c r="D215" s="154">
        <v>1</v>
      </c>
      <c r="E215" s="83"/>
      <c r="F215" s="84"/>
      <c r="G215" s="38"/>
      <c r="H215" s="38"/>
    </row>
    <row r="216" spans="1:8" ht="34.200000000000003">
      <c r="A216" s="86">
        <v>48</v>
      </c>
      <c r="B216" s="82" t="s">
        <v>1140</v>
      </c>
      <c r="C216" s="86" t="s">
        <v>10</v>
      </c>
      <c r="D216" s="154">
        <v>1</v>
      </c>
      <c r="E216" s="83"/>
      <c r="F216" s="84"/>
      <c r="G216" s="38"/>
      <c r="H216" s="38"/>
    </row>
    <row r="217" spans="1:8" ht="22.8">
      <c r="A217" s="86">
        <v>49</v>
      </c>
      <c r="B217" s="82" t="s">
        <v>444</v>
      </c>
      <c r="C217" s="86" t="s">
        <v>15</v>
      </c>
      <c r="D217" s="154">
        <v>1</v>
      </c>
      <c r="E217" s="83"/>
      <c r="F217" s="84"/>
      <c r="G217" s="38"/>
      <c r="H217" s="38"/>
    </row>
    <row r="218" spans="1:8">
      <c r="A218" s="86">
        <v>50</v>
      </c>
      <c r="B218" s="82" t="s">
        <v>1149</v>
      </c>
      <c r="C218" s="86" t="s">
        <v>10</v>
      </c>
      <c r="D218" s="154">
        <v>1</v>
      </c>
      <c r="E218" s="83"/>
      <c r="F218" s="84"/>
      <c r="G218" s="38"/>
      <c r="H218" s="38"/>
    </row>
    <row r="219" spans="1:8" ht="34.200000000000003">
      <c r="A219" s="86">
        <v>51</v>
      </c>
      <c r="B219" s="82" t="s">
        <v>440</v>
      </c>
      <c r="C219" s="86" t="s">
        <v>10</v>
      </c>
      <c r="D219" s="154">
        <v>2</v>
      </c>
      <c r="E219" s="83"/>
      <c r="F219" s="84"/>
      <c r="G219" s="38"/>
      <c r="H219" s="38"/>
    </row>
    <row r="220" spans="1:8" ht="22.8">
      <c r="A220" s="86">
        <v>52</v>
      </c>
      <c r="B220" s="82" t="s">
        <v>444</v>
      </c>
      <c r="C220" s="86" t="s">
        <v>15</v>
      </c>
      <c r="D220" s="154">
        <v>1</v>
      </c>
      <c r="E220" s="83"/>
      <c r="F220" s="84"/>
      <c r="G220" s="38"/>
      <c r="H220" s="38"/>
    </row>
    <row r="221" spans="1:8" ht="22.8">
      <c r="A221" s="86">
        <v>53</v>
      </c>
      <c r="B221" s="82" t="s">
        <v>433</v>
      </c>
      <c r="C221" s="86" t="s">
        <v>15</v>
      </c>
      <c r="D221" s="154">
        <v>2</v>
      </c>
      <c r="E221" s="83"/>
      <c r="F221" s="84"/>
      <c r="G221" s="38"/>
      <c r="H221" s="38"/>
    </row>
    <row r="222" spans="1:8">
      <c r="A222" s="86">
        <v>54</v>
      </c>
      <c r="B222" s="82" t="s">
        <v>1095</v>
      </c>
      <c r="C222" s="86" t="s">
        <v>10</v>
      </c>
      <c r="D222" s="154">
        <v>1</v>
      </c>
      <c r="E222" s="83"/>
      <c r="F222" s="84"/>
      <c r="G222" s="38"/>
      <c r="H222" s="38"/>
    </row>
    <row r="223" spans="1:8">
      <c r="A223" s="86">
        <v>55</v>
      </c>
      <c r="B223" s="82" t="s">
        <v>1096</v>
      </c>
      <c r="C223" s="86" t="s">
        <v>10</v>
      </c>
      <c r="D223" s="154">
        <v>1</v>
      </c>
      <c r="E223" s="83"/>
      <c r="F223" s="84"/>
      <c r="G223" s="38"/>
      <c r="H223" s="38"/>
    </row>
    <row r="224" spans="1:8" ht="34.200000000000003">
      <c r="A224" s="86">
        <v>56</v>
      </c>
      <c r="B224" s="82" t="s">
        <v>1150</v>
      </c>
      <c r="C224" s="86" t="s">
        <v>10</v>
      </c>
      <c r="D224" s="154">
        <v>1</v>
      </c>
      <c r="E224" s="83"/>
      <c r="F224" s="84"/>
      <c r="G224" s="38"/>
      <c r="H224" s="38"/>
    </row>
    <row r="225" spans="1:8" ht="22.8">
      <c r="A225" s="86">
        <v>57</v>
      </c>
      <c r="B225" s="82" t="s">
        <v>448</v>
      </c>
      <c r="C225" s="86" t="s">
        <v>15</v>
      </c>
      <c r="D225" s="154">
        <v>1</v>
      </c>
      <c r="E225" s="83"/>
      <c r="F225" s="84"/>
      <c r="G225" s="38"/>
      <c r="H225" s="38"/>
    </row>
    <row r="226" spans="1:8">
      <c r="A226" s="86">
        <v>58</v>
      </c>
      <c r="B226" s="82" t="s">
        <v>1151</v>
      </c>
      <c r="C226" s="86" t="s">
        <v>10</v>
      </c>
      <c r="D226" s="154">
        <v>1</v>
      </c>
      <c r="E226" s="83"/>
      <c r="F226" s="84"/>
      <c r="G226" s="38"/>
      <c r="H226" s="38"/>
    </row>
    <row r="227" spans="1:8" ht="34.200000000000003">
      <c r="A227" s="86">
        <v>59</v>
      </c>
      <c r="B227" s="82" t="s">
        <v>440</v>
      </c>
      <c r="C227" s="86" t="s">
        <v>10</v>
      </c>
      <c r="D227" s="154">
        <v>1</v>
      </c>
      <c r="E227" s="83"/>
      <c r="F227" s="84"/>
      <c r="G227" s="38"/>
      <c r="H227" s="38"/>
    </row>
    <row r="228" spans="1:8" ht="22.8">
      <c r="A228" s="86">
        <v>60</v>
      </c>
      <c r="B228" s="82" t="s">
        <v>433</v>
      </c>
      <c r="C228" s="86" t="s">
        <v>15</v>
      </c>
      <c r="D228" s="154">
        <v>1</v>
      </c>
      <c r="E228" s="83"/>
      <c r="F228" s="84"/>
      <c r="G228" s="38"/>
      <c r="H228" s="38"/>
    </row>
    <row r="229" spans="1:8">
      <c r="A229" s="86">
        <v>61</v>
      </c>
      <c r="B229" s="82" t="s">
        <v>1152</v>
      </c>
      <c r="C229" s="86" t="s">
        <v>10</v>
      </c>
      <c r="D229" s="154">
        <v>1</v>
      </c>
      <c r="E229" s="83"/>
      <c r="F229" s="84"/>
      <c r="G229" s="38"/>
      <c r="H229" s="38"/>
    </row>
    <row r="230" spans="1:8" ht="34.200000000000003">
      <c r="A230" s="86">
        <v>62</v>
      </c>
      <c r="B230" s="82" t="s">
        <v>440</v>
      </c>
      <c r="C230" s="86" t="s">
        <v>10</v>
      </c>
      <c r="D230" s="154">
        <v>2</v>
      </c>
      <c r="E230" s="83"/>
      <c r="F230" s="84"/>
      <c r="G230" s="38"/>
      <c r="H230" s="38"/>
    </row>
    <row r="231" spans="1:8" ht="22.8">
      <c r="A231" s="86">
        <v>63</v>
      </c>
      <c r="B231" s="82" t="s">
        <v>433</v>
      </c>
      <c r="C231" s="86" t="s">
        <v>15</v>
      </c>
      <c r="D231" s="154">
        <v>2</v>
      </c>
      <c r="E231" s="83"/>
      <c r="F231" s="84"/>
      <c r="G231" s="38"/>
      <c r="H231" s="38"/>
    </row>
    <row r="232" spans="1:8">
      <c r="A232" s="86">
        <v>64</v>
      </c>
      <c r="B232" s="82" t="s">
        <v>1153</v>
      </c>
      <c r="C232" s="86" t="s">
        <v>10</v>
      </c>
      <c r="D232" s="154">
        <v>1</v>
      </c>
      <c r="E232" s="83"/>
      <c r="F232" s="84"/>
      <c r="G232" s="38"/>
      <c r="H232" s="38"/>
    </row>
    <row r="233" spans="1:8">
      <c r="A233" s="86">
        <v>65</v>
      </c>
      <c r="B233" s="82" t="s">
        <v>1154</v>
      </c>
      <c r="C233" s="86" t="s">
        <v>10</v>
      </c>
      <c r="D233" s="154">
        <v>1</v>
      </c>
      <c r="E233" s="83"/>
      <c r="F233" s="84"/>
      <c r="G233" s="38"/>
      <c r="H233" s="38"/>
    </row>
    <row r="234" spans="1:8" ht="34.200000000000003">
      <c r="A234" s="86">
        <v>66</v>
      </c>
      <c r="B234" s="82" t="s">
        <v>440</v>
      </c>
      <c r="C234" s="86" t="s">
        <v>10</v>
      </c>
      <c r="D234" s="154">
        <v>2</v>
      </c>
      <c r="E234" s="83"/>
      <c r="F234" s="84"/>
      <c r="G234" s="38"/>
      <c r="H234" s="38"/>
    </row>
    <row r="235" spans="1:8" ht="22.8">
      <c r="A235" s="86">
        <v>67</v>
      </c>
      <c r="B235" s="82" t="s">
        <v>433</v>
      </c>
      <c r="C235" s="86" t="s">
        <v>15</v>
      </c>
      <c r="D235" s="154">
        <v>2</v>
      </c>
      <c r="E235" s="83"/>
      <c r="F235" s="84"/>
      <c r="G235" s="38"/>
      <c r="H235" s="38"/>
    </row>
    <row r="236" spans="1:8">
      <c r="A236" s="86">
        <v>68</v>
      </c>
      <c r="B236" s="82" t="s">
        <v>1155</v>
      </c>
      <c r="C236" s="86" t="s">
        <v>10</v>
      </c>
      <c r="D236" s="154">
        <v>1</v>
      </c>
      <c r="E236" s="83"/>
      <c r="F236" s="84"/>
      <c r="G236" s="38"/>
      <c r="H236" s="38"/>
    </row>
    <row r="237" spans="1:8">
      <c r="A237" s="86">
        <v>69</v>
      </c>
      <c r="B237" s="82" t="s">
        <v>1156</v>
      </c>
      <c r="C237" s="86" t="s">
        <v>10</v>
      </c>
      <c r="D237" s="154">
        <v>1</v>
      </c>
      <c r="E237" s="83"/>
      <c r="F237" s="84"/>
      <c r="G237" s="38"/>
      <c r="H237" s="38"/>
    </row>
    <row r="238" spans="1:8" ht="34.200000000000003">
      <c r="A238" s="86">
        <v>70</v>
      </c>
      <c r="B238" s="82" t="s">
        <v>440</v>
      </c>
      <c r="C238" s="86" t="s">
        <v>10</v>
      </c>
      <c r="D238" s="154">
        <v>2</v>
      </c>
      <c r="E238" s="83"/>
      <c r="F238" s="84"/>
      <c r="G238" s="38"/>
      <c r="H238" s="38"/>
    </row>
    <row r="239" spans="1:8" ht="22.8">
      <c r="A239" s="86">
        <v>71</v>
      </c>
      <c r="B239" s="82" t="s">
        <v>433</v>
      </c>
      <c r="C239" s="86" t="s">
        <v>15</v>
      </c>
      <c r="D239" s="154">
        <v>2</v>
      </c>
      <c r="E239" s="83"/>
      <c r="F239" s="84"/>
      <c r="G239" s="38"/>
      <c r="H239" s="38"/>
    </row>
    <row r="240" spans="1:8">
      <c r="A240" s="86">
        <v>72</v>
      </c>
      <c r="B240" s="82" t="s">
        <v>1157</v>
      </c>
      <c r="C240" s="86" t="s">
        <v>10</v>
      </c>
      <c r="D240" s="154">
        <v>1</v>
      </c>
      <c r="E240" s="83"/>
      <c r="F240" s="84"/>
      <c r="G240" s="38"/>
      <c r="H240" s="38"/>
    </row>
    <row r="241" spans="1:8">
      <c r="A241" s="86">
        <v>73</v>
      </c>
      <c r="B241" s="82" t="s">
        <v>1158</v>
      </c>
      <c r="C241" s="86" t="s">
        <v>10</v>
      </c>
      <c r="D241" s="154">
        <v>1</v>
      </c>
      <c r="E241" s="83"/>
      <c r="F241" s="84"/>
      <c r="G241" s="38"/>
      <c r="H241" s="38"/>
    </row>
    <row r="242" spans="1:8" ht="34.200000000000003">
      <c r="A242" s="86">
        <v>74</v>
      </c>
      <c r="B242" s="82" t="s">
        <v>1140</v>
      </c>
      <c r="C242" s="86" t="s">
        <v>10</v>
      </c>
      <c r="D242" s="154">
        <v>1</v>
      </c>
      <c r="E242" s="83"/>
      <c r="F242" s="84"/>
      <c r="G242" s="38"/>
      <c r="H242" s="38"/>
    </row>
    <row r="243" spans="1:8" ht="22.8">
      <c r="A243" s="86">
        <v>75</v>
      </c>
      <c r="B243" s="82" t="s">
        <v>444</v>
      </c>
      <c r="C243" s="86" t="s">
        <v>15</v>
      </c>
      <c r="D243" s="154">
        <v>1</v>
      </c>
      <c r="E243" s="83"/>
      <c r="F243" s="84"/>
      <c r="G243" s="38"/>
      <c r="H243" s="38"/>
    </row>
    <row r="244" spans="1:8">
      <c r="A244" s="86">
        <v>76</v>
      </c>
      <c r="B244" s="82" t="s">
        <v>1159</v>
      </c>
      <c r="C244" s="86" t="s">
        <v>10</v>
      </c>
      <c r="D244" s="154">
        <v>1</v>
      </c>
      <c r="E244" s="83"/>
      <c r="F244" s="84"/>
      <c r="G244" s="38"/>
      <c r="H244" s="38"/>
    </row>
    <row r="245" spans="1:8" ht="34.200000000000003">
      <c r="A245" s="86">
        <v>77</v>
      </c>
      <c r="B245" s="82" t="s">
        <v>1150</v>
      </c>
      <c r="C245" s="86" t="s">
        <v>10</v>
      </c>
      <c r="D245" s="154">
        <v>1</v>
      </c>
      <c r="E245" s="83"/>
      <c r="F245" s="84"/>
      <c r="G245" s="38"/>
      <c r="H245" s="38"/>
    </row>
    <row r="246" spans="1:8" ht="22.8">
      <c r="A246" s="86">
        <v>78</v>
      </c>
      <c r="B246" s="82" t="s">
        <v>444</v>
      </c>
      <c r="C246" s="86" t="s">
        <v>15</v>
      </c>
      <c r="D246" s="154">
        <v>1</v>
      </c>
      <c r="E246" s="83"/>
      <c r="F246" s="84"/>
      <c r="G246" s="38"/>
      <c r="H246" s="38"/>
    </row>
    <row r="247" spans="1:8" ht="22.8">
      <c r="A247" s="86">
        <v>79</v>
      </c>
      <c r="B247" s="82" t="s">
        <v>448</v>
      </c>
      <c r="C247" s="86" t="s">
        <v>15</v>
      </c>
      <c r="D247" s="154">
        <v>1</v>
      </c>
      <c r="E247" s="83"/>
      <c r="F247" s="84"/>
      <c r="G247" s="38"/>
      <c r="H247" s="38"/>
    </row>
    <row r="248" spans="1:8">
      <c r="A248" s="86">
        <v>80</v>
      </c>
      <c r="B248" s="82" t="s">
        <v>1160</v>
      </c>
      <c r="C248" s="86" t="s">
        <v>10</v>
      </c>
      <c r="D248" s="154">
        <v>1</v>
      </c>
      <c r="E248" s="83"/>
      <c r="F248" s="84"/>
      <c r="G248" s="38"/>
      <c r="H248" s="38"/>
    </row>
    <row r="249" spans="1:8" ht="34.200000000000003">
      <c r="A249" s="86">
        <v>81</v>
      </c>
      <c r="B249" s="82" t="s">
        <v>440</v>
      </c>
      <c r="C249" s="86" t="s">
        <v>10</v>
      </c>
      <c r="D249" s="154">
        <v>2</v>
      </c>
      <c r="E249" s="83"/>
      <c r="F249" s="84"/>
      <c r="G249" s="38"/>
      <c r="H249" s="38"/>
    </row>
    <row r="250" spans="1:8" ht="22.8">
      <c r="A250" s="86">
        <v>82</v>
      </c>
      <c r="B250" s="82" t="s">
        <v>433</v>
      </c>
      <c r="C250" s="86" t="s">
        <v>15</v>
      </c>
      <c r="D250" s="154">
        <v>2</v>
      </c>
      <c r="E250" s="83"/>
      <c r="F250" s="84"/>
      <c r="G250" s="38"/>
      <c r="H250" s="38"/>
    </row>
    <row r="251" spans="1:8">
      <c r="A251" s="86">
        <v>83</v>
      </c>
      <c r="B251" s="82" t="s">
        <v>1161</v>
      </c>
      <c r="C251" s="86" t="s">
        <v>10</v>
      </c>
      <c r="D251" s="154">
        <v>1</v>
      </c>
      <c r="E251" s="83"/>
      <c r="F251" s="84"/>
      <c r="G251" s="38"/>
      <c r="H251" s="38"/>
    </row>
    <row r="252" spans="1:8">
      <c r="A252" s="86">
        <v>84</v>
      </c>
      <c r="B252" s="82" t="s">
        <v>1162</v>
      </c>
      <c r="C252" s="86" t="s">
        <v>10</v>
      </c>
      <c r="D252" s="154">
        <v>1</v>
      </c>
      <c r="E252" s="83"/>
      <c r="F252" s="84"/>
      <c r="G252" s="38"/>
      <c r="H252" s="38"/>
    </row>
    <row r="253" spans="1:8" ht="34.200000000000003">
      <c r="A253" s="86">
        <v>85</v>
      </c>
      <c r="B253" s="82" t="s">
        <v>1163</v>
      </c>
      <c r="C253" s="86" t="s">
        <v>10</v>
      </c>
      <c r="D253" s="154">
        <v>8</v>
      </c>
      <c r="E253" s="83"/>
      <c r="F253" s="84"/>
      <c r="G253" s="38"/>
      <c r="H253" s="38"/>
    </row>
    <row r="254" spans="1:8" ht="34.200000000000003">
      <c r="A254" s="86">
        <v>86</v>
      </c>
      <c r="B254" s="82" t="s">
        <v>1164</v>
      </c>
      <c r="C254" s="86" t="s">
        <v>10</v>
      </c>
      <c r="D254" s="154">
        <v>5</v>
      </c>
      <c r="E254" s="83"/>
      <c r="F254" s="84"/>
      <c r="G254" s="38"/>
      <c r="H254" s="38"/>
    </row>
    <row r="255" spans="1:8" ht="34.200000000000003">
      <c r="A255" s="86">
        <v>87</v>
      </c>
      <c r="B255" s="82" t="s">
        <v>1150</v>
      </c>
      <c r="C255" s="86" t="s">
        <v>10</v>
      </c>
      <c r="D255" s="154">
        <v>10</v>
      </c>
      <c r="E255" s="83"/>
      <c r="F255" s="84"/>
      <c r="G255" s="38"/>
      <c r="H255" s="38"/>
    </row>
    <row r="256" spans="1:8" ht="34.200000000000003">
      <c r="A256" s="86">
        <v>88</v>
      </c>
      <c r="B256" s="82" t="s">
        <v>1137</v>
      </c>
      <c r="C256" s="86" t="s">
        <v>10</v>
      </c>
      <c r="D256" s="154">
        <v>5</v>
      </c>
      <c r="E256" s="83"/>
      <c r="F256" s="84"/>
      <c r="G256" s="38"/>
      <c r="H256" s="38"/>
    </row>
    <row r="257" spans="1:8">
      <c r="A257" s="155"/>
      <c r="B257" s="535" t="s">
        <v>1165</v>
      </c>
      <c r="C257" s="536"/>
      <c r="D257" s="536"/>
      <c r="E257" s="536"/>
      <c r="F257" s="536"/>
    </row>
    <row r="258" spans="1:8">
      <c r="A258" s="86">
        <v>1</v>
      </c>
      <c r="B258" s="82" t="s">
        <v>1166</v>
      </c>
      <c r="C258" s="86"/>
      <c r="D258" s="153">
        <v>0</v>
      </c>
      <c r="E258" s="83">
        <v>0</v>
      </c>
      <c r="F258" s="84">
        <v>0</v>
      </c>
      <c r="G258" s="38"/>
      <c r="H258" s="38"/>
    </row>
    <row r="259" spans="1:8" ht="34.200000000000003">
      <c r="A259" s="86">
        <v>2</v>
      </c>
      <c r="B259" s="82" t="s">
        <v>1069</v>
      </c>
      <c r="C259" s="86" t="s">
        <v>64</v>
      </c>
      <c r="D259" s="154">
        <v>4</v>
      </c>
      <c r="E259" s="83"/>
      <c r="F259" s="84"/>
      <c r="G259" s="38"/>
      <c r="H259" s="38"/>
    </row>
    <row r="260" spans="1:8">
      <c r="A260" s="86">
        <v>3</v>
      </c>
      <c r="B260" s="82" t="s">
        <v>1167</v>
      </c>
      <c r="C260" s="86"/>
      <c r="D260" s="153">
        <v>0</v>
      </c>
      <c r="E260" s="83"/>
      <c r="F260" s="84"/>
      <c r="G260" s="38"/>
      <c r="H260" s="38"/>
    </row>
    <row r="261" spans="1:8" ht="45.6">
      <c r="A261" s="86">
        <v>4</v>
      </c>
      <c r="B261" s="82" t="s">
        <v>2392</v>
      </c>
      <c r="C261" s="86" t="s">
        <v>64</v>
      </c>
      <c r="D261" s="154">
        <v>129</v>
      </c>
      <c r="E261" s="83"/>
      <c r="F261" s="84"/>
      <c r="G261" s="38"/>
      <c r="H261" s="38"/>
    </row>
    <row r="262" spans="1:8">
      <c r="A262" s="86">
        <v>5</v>
      </c>
      <c r="B262" s="82" t="s">
        <v>1168</v>
      </c>
      <c r="C262" s="86"/>
      <c r="D262" s="153">
        <v>0</v>
      </c>
      <c r="E262" s="83"/>
      <c r="F262" s="84"/>
      <c r="G262" s="38"/>
      <c r="H262" s="38"/>
    </row>
    <row r="263" spans="1:8" ht="45.6">
      <c r="A263" s="86">
        <v>6</v>
      </c>
      <c r="B263" s="82" t="s">
        <v>726</v>
      </c>
      <c r="C263" s="86" t="s">
        <v>74</v>
      </c>
      <c r="D263" s="154">
        <v>3.29</v>
      </c>
      <c r="E263" s="83"/>
      <c r="F263" s="84"/>
      <c r="G263" s="38"/>
      <c r="H263" s="38"/>
    </row>
    <row r="264" spans="1:8" ht="45.6">
      <c r="A264" s="86">
        <v>7</v>
      </c>
      <c r="B264" s="82" t="s">
        <v>726</v>
      </c>
      <c r="C264" s="86" t="s">
        <v>74</v>
      </c>
      <c r="D264" s="154">
        <v>2.69</v>
      </c>
      <c r="E264" s="83"/>
      <c r="F264" s="84"/>
      <c r="G264" s="38"/>
      <c r="H264" s="38"/>
    </row>
    <row r="265" spans="1:8" ht="22.8">
      <c r="A265" s="86">
        <v>8</v>
      </c>
      <c r="B265" s="82" t="s">
        <v>176</v>
      </c>
      <c r="C265" s="86" t="s">
        <v>13</v>
      </c>
      <c r="D265" s="154">
        <v>2</v>
      </c>
      <c r="E265" s="83"/>
      <c r="F265" s="84"/>
      <c r="G265" s="38"/>
      <c r="H265" s="38"/>
    </row>
    <row r="266" spans="1:8" ht="22.8">
      <c r="A266" s="86">
        <v>9</v>
      </c>
      <c r="B266" s="82" t="s">
        <v>178</v>
      </c>
      <c r="C266" s="86" t="s">
        <v>10</v>
      </c>
      <c r="D266" s="154">
        <v>2</v>
      </c>
      <c r="E266" s="83"/>
      <c r="F266" s="84"/>
      <c r="G266" s="38"/>
      <c r="H266" s="38"/>
    </row>
    <row r="267" spans="1:8">
      <c r="A267" s="86">
        <v>10</v>
      </c>
      <c r="B267" s="82" t="s">
        <v>1169</v>
      </c>
      <c r="C267" s="86"/>
      <c r="D267" s="365"/>
      <c r="E267" s="83"/>
      <c r="F267" s="84"/>
      <c r="G267" s="38"/>
      <c r="H267" s="38"/>
    </row>
    <row r="268" spans="1:8" ht="22.8">
      <c r="A268" s="434">
        <v>11</v>
      </c>
      <c r="B268" s="206" t="s">
        <v>1170</v>
      </c>
      <c r="C268" s="434" t="s">
        <v>10</v>
      </c>
      <c r="D268" s="353">
        <v>4</v>
      </c>
      <c r="E268" s="83"/>
      <c r="F268" s="84"/>
      <c r="G268" s="38"/>
      <c r="H268" s="38"/>
    </row>
    <row r="269" spans="1:8">
      <c r="A269" s="434">
        <v>12</v>
      </c>
      <c r="B269" s="206" t="s">
        <v>1171</v>
      </c>
      <c r="C269" s="434" t="s">
        <v>10</v>
      </c>
      <c r="D269" s="353">
        <v>4</v>
      </c>
      <c r="E269" s="83"/>
      <c r="F269" s="84"/>
      <c r="G269" s="38"/>
      <c r="H269" s="38"/>
    </row>
    <row r="270" spans="1:8" ht="22.8">
      <c r="A270" s="86">
        <v>13</v>
      </c>
      <c r="B270" s="82" t="s">
        <v>1172</v>
      </c>
      <c r="C270" s="86" t="s">
        <v>10</v>
      </c>
      <c r="D270" s="154">
        <v>4</v>
      </c>
      <c r="E270" s="83"/>
      <c r="F270" s="84"/>
      <c r="G270" s="38"/>
      <c r="H270" s="38"/>
    </row>
    <row r="271" spans="1:8">
      <c r="A271" s="86">
        <v>14</v>
      </c>
      <c r="B271" s="82" t="s">
        <v>1173</v>
      </c>
      <c r="C271" s="86" t="s">
        <v>10</v>
      </c>
      <c r="D271" s="154">
        <v>4</v>
      </c>
      <c r="E271" s="83"/>
      <c r="F271" s="84"/>
      <c r="G271" s="38"/>
      <c r="H271" s="38"/>
    </row>
    <row r="272" spans="1:8" ht="22.8">
      <c r="A272" s="86">
        <v>15</v>
      </c>
      <c r="B272" s="82" t="s">
        <v>1174</v>
      </c>
      <c r="C272" s="86" t="s">
        <v>15</v>
      </c>
      <c r="D272" s="154">
        <v>1</v>
      </c>
      <c r="E272" s="83"/>
      <c r="F272" s="84"/>
      <c r="G272" s="38"/>
      <c r="H272" s="38"/>
    </row>
    <row r="273" spans="1:8">
      <c r="A273" s="86">
        <v>16</v>
      </c>
      <c r="B273" s="82" t="s">
        <v>1175</v>
      </c>
      <c r="C273" s="86" t="s">
        <v>10</v>
      </c>
      <c r="D273" s="154">
        <v>1</v>
      </c>
      <c r="E273" s="83"/>
      <c r="F273" s="84"/>
      <c r="G273" s="38"/>
      <c r="H273" s="38"/>
    </row>
    <row r="274" spans="1:8" ht="34.200000000000003">
      <c r="A274" s="86">
        <v>17</v>
      </c>
      <c r="B274" s="82" t="s">
        <v>1176</v>
      </c>
      <c r="C274" s="86" t="s">
        <v>15</v>
      </c>
      <c r="D274" s="154">
        <v>2</v>
      </c>
      <c r="E274" s="83"/>
      <c r="F274" s="84"/>
      <c r="G274" s="38"/>
      <c r="H274" s="38"/>
    </row>
    <row r="275" spans="1:8">
      <c r="A275" s="86">
        <v>18</v>
      </c>
      <c r="B275" s="82" t="s">
        <v>1177</v>
      </c>
      <c r="C275" s="86" t="s">
        <v>10</v>
      </c>
      <c r="D275" s="154">
        <v>2</v>
      </c>
      <c r="E275" s="83"/>
      <c r="F275" s="84"/>
      <c r="G275" s="38"/>
      <c r="H275" s="38"/>
    </row>
    <row r="276" spans="1:8" ht="34.200000000000003">
      <c r="A276" s="86">
        <v>19</v>
      </c>
      <c r="B276" s="82" t="s">
        <v>1176</v>
      </c>
      <c r="C276" s="86" t="s">
        <v>15</v>
      </c>
      <c r="D276" s="154">
        <v>1</v>
      </c>
      <c r="E276" s="83"/>
      <c r="F276" s="84"/>
      <c r="G276" s="38"/>
      <c r="H276" s="38"/>
    </row>
    <row r="277" spans="1:8">
      <c r="A277" s="86">
        <v>20</v>
      </c>
      <c r="B277" s="82" t="s">
        <v>1178</v>
      </c>
      <c r="C277" s="86" t="s">
        <v>15</v>
      </c>
      <c r="D277" s="154">
        <v>1</v>
      </c>
      <c r="E277" s="83"/>
      <c r="F277" s="84"/>
      <c r="G277" s="38"/>
      <c r="H277" s="38"/>
    </row>
    <row r="278" spans="1:8" ht="22.8">
      <c r="A278" s="86">
        <v>21</v>
      </c>
      <c r="B278" s="82" t="s">
        <v>1179</v>
      </c>
      <c r="C278" s="86" t="s">
        <v>15</v>
      </c>
      <c r="D278" s="154">
        <v>1</v>
      </c>
      <c r="E278" s="83"/>
      <c r="F278" s="84"/>
      <c r="G278" s="38"/>
      <c r="H278" s="38"/>
    </row>
    <row r="279" spans="1:8">
      <c r="A279" s="86">
        <v>22</v>
      </c>
      <c r="B279" s="82" t="s">
        <v>1180</v>
      </c>
      <c r="C279" s="86" t="s">
        <v>10</v>
      </c>
      <c r="D279" s="154">
        <v>1</v>
      </c>
      <c r="E279" s="83"/>
      <c r="F279" s="84"/>
      <c r="G279" s="38"/>
      <c r="H279" s="38"/>
    </row>
    <row r="280" spans="1:8" ht="22.8">
      <c r="A280" s="86">
        <v>23</v>
      </c>
      <c r="B280" s="361" t="s">
        <v>2393</v>
      </c>
      <c r="C280" s="86" t="s">
        <v>15</v>
      </c>
      <c r="D280" s="154">
        <v>11</v>
      </c>
      <c r="E280" s="83"/>
      <c r="F280" s="84"/>
      <c r="G280" s="38"/>
      <c r="H280" s="38"/>
    </row>
    <row r="281" spans="1:8" ht="22.8">
      <c r="A281" s="86">
        <v>24</v>
      </c>
      <c r="B281" s="82" t="s">
        <v>1182</v>
      </c>
      <c r="C281" s="86" t="s">
        <v>15</v>
      </c>
      <c r="D281" s="154">
        <v>11</v>
      </c>
      <c r="E281" s="83"/>
      <c r="F281" s="84"/>
      <c r="G281" s="38"/>
      <c r="H281" s="38"/>
    </row>
    <row r="282" spans="1:8" ht="22.8">
      <c r="A282" s="86">
        <v>25</v>
      </c>
      <c r="B282" s="82" t="s">
        <v>1181</v>
      </c>
      <c r="C282" s="86" t="s">
        <v>15</v>
      </c>
      <c r="D282" s="154">
        <v>3</v>
      </c>
      <c r="E282" s="83"/>
      <c r="F282" s="84"/>
      <c r="G282" s="38"/>
      <c r="H282" s="38"/>
    </row>
    <row r="283" spans="1:8" ht="22.8">
      <c r="A283" s="86">
        <v>26</v>
      </c>
      <c r="B283" s="82" t="s">
        <v>1183</v>
      </c>
      <c r="C283" s="86" t="s">
        <v>10</v>
      </c>
      <c r="D283" s="154">
        <v>3</v>
      </c>
      <c r="E283" s="83"/>
      <c r="F283" s="84"/>
      <c r="G283" s="38"/>
      <c r="H283" s="38"/>
    </row>
    <row r="284" spans="1:8" ht="22.8">
      <c r="A284" s="86">
        <v>27</v>
      </c>
      <c r="B284" s="82" t="s">
        <v>1184</v>
      </c>
      <c r="C284" s="86" t="s">
        <v>15</v>
      </c>
      <c r="D284" s="154">
        <v>1</v>
      </c>
      <c r="E284" s="83"/>
      <c r="F284" s="84"/>
      <c r="G284" s="38"/>
      <c r="H284" s="38"/>
    </row>
    <row r="285" spans="1:8">
      <c r="A285" s="86">
        <v>28</v>
      </c>
      <c r="B285" s="82" t="s">
        <v>1185</v>
      </c>
      <c r="C285" s="86" t="s">
        <v>10</v>
      </c>
      <c r="D285" s="154">
        <v>1</v>
      </c>
      <c r="E285" s="83"/>
      <c r="F285" s="84"/>
      <c r="G285" s="38"/>
      <c r="H285" s="38"/>
    </row>
    <row r="286" spans="1:8" ht="22.8">
      <c r="A286" s="86">
        <v>29</v>
      </c>
      <c r="B286" s="82" t="s">
        <v>1179</v>
      </c>
      <c r="C286" s="86" t="s">
        <v>15</v>
      </c>
      <c r="D286" s="154">
        <v>1</v>
      </c>
      <c r="E286" s="83"/>
      <c r="F286" s="84"/>
      <c r="G286" s="38"/>
      <c r="H286" s="38"/>
    </row>
    <row r="287" spans="1:8">
      <c r="A287" s="86">
        <v>30</v>
      </c>
      <c r="B287" s="82" t="s">
        <v>1186</v>
      </c>
      <c r="C287" s="86" t="s">
        <v>10</v>
      </c>
      <c r="D287" s="154">
        <v>1</v>
      </c>
      <c r="E287" s="83"/>
      <c r="F287" s="84"/>
      <c r="G287" s="38"/>
      <c r="H287" s="38"/>
    </row>
    <row r="288" spans="1:8">
      <c r="A288" s="86">
        <v>31</v>
      </c>
      <c r="B288" s="82" t="s">
        <v>1187</v>
      </c>
      <c r="C288" s="86" t="s">
        <v>10</v>
      </c>
      <c r="D288" s="154">
        <v>1</v>
      </c>
      <c r="E288" s="83"/>
      <c r="F288" s="84"/>
      <c r="G288" s="38"/>
      <c r="H288" s="38"/>
    </row>
    <row r="289" spans="1:8" ht="34.200000000000003">
      <c r="A289" s="86">
        <v>32</v>
      </c>
      <c r="B289" s="82" t="s">
        <v>1422</v>
      </c>
      <c r="C289" s="86" t="s">
        <v>10</v>
      </c>
      <c r="D289" s="154">
        <v>1</v>
      </c>
      <c r="E289" s="83"/>
      <c r="F289" s="84"/>
      <c r="G289" s="38"/>
      <c r="H289" s="38"/>
    </row>
    <row r="290" spans="1:8" ht="22.8">
      <c r="A290" s="86">
        <v>33</v>
      </c>
      <c r="B290" s="82" t="s">
        <v>1188</v>
      </c>
      <c r="C290" s="86" t="s">
        <v>15</v>
      </c>
      <c r="D290" s="154">
        <v>1</v>
      </c>
      <c r="E290" s="83"/>
      <c r="F290" s="84"/>
      <c r="G290" s="38"/>
      <c r="H290" s="38"/>
    </row>
    <row r="291" spans="1:8">
      <c r="A291" s="86">
        <v>34</v>
      </c>
      <c r="B291" s="82" t="s">
        <v>1189</v>
      </c>
      <c r="C291" s="86" t="s">
        <v>10</v>
      </c>
      <c r="D291" s="154">
        <v>1</v>
      </c>
      <c r="E291" s="83"/>
      <c r="F291" s="84"/>
      <c r="G291" s="38"/>
      <c r="H291" s="38"/>
    </row>
    <row r="292" spans="1:8" ht="22.8">
      <c r="A292" s="86">
        <v>35</v>
      </c>
      <c r="B292" s="82" t="s">
        <v>1188</v>
      </c>
      <c r="C292" s="86" t="s">
        <v>15</v>
      </c>
      <c r="D292" s="154">
        <v>1</v>
      </c>
      <c r="E292" s="83"/>
      <c r="F292" s="84"/>
      <c r="G292" s="38"/>
      <c r="H292" s="38"/>
    </row>
    <row r="293" spans="1:8">
      <c r="A293" s="86">
        <v>36</v>
      </c>
      <c r="B293" s="82" t="s">
        <v>1190</v>
      </c>
      <c r="C293" s="86" t="s">
        <v>15</v>
      </c>
      <c r="D293" s="154">
        <v>1</v>
      </c>
      <c r="E293" s="83"/>
      <c r="F293" s="84"/>
      <c r="G293" s="38"/>
      <c r="H293" s="38"/>
    </row>
    <row r="294" spans="1:8" ht="22.8">
      <c r="A294" s="86">
        <v>37</v>
      </c>
      <c r="B294" s="82" t="s">
        <v>1191</v>
      </c>
      <c r="C294" s="86" t="s">
        <v>74</v>
      </c>
      <c r="D294" s="153">
        <v>0.1</v>
      </c>
      <c r="E294" s="83"/>
      <c r="F294" s="84"/>
      <c r="G294" s="38"/>
      <c r="H294" s="38"/>
    </row>
    <row r="295" spans="1:8" ht="22.8">
      <c r="A295" s="86">
        <v>38</v>
      </c>
      <c r="B295" s="82" t="s">
        <v>1192</v>
      </c>
      <c r="C295" s="86" t="s">
        <v>10</v>
      </c>
      <c r="D295" s="154">
        <v>2</v>
      </c>
      <c r="E295" s="83"/>
      <c r="F295" s="84"/>
      <c r="G295" s="38"/>
      <c r="H295" s="38"/>
    </row>
    <row r="296" spans="1:8" ht="22.8">
      <c r="A296" s="86">
        <v>39</v>
      </c>
      <c r="B296" s="82" t="s">
        <v>178</v>
      </c>
      <c r="C296" s="86" t="s">
        <v>10</v>
      </c>
      <c r="D296" s="154">
        <v>2</v>
      </c>
      <c r="E296" s="83"/>
      <c r="F296" s="84"/>
      <c r="G296" s="38"/>
      <c r="H296" s="38"/>
    </row>
    <row r="297" spans="1:8">
      <c r="A297" s="86">
        <v>40</v>
      </c>
      <c r="B297" s="82" t="s">
        <v>206</v>
      </c>
      <c r="C297" s="86"/>
      <c r="D297" s="153">
        <v>0</v>
      </c>
      <c r="E297" s="83"/>
      <c r="F297" s="84"/>
      <c r="G297" s="38"/>
      <c r="H297" s="38"/>
    </row>
    <row r="298" spans="1:8" ht="34.200000000000003">
      <c r="A298" s="86">
        <v>41</v>
      </c>
      <c r="B298" s="82" t="s">
        <v>1193</v>
      </c>
      <c r="C298" s="86" t="s">
        <v>103</v>
      </c>
      <c r="D298" s="154">
        <v>1.29</v>
      </c>
      <c r="E298" s="83"/>
      <c r="F298" s="84"/>
      <c r="G298" s="38"/>
      <c r="H298" s="38"/>
    </row>
    <row r="299" spans="1:8" ht="34.200000000000003">
      <c r="A299" s="86">
        <v>42</v>
      </c>
      <c r="B299" s="82" t="s">
        <v>211</v>
      </c>
      <c r="C299" s="86" t="s">
        <v>103</v>
      </c>
      <c r="D299" s="154">
        <v>1.29</v>
      </c>
      <c r="E299" s="83"/>
      <c r="F299" s="84"/>
      <c r="G299" s="38"/>
      <c r="H299" s="38"/>
    </row>
    <row r="300" spans="1:8" ht="34.200000000000003">
      <c r="A300" s="86">
        <v>43</v>
      </c>
      <c r="B300" s="82" t="s">
        <v>1194</v>
      </c>
      <c r="C300" s="86" t="s">
        <v>103</v>
      </c>
      <c r="D300" s="153">
        <v>0.04</v>
      </c>
      <c r="E300" s="83"/>
      <c r="F300" s="84"/>
      <c r="G300" s="38"/>
      <c r="H300" s="38"/>
    </row>
    <row r="301" spans="1:8" ht="34.200000000000003">
      <c r="A301" s="86">
        <v>44</v>
      </c>
      <c r="B301" s="82" t="s">
        <v>212</v>
      </c>
      <c r="C301" s="86" t="s">
        <v>103</v>
      </c>
      <c r="D301" s="153">
        <v>0.04</v>
      </c>
      <c r="E301" s="83"/>
      <c r="F301" s="84"/>
      <c r="G301" s="38"/>
      <c r="H301" s="38"/>
    </row>
    <row r="302" spans="1:8">
      <c r="A302" s="86">
        <v>45</v>
      </c>
      <c r="B302" s="82" t="s">
        <v>189</v>
      </c>
      <c r="C302" s="86"/>
      <c r="D302" s="153">
        <v>0</v>
      </c>
      <c r="E302" s="83"/>
      <c r="F302" s="84"/>
      <c r="G302" s="38"/>
      <c r="H302" s="38"/>
    </row>
    <row r="303" spans="1:8" ht="34.200000000000003">
      <c r="A303" s="86">
        <v>46</v>
      </c>
      <c r="B303" s="82" t="s">
        <v>1195</v>
      </c>
      <c r="C303" s="86" t="s">
        <v>10</v>
      </c>
      <c r="D303" s="154">
        <v>4</v>
      </c>
      <c r="E303" s="83"/>
      <c r="F303" s="84"/>
      <c r="G303" s="38"/>
      <c r="H303" s="38"/>
    </row>
    <row r="304" spans="1:8">
      <c r="A304" s="155"/>
      <c r="B304" s="535" t="s">
        <v>201</v>
      </c>
      <c r="C304" s="536"/>
      <c r="D304" s="536"/>
      <c r="E304" s="536"/>
      <c r="F304" s="536"/>
    </row>
    <row r="305" spans="1:8" ht="22.8">
      <c r="A305" s="86">
        <v>1</v>
      </c>
      <c r="B305" s="82" t="s">
        <v>202</v>
      </c>
      <c r="C305" s="86" t="s">
        <v>74</v>
      </c>
      <c r="D305" s="154">
        <v>45.29</v>
      </c>
      <c r="E305" s="83"/>
      <c r="F305" s="84"/>
      <c r="G305" s="38"/>
      <c r="H305" s="38"/>
    </row>
    <row r="306" spans="1:8" ht="22.8">
      <c r="A306" s="86">
        <v>2</v>
      </c>
      <c r="B306" s="82" t="s">
        <v>202</v>
      </c>
      <c r="C306" s="86" t="s">
        <v>74</v>
      </c>
      <c r="D306" s="154">
        <v>6.55</v>
      </c>
      <c r="E306" s="83"/>
      <c r="F306" s="84"/>
      <c r="G306" s="38"/>
      <c r="H306" s="38"/>
    </row>
    <row r="307" spans="1:8" ht="22.8">
      <c r="A307" s="86">
        <v>3</v>
      </c>
      <c r="B307" s="82" t="s">
        <v>1196</v>
      </c>
      <c r="C307" s="86" t="s">
        <v>74</v>
      </c>
      <c r="D307" s="154">
        <v>14.7</v>
      </c>
      <c r="E307" s="83"/>
      <c r="F307" s="84"/>
      <c r="G307" s="38"/>
      <c r="H307" s="38"/>
    </row>
    <row r="308" spans="1:8" ht="22.8">
      <c r="A308" s="86">
        <v>4</v>
      </c>
      <c r="B308" s="82" t="s">
        <v>202</v>
      </c>
      <c r="C308" s="86" t="s">
        <v>74</v>
      </c>
      <c r="D308" s="153">
        <v>0.7</v>
      </c>
      <c r="E308" s="83"/>
      <c r="F308" s="84"/>
      <c r="G308" s="38"/>
      <c r="H308" s="38"/>
    </row>
    <row r="309" spans="1:8" ht="34.200000000000003">
      <c r="A309" s="86">
        <v>5</v>
      </c>
      <c r="B309" s="82" t="s">
        <v>204</v>
      </c>
      <c r="C309" s="86" t="s">
        <v>64</v>
      </c>
      <c r="D309" s="154">
        <v>1195</v>
      </c>
      <c r="E309" s="83"/>
      <c r="F309" s="84"/>
      <c r="G309" s="38"/>
      <c r="H309" s="38"/>
    </row>
    <row r="310" spans="1:8" ht="22.8">
      <c r="A310" s="86">
        <v>6</v>
      </c>
      <c r="B310" s="82" t="s">
        <v>458</v>
      </c>
      <c r="C310" s="86" t="s">
        <v>46</v>
      </c>
      <c r="D310" s="362">
        <v>242</v>
      </c>
      <c r="E310" s="83"/>
      <c r="F310" s="84"/>
      <c r="G310" s="38"/>
      <c r="H310" s="38"/>
    </row>
    <row r="311" spans="1:8">
      <c r="A311" s="86">
        <v>7</v>
      </c>
      <c r="B311" s="82" t="s">
        <v>205</v>
      </c>
      <c r="C311" s="86" t="s">
        <v>64</v>
      </c>
      <c r="D311" s="154">
        <v>98</v>
      </c>
      <c r="E311" s="83"/>
      <c r="F311" s="84"/>
      <c r="G311" s="38"/>
      <c r="H311" s="38"/>
    </row>
    <row r="312" spans="1:8" ht="22.8">
      <c r="A312" s="86">
        <v>8</v>
      </c>
      <c r="B312" s="82" t="s">
        <v>458</v>
      </c>
      <c r="C312" s="86" t="s">
        <v>46</v>
      </c>
      <c r="D312" s="153">
        <v>0.49</v>
      </c>
      <c r="E312" s="83"/>
      <c r="F312" s="84"/>
      <c r="G312" s="38"/>
      <c r="H312" s="38"/>
    </row>
    <row r="313" spans="1:8" ht="22.8">
      <c r="A313" s="86">
        <v>9</v>
      </c>
      <c r="B313" s="82" t="s">
        <v>459</v>
      </c>
      <c r="C313" s="86" t="s">
        <v>74</v>
      </c>
      <c r="D313" s="154">
        <v>32</v>
      </c>
      <c r="E313" s="83"/>
      <c r="F313" s="84"/>
      <c r="G313" s="38"/>
      <c r="H313" s="38"/>
    </row>
    <row r="314" spans="1:8">
      <c r="A314" s="155"/>
      <c r="B314" s="535" t="s">
        <v>461</v>
      </c>
      <c r="C314" s="536"/>
      <c r="D314" s="536"/>
      <c r="E314" s="536"/>
      <c r="F314" s="536"/>
    </row>
    <row r="315" spans="1:8" ht="34.200000000000003">
      <c r="A315" s="86">
        <v>1</v>
      </c>
      <c r="B315" s="82" t="s">
        <v>462</v>
      </c>
      <c r="C315" s="86" t="s">
        <v>15</v>
      </c>
      <c r="D315" s="154">
        <v>11</v>
      </c>
      <c r="E315" s="83"/>
      <c r="F315" s="84"/>
      <c r="G315" s="38"/>
      <c r="H315" s="38"/>
    </row>
    <row r="316" spans="1:8">
      <c r="A316" s="86">
        <v>2</v>
      </c>
      <c r="B316" s="82" t="s">
        <v>463</v>
      </c>
      <c r="C316" s="86" t="s">
        <v>15</v>
      </c>
      <c r="D316" s="154">
        <v>11</v>
      </c>
      <c r="E316" s="83"/>
      <c r="F316" s="84"/>
      <c r="G316" s="38"/>
      <c r="H316" s="38"/>
    </row>
    <row r="317" spans="1:8" ht="22.8">
      <c r="A317" s="86">
        <v>3</v>
      </c>
      <c r="B317" s="82" t="s">
        <v>177</v>
      </c>
      <c r="C317" s="86" t="s">
        <v>13</v>
      </c>
      <c r="D317" s="154">
        <v>11</v>
      </c>
      <c r="E317" s="83"/>
      <c r="F317" s="84"/>
      <c r="G317" s="38"/>
      <c r="H317" s="38"/>
    </row>
    <row r="318" spans="1:8" ht="34.200000000000003">
      <c r="A318" s="86">
        <v>4</v>
      </c>
      <c r="B318" s="82" t="s">
        <v>462</v>
      </c>
      <c r="C318" s="86" t="s">
        <v>15</v>
      </c>
      <c r="D318" s="154">
        <v>7</v>
      </c>
      <c r="E318" s="83"/>
      <c r="F318" s="84"/>
      <c r="G318" s="38"/>
      <c r="H318" s="38"/>
    </row>
    <row r="319" spans="1:8">
      <c r="A319" s="86">
        <v>5</v>
      </c>
      <c r="B319" s="82" t="s">
        <v>463</v>
      </c>
      <c r="C319" s="86" t="s">
        <v>15</v>
      </c>
      <c r="D319" s="154">
        <v>7</v>
      </c>
      <c r="E319" s="83"/>
      <c r="F319" s="84"/>
      <c r="G319" s="38"/>
      <c r="H319" s="38"/>
    </row>
    <row r="320" spans="1:8" ht="22.8">
      <c r="A320" s="86">
        <v>6</v>
      </c>
      <c r="B320" s="82" t="s">
        <v>176</v>
      </c>
      <c r="C320" s="86" t="s">
        <v>13</v>
      </c>
      <c r="D320" s="154">
        <v>7</v>
      </c>
      <c r="E320" s="83"/>
      <c r="F320" s="84"/>
      <c r="G320" s="38"/>
      <c r="H320" s="38"/>
    </row>
    <row r="321" spans="1:8" ht="34.200000000000003">
      <c r="A321" s="86">
        <v>7</v>
      </c>
      <c r="B321" s="82" t="s">
        <v>462</v>
      </c>
      <c r="C321" s="86" t="s">
        <v>15</v>
      </c>
      <c r="D321" s="154">
        <v>7</v>
      </c>
      <c r="E321" s="83"/>
      <c r="F321" s="84"/>
      <c r="G321" s="38"/>
      <c r="H321" s="38"/>
    </row>
    <row r="322" spans="1:8">
      <c r="A322" s="86">
        <v>8</v>
      </c>
      <c r="B322" s="82" t="s">
        <v>463</v>
      </c>
      <c r="C322" s="86" t="s">
        <v>15</v>
      </c>
      <c r="D322" s="154">
        <v>7</v>
      </c>
      <c r="E322" s="83"/>
      <c r="F322" s="84"/>
      <c r="G322" s="38"/>
      <c r="H322" s="38"/>
    </row>
    <row r="323" spans="1:8" ht="22.8">
      <c r="A323" s="86">
        <v>9</v>
      </c>
      <c r="B323" s="82" t="s">
        <v>176</v>
      </c>
      <c r="C323" s="86" t="s">
        <v>13</v>
      </c>
      <c r="D323" s="154">
        <v>7</v>
      </c>
      <c r="E323" s="83"/>
      <c r="F323" s="84"/>
      <c r="G323" s="38"/>
      <c r="H323" s="38"/>
    </row>
    <row r="324" spans="1:8" ht="22.8">
      <c r="A324" s="86">
        <v>10</v>
      </c>
      <c r="B324" s="82" t="s">
        <v>464</v>
      </c>
      <c r="C324" s="86" t="s">
        <v>15</v>
      </c>
      <c r="D324" s="154">
        <v>4</v>
      </c>
      <c r="E324" s="83"/>
      <c r="F324" s="84"/>
      <c r="G324" s="38"/>
      <c r="H324" s="38"/>
    </row>
    <row r="325" spans="1:8" ht="22.8">
      <c r="A325" s="86">
        <v>11</v>
      </c>
      <c r="B325" s="82" t="s">
        <v>755</v>
      </c>
      <c r="C325" s="86" t="s">
        <v>15</v>
      </c>
      <c r="D325" s="154">
        <v>15</v>
      </c>
      <c r="E325" s="83"/>
      <c r="F325" s="84"/>
      <c r="G325" s="38"/>
      <c r="H325" s="38"/>
    </row>
    <row r="326" spans="1:8" ht="22.8">
      <c r="A326" s="86">
        <v>12</v>
      </c>
      <c r="B326" s="82" t="s">
        <v>755</v>
      </c>
      <c r="C326" s="86" t="s">
        <v>15</v>
      </c>
      <c r="D326" s="154">
        <v>12</v>
      </c>
      <c r="E326" s="83"/>
      <c r="F326" s="84"/>
      <c r="G326" s="38"/>
      <c r="H326" s="38"/>
    </row>
    <row r="327" spans="1:8">
      <c r="A327" s="86">
        <v>13</v>
      </c>
      <c r="B327" s="82" t="s">
        <v>1197</v>
      </c>
      <c r="C327" s="86" t="s">
        <v>10</v>
      </c>
      <c r="D327" s="154">
        <v>3</v>
      </c>
      <c r="E327" s="83"/>
      <c r="F327" s="84"/>
      <c r="G327" s="38"/>
      <c r="H327" s="38"/>
    </row>
    <row r="328" spans="1:8" ht="22.8">
      <c r="A328" s="86">
        <v>14</v>
      </c>
      <c r="B328" s="82" t="s">
        <v>1192</v>
      </c>
      <c r="C328" s="86" t="s">
        <v>10</v>
      </c>
      <c r="D328" s="154">
        <v>3</v>
      </c>
      <c r="E328" s="83"/>
      <c r="F328" s="84"/>
      <c r="G328" s="38"/>
      <c r="H328" s="38"/>
    </row>
    <row r="329" spans="1:8" ht="22.8">
      <c r="A329" s="86">
        <v>15</v>
      </c>
      <c r="B329" s="82" t="s">
        <v>178</v>
      </c>
      <c r="C329" s="86" t="s">
        <v>10</v>
      </c>
      <c r="D329" s="154">
        <v>25</v>
      </c>
      <c r="E329" s="83"/>
      <c r="F329" s="84"/>
      <c r="G329" s="38"/>
      <c r="H329" s="38"/>
    </row>
    <row r="330" spans="1:8">
      <c r="A330" s="155"/>
      <c r="B330" s="535" t="s">
        <v>213</v>
      </c>
      <c r="C330" s="536"/>
      <c r="D330" s="536"/>
      <c r="E330" s="536"/>
      <c r="F330" s="536"/>
    </row>
    <row r="331" spans="1:8" ht="34.200000000000003">
      <c r="A331" s="86">
        <v>1</v>
      </c>
      <c r="B331" s="82" t="s">
        <v>214</v>
      </c>
      <c r="C331" s="86" t="s">
        <v>42</v>
      </c>
      <c r="D331" s="154">
        <v>69.66</v>
      </c>
      <c r="E331" s="83"/>
      <c r="F331" s="84"/>
      <c r="G331" s="38"/>
      <c r="H331" s="38"/>
    </row>
    <row r="332" spans="1:8">
      <c r="A332" s="86">
        <v>2</v>
      </c>
      <c r="B332" s="82" t="s">
        <v>215</v>
      </c>
      <c r="C332" s="86" t="s">
        <v>74</v>
      </c>
      <c r="D332" s="154">
        <v>199</v>
      </c>
      <c r="E332" s="83"/>
      <c r="F332" s="84"/>
      <c r="G332" s="38"/>
      <c r="H332" s="38"/>
    </row>
    <row r="333" spans="1:8" ht="22.8">
      <c r="A333" s="86">
        <v>3</v>
      </c>
      <c r="B333" s="82" t="s">
        <v>216</v>
      </c>
      <c r="C333" s="86" t="s">
        <v>74</v>
      </c>
      <c r="D333" s="154">
        <v>483</v>
      </c>
      <c r="E333" s="83"/>
      <c r="F333" s="84"/>
      <c r="G333" s="38"/>
      <c r="H333" s="38"/>
    </row>
    <row r="334" spans="1:8" ht="22.8">
      <c r="A334" s="86">
        <v>4</v>
      </c>
      <c r="B334" s="82" t="s">
        <v>217</v>
      </c>
      <c r="C334" s="86" t="s">
        <v>42</v>
      </c>
      <c r="D334" s="154">
        <v>56.09</v>
      </c>
      <c r="E334" s="83"/>
      <c r="F334" s="84"/>
      <c r="G334" s="38"/>
      <c r="H334" s="38"/>
    </row>
    <row r="335" spans="1:8" ht="22.8">
      <c r="A335" s="86">
        <v>5</v>
      </c>
      <c r="B335" s="82" t="s">
        <v>218</v>
      </c>
      <c r="C335" s="86" t="s">
        <v>42</v>
      </c>
      <c r="D335" s="154">
        <v>56.09</v>
      </c>
      <c r="E335" s="83"/>
      <c r="F335" s="84"/>
      <c r="G335" s="38"/>
      <c r="H335" s="38"/>
    </row>
    <row r="336" spans="1:8" ht="34.200000000000003">
      <c r="A336" s="86">
        <v>6</v>
      </c>
      <c r="B336" s="82" t="s">
        <v>219</v>
      </c>
      <c r="C336" s="86" t="s">
        <v>80</v>
      </c>
      <c r="D336" s="153">
        <v>0.20799999999999999</v>
      </c>
      <c r="E336" s="83"/>
      <c r="F336" s="84"/>
      <c r="G336" s="38"/>
      <c r="H336" s="38"/>
    </row>
    <row r="337" spans="1:8" ht="34.200000000000003">
      <c r="A337" s="86">
        <v>7</v>
      </c>
      <c r="B337" s="82" t="s">
        <v>220</v>
      </c>
      <c r="C337" s="86" t="s">
        <v>80</v>
      </c>
      <c r="D337" s="153">
        <v>0.20799999999999999</v>
      </c>
      <c r="E337" s="83"/>
      <c r="F337" s="84"/>
      <c r="G337" s="38"/>
      <c r="H337" s="38"/>
    </row>
    <row r="338" spans="1:8" ht="34.200000000000003">
      <c r="A338" s="86">
        <v>8</v>
      </c>
      <c r="B338" s="82" t="s">
        <v>1198</v>
      </c>
      <c r="C338" s="86" t="s">
        <v>68</v>
      </c>
      <c r="D338" s="154">
        <v>2.1</v>
      </c>
      <c r="E338" s="83"/>
      <c r="F338" s="84"/>
      <c r="G338" s="38"/>
      <c r="H338" s="38"/>
    </row>
    <row r="339" spans="1:8" ht="34.200000000000003">
      <c r="A339" s="86">
        <v>9</v>
      </c>
      <c r="B339" s="82" t="s">
        <v>1199</v>
      </c>
      <c r="C339" s="86" t="s">
        <v>68</v>
      </c>
      <c r="D339" s="154">
        <v>2.1</v>
      </c>
      <c r="E339" s="83"/>
      <c r="F339" s="84"/>
      <c r="G339" s="38"/>
      <c r="H339" s="38"/>
    </row>
    <row r="340" spans="1:8" ht="34.200000000000003">
      <c r="A340" s="86">
        <v>10</v>
      </c>
      <c r="B340" s="82" t="s">
        <v>225</v>
      </c>
      <c r="C340" s="86" t="s">
        <v>68</v>
      </c>
      <c r="D340" s="154">
        <v>2.1</v>
      </c>
      <c r="E340" s="83"/>
      <c r="F340" s="84"/>
      <c r="G340" s="38"/>
      <c r="H340" s="38"/>
    </row>
    <row r="341" spans="1:8" ht="22.8">
      <c r="A341" s="86">
        <v>11</v>
      </c>
      <c r="B341" s="82" t="s">
        <v>226</v>
      </c>
      <c r="C341" s="86" t="s">
        <v>42</v>
      </c>
      <c r="D341" s="153">
        <v>0.315</v>
      </c>
      <c r="E341" s="83"/>
      <c r="F341" s="84"/>
      <c r="G341" s="38"/>
      <c r="H341" s="38"/>
    </row>
    <row r="342" spans="1:8" ht="45.6">
      <c r="A342" s="86">
        <v>12</v>
      </c>
      <c r="B342" s="82" t="s">
        <v>227</v>
      </c>
      <c r="C342" s="86" t="s">
        <v>42</v>
      </c>
      <c r="D342" s="153">
        <v>0.65300000000000002</v>
      </c>
      <c r="E342" s="83"/>
      <c r="F342" s="84"/>
      <c r="G342" s="38"/>
      <c r="H342" s="38"/>
    </row>
    <row r="343" spans="1:8" ht="34.200000000000003">
      <c r="A343" s="404">
        <v>13</v>
      </c>
      <c r="B343" s="405" t="s">
        <v>2391</v>
      </c>
      <c r="C343" s="404" t="s">
        <v>42</v>
      </c>
      <c r="D343" s="419">
        <v>13.57</v>
      </c>
      <c r="E343" s="83"/>
      <c r="F343" s="84"/>
      <c r="G343" s="38"/>
      <c r="H343" s="38"/>
    </row>
    <row r="344" spans="1:8">
      <c r="A344" s="155"/>
      <c r="B344" s="535" t="s">
        <v>228</v>
      </c>
      <c r="C344" s="536"/>
      <c r="D344" s="536"/>
      <c r="E344" s="536"/>
      <c r="F344" s="536"/>
    </row>
    <row r="345" spans="1:8">
      <c r="A345" s="86">
        <v>1</v>
      </c>
      <c r="B345" s="361" t="s">
        <v>2394</v>
      </c>
      <c r="C345" s="86" t="s">
        <v>10</v>
      </c>
      <c r="D345" s="154">
        <v>1</v>
      </c>
      <c r="E345" s="83"/>
      <c r="F345" s="84"/>
      <c r="G345" s="38"/>
      <c r="H345" s="38"/>
    </row>
    <row r="346" spans="1:8">
      <c r="A346" s="86">
        <v>2</v>
      </c>
      <c r="B346" s="361" t="s">
        <v>2395</v>
      </c>
      <c r="C346" s="86" t="s">
        <v>10</v>
      </c>
      <c r="D346" s="154">
        <v>2</v>
      </c>
      <c r="E346" s="83"/>
      <c r="F346" s="84"/>
      <c r="G346" s="38"/>
      <c r="H346" s="38"/>
    </row>
    <row r="347" spans="1:8" ht="22.8">
      <c r="A347" s="86">
        <v>3</v>
      </c>
      <c r="B347" s="82" t="s">
        <v>1200</v>
      </c>
      <c r="C347" s="86" t="s">
        <v>10</v>
      </c>
      <c r="D347" s="154">
        <v>10</v>
      </c>
      <c r="E347" s="83"/>
      <c r="F347" s="84"/>
      <c r="G347" s="38"/>
      <c r="H347" s="38"/>
    </row>
    <row r="348" spans="1:8">
      <c r="A348" s="86">
        <v>4</v>
      </c>
      <c r="B348" s="82" t="s">
        <v>1201</v>
      </c>
      <c r="C348" s="86" t="s">
        <v>10</v>
      </c>
      <c r="D348" s="154">
        <v>2</v>
      </c>
      <c r="E348" s="83"/>
      <c r="F348" s="84"/>
      <c r="G348" s="38"/>
      <c r="H348" s="38"/>
    </row>
    <row r="349" spans="1:8" ht="14.1" customHeight="1">
      <c r="A349" s="495" t="s">
        <v>1392</v>
      </c>
      <c r="B349" s="496"/>
      <c r="C349" s="496"/>
      <c r="D349" s="496"/>
      <c r="E349" s="497"/>
      <c r="F349" s="84"/>
    </row>
    <row r="350" spans="1:8" ht="14.1">
      <c r="A350" s="57"/>
      <c r="B350" s="551"/>
      <c r="C350" s="552"/>
      <c r="D350" s="552"/>
      <c r="E350" s="39"/>
      <c r="F350" s="37"/>
    </row>
    <row r="351" spans="1:8">
      <c r="A351" s="57"/>
      <c r="B351" s="553"/>
      <c r="C351" s="554"/>
      <c r="D351" s="554"/>
      <c r="E351" s="39"/>
      <c r="F351" s="37"/>
    </row>
    <row r="352" spans="1:8" ht="14.1">
      <c r="A352" s="57"/>
      <c r="B352" s="551"/>
      <c r="C352" s="552"/>
      <c r="D352" s="552"/>
      <c r="E352" s="39"/>
      <c r="F352" s="37"/>
    </row>
    <row r="354" spans="2:6">
      <c r="B354" s="547"/>
      <c r="C354" s="547"/>
      <c r="D354" s="547"/>
      <c r="E354" s="547"/>
      <c r="F354" s="547"/>
    </row>
    <row r="355" spans="2:6">
      <c r="B355" s="547"/>
      <c r="C355" s="547"/>
      <c r="D355" s="547"/>
      <c r="E355" s="547"/>
      <c r="F355" s="547"/>
    </row>
    <row r="356" spans="2:6">
      <c r="B356" s="547"/>
      <c r="C356" s="547"/>
      <c r="D356" s="547"/>
      <c r="E356" s="547"/>
      <c r="F356" s="547"/>
    </row>
    <row r="357" spans="2:6">
      <c r="B357" s="547"/>
      <c r="C357" s="547"/>
      <c r="D357" s="547"/>
      <c r="E357" s="547"/>
      <c r="F357" s="547"/>
    </row>
    <row r="358" spans="2:6">
      <c r="B358" s="547"/>
      <c r="C358" s="547"/>
      <c r="D358" s="547"/>
      <c r="E358" s="547"/>
      <c r="F358" s="547"/>
    </row>
    <row r="359" spans="2:6">
      <c r="B359" s="547"/>
      <c r="C359" s="547"/>
      <c r="D359" s="547"/>
      <c r="E359" s="547"/>
      <c r="F359" s="547"/>
    </row>
    <row r="360" spans="2:6">
      <c r="B360" s="547"/>
      <c r="C360" s="547"/>
      <c r="D360" s="547"/>
      <c r="E360" s="547"/>
      <c r="F360" s="547"/>
    </row>
    <row r="361" spans="2:6">
      <c r="B361" s="547"/>
      <c r="C361" s="547"/>
      <c r="D361" s="547"/>
      <c r="E361" s="547"/>
      <c r="F361" s="547"/>
    </row>
    <row r="362" spans="2:6">
      <c r="B362" s="547"/>
      <c r="C362" s="547"/>
      <c r="D362" s="547"/>
      <c r="E362" s="547"/>
      <c r="F362" s="547"/>
    </row>
  </sheetData>
  <mergeCells count="29">
    <mergeCell ref="B362:F362"/>
    <mergeCell ref="B356:F356"/>
    <mergeCell ref="B357:F357"/>
    <mergeCell ref="B358:F358"/>
    <mergeCell ref="B359:F359"/>
    <mergeCell ref="B360:F360"/>
    <mergeCell ref="B361:F361"/>
    <mergeCell ref="B355:F355"/>
    <mergeCell ref="B314:F314"/>
    <mergeCell ref="B330:F330"/>
    <mergeCell ref="B344:F344"/>
    <mergeCell ref="B350:D350"/>
    <mergeCell ref="B351:D351"/>
    <mergeCell ref="B352:D352"/>
    <mergeCell ref="B354:F354"/>
    <mergeCell ref="A349:E349"/>
    <mergeCell ref="B304:F304"/>
    <mergeCell ref="D10:D11"/>
    <mergeCell ref="B12:F12"/>
    <mergeCell ref="B35:F35"/>
    <mergeCell ref="B159:F159"/>
    <mergeCell ref="B168:F168"/>
    <mergeCell ref="B257:F257"/>
    <mergeCell ref="E10:F10"/>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AC7F-DAEE-4FA4-B552-81A09CF330FB}">
  <sheetPr>
    <tabColor rgb="FFFFC000"/>
  </sheetPr>
  <dimension ref="A2:H82"/>
  <sheetViews>
    <sheetView topLeftCell="A57" workbookViewId="0">
      <selection activeCell="A70" sqref="A70:F70"/>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1202</v>
      </c>
      <c r="B6" s="540"/>
      <c r="C6" s="540"/>
      <c r="D6" s="540"/>
      <c r="E6" s="540"/>
      <c r="F6" s="540"/>
    </row>
    <row r="7" spans="1:8">
      <c r="A7" s="540"/>
      <c r="B7" s="540"/>
      <c r="C7" s="540"/>
      <c r="D7" s="540"/>
      <c r="E7" s="540"/>
      <c r="F7" s="540"/>
    </row>
    <row r="8" spans="1:8">
      <c r="A8" s="539" t="s">
        <v>231</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232</v>
      </c>
      <c r="C12" s="536"/>
      <c r="D12" s="536"/>
      <c r="E12" s="536"/>
      <c r="F12" s="536"/>
    </row>
    <row r="13" spans="1:8" ht="34.200000000000003">
      <c r="A13" s="86">
        <v>1</v>
      </c>
      <c r="B13" s="82" t="s">
        <v>1203</v>
      </c>
      <c r="C13" s="86" t="s">
        <v>64</v>
      </c>
      <c r="D13" s="154">
        <v>56</v>
      </c>
      <c r="E13" s="558" t="s">
        <v>1767</v>
      </c>
      <c r="F13" s="559"/>
      <c r="G13" s="38"/>
      <c r="H13" s="38"/>
    </row>
    <row r="14" spans="1:8" ht="34.200000000000003">
      <c r="A14" s="86">
        <v>2</v>
      </c>
      <c r="B14" s="82" t="s">
        <v>1423</v>
      </c>
      <c r="C14" s="86" t="s">
        <v>64</v>
      </c>
      <c r="D14" s="154">
        <v>256</v>
      </c>
      <c r="E14" s="560"/>
      <c r="F14" s="561"/>
      <c r="G14" s="38"/>
      <c r="H14" s="38"/>
    </row>
    <row r="15" spans="1:8" ht="34.200000000000003">
      <c r="A15" s="86">
        <v>3</v>
      </c>
      <c r="B15" s="82" t="s">
        <v>1204</v>
      </c>
      <c r="C15" s="86" t="s">
        <v>64</v>
      </c>
      <c r="D15" s="154">
        <v>2.2000000000000002</v>
      </c>
      <c r="E15" s="560"/>
      <c r="F15" s="561"/>
      <c r="G15" s="38"/>
      <c r="H15" s="38"/>
    </row>
    <row r="16" spans="1:8" ht="34.200000000000003">
      <c r="A16" s="86">
        <v>4</v>
      </c>
      <c r="B16" s="82" t="s">
        <v>1205</v>
      </c>
      <c r="C16" s="86" t="s">
        <v>64</v>
      </c>
      <c r="D16" s="154">
        <v>1</v>
      </c>
      <c r="E16" s="560"/>
      <c r="F16" s="561"/>
      <c r="G16" s="38"/>
      <c r="H16" s="38"/>
    </row>
    <row r="17" spans="1:8" ht="34.200000000000003">
      <c r="A17" s="86">
        <v>5</v>
      </c>
      <c r="B17" s="82" t="s">
        <v>1206</v>
      </c>
      <c r="C17" s="86" t="s">
        <v>64</v>
      </c>
      <c r="D17" s="154">
        <v>6</v>
      </c>
      <c r="E17" s="560"/>
      <c r="F17" s="561"/>
      <c r="G17" s="38"/>
      <c r="H17" s="38"/>
    </row>
    <row r="18" spans="1:8" ht="34.200000000000003">
      <c r="A18" s="86">
        <v>6</v>
      </c>
      <c r="B18" s="82" t="s">
        <v>1207</v>
      </c>
      <c r="C18" s="86" t="s">
        <v>64</v>
      </c>
      <c r="D18" s="154">
        <v>3</v>
      </c>
      <c r="E18" s="560"/>
      <c r="F18" s="561"/>
      <c r="G18" s="38"/>
      <c r="H18" s="38"/>
    </row>
    <row r="19" spans="1:8" ht="34.200000000000003">
      <c r="A19" s="86">
        <v>7</v>
      </c>
      <c r="B19" s="82" t="s">
        <v>1208</v>
      </c>
      <c r="C19" s="86" t="s">
        <v>64</v>
      </c>
      <c r="D19" s="154">
        <v>3</v>
      </c>
      <c r="E19" s="560"/>
      <c r="F19" s="561"/>
      <c r="G19" s="38"/>
      <c r="H19" s="38"/>
    </row>
    <row r="20" spans="1:8" ht="22.8">
      <c r="A20" s="86">
        <v>8</v>
      </c>
      <c r="B20" s="82" t="s">
        <v>1209</v>
      </c>
      <c r="C20" s="86" t="s">
        <v>10</v>
      </c>
      <c r="D20" s="154">
        <v>1</v>
      </c>
      <c r="E20" s="560"/>
      <c r="F20" s="561"/>
      <c r="G20" s="38"/>
      <c r="H20" s="38"/>
    </row>
    <row r="21" spans="1:8" ht="22.8">
      <c r="A21" s="86">
        <v>9</v>
      </c>
      <c r="B21" s="82" t="s">
        <v>1210</v>
      </c>
      <c r="C21" s="86" t="s">
        <v>10</v>
      </c>
      <c r="D21" s="154">
        <v>1</v>
      </c>
      <c r="E21" s="560"/>
      <c r="F21" s="561"/>
      <c r="G21" s="38"/>
      <c r="H21" s="38"/>
    </row>
    <row r="22" spans="1:8" ht="22.8">
      <c r="A22" s="86">
        <v>10</v>
      </c>
      <c r="B22" s="82" t="s">
        <v>1211</v>
      </c>
      <c r="C22" s="86" t="s">
        <v>10</v>
      </c>
      <c r="D22" s="154">
        <v>1</v>
      </c>
      <c r="E22" s="560"/>
      <c r="F22" s="561"/>
      <c r="G22" s="38"/>
      <c r="H22" s="38"/>
    </row>
    <row r="23" spans="1:8" ht="22.8">
      <c r="A23" s="86">
        <v>11</v>
      </c>
      <c r="B23" s="82" t="s">
        <v>471</v>
      </c>
      <c r="C23" s="86" t="s">
        <v>10</v>
      </c>
      <c r="D23" s="154">
        <v>2</v>
      </c>
      <c r="E23" s="560"/>
      <c r="F23" s="561"/>
      <c r="G23" s="38"/>
      <c r="H23" s="38"/>
    </row>
    <row r="24" spans="1:8" ht="22.8">
      <c r="A24" s="86">
        <v>12</v>
      </c>
      <c r="B24" s="82" t="s">
        <v>1212</v>
      </c>
      <c r="C24" s="86" t="s">
        <v>10</v>
      </c>
      <c r="D24" s="154">
        <v>3</v>
      </c>
      <c r="E24" s="560"/>
      <c r="F24" s="561"/>
      <c r="G24" s="38"/>
      <c r="H24" s="38"/>
    </row>
    <row r="25" spans="1:8" ht="22.8">
      <c r="A25" s="86">
        <v>13</v>
      </c>
      <c r="B25" s="82" t="s">
        <v>473</v>
      </c>
      <c r="C25" s="86" t="s">
        <v>10</v>
      </c>
      <c r="D25" s="154">
        <v>1</v>
      </c>
      <c r="E25" s="560"/>
      <c r="F25" s="561"/>
      <c r="G25" s="38"/>
      <c r="H25" s="38"/>
    </row>
    <row r="26" spans="1:8" ht="22.8">
      <c r="A26" s="86">
        <v>14</v>
      </c>
      <c r="B26" s="82" t="s">
        <v>474</v>
      </c>
      <c r="C26" s="86" t="s">
        <v>10</v>
      </c>
      <c r="D26" s="154">
        <v>1</v>
      </c>
      <c r="E26" s="560"/>
      <c r="F26" s="561"/>
      <c r="G26" s="38"/>
      <c r="H26" s="38"/>
    </row>
    <row r="27" spans="1:8" ht="22.8">
      <c r="A27" s="86">
        <v>15</v>
      </c>
      <c r="B27" s="82" t="s">
        <v>1213</v>
      </c>
      <c r="C27" s="86" t="s">
        <v>15</v>
      </c>
      <c r="D27" s="154">
        <v>7</v>
      </c>
      <c r="E27" s="560"/>
      <c r="F27" s="561"/>
      <c r="G27" s="38"/>
      <c r="H27" s="38"/>
    </row>
    <row r="28" spans="1:8" ht="22.8">
      <c r="A28" s="86">
        <v>16</v>
      </c>
      <c r="B28" s="82" t="s">
        <v>1214</v>
      </c>
      <c r="C28" s="86" t="s">
        <v>15</v>
      </c>
      <c r="D28" s="154">
        <v>2</v>
      </c>
      <c r="E28" s="560"/>
      <c r="F28" s="561"/>
      <c r="G28" s="38"/>
      <c r="H28" s="38"/>
    </row>
    <row r="29" spans="1:8">
      <c r="A29" s="86">
        <v>17</v>
      </c>
      <c r="B29" s="82" t="s">
        <v>1215</v>
      </c>
      <c r="C29" s="86" t="s">
        <v>15</v>
      </c>
      <c r="D29" s="154">
        <v>2</v>
      </c>
      <c r="E29" s="560"/>
      <c r="F29" s="561"/>
      <c r="G29" s="38"/>
      <c r="H29" s="38"/>
    </row>
    <row r="30" spans="1:8">
      <c r="A30" s="86">
        <v>18</v>
      </c>
      <c r="B30" s="82" t="s">
        <v>1216</v>
      </c>
      <c r="C30" s="86" t="s">
        <v>15</v>
      </c>
      <c r="D30" s="154">
        <v>1</v>
      </c>
      <c r="E30" s="560"/>
      <c r="F30" s="561"/>
      <c r="G30" s="38"/>
      <c r="H30" s="38"/>
    </row>
    <row r="31" spans="1:8">
      <c r="A31" s="86">
        <v>19</v>
      </c>
      <c r="B31" s="82" t="s">
        <v>1217</v>
      </c>
      <c r="C31" s="86" t="s">
        <v>10</v>
      </c>
      <c r="D31" s="154">
        <v>1</v>
      </c>
      <c r="E31" s="560"/>
      <c r="F31" s="561"/>
      <c r="G31" s="38"/>
      <c r="H31" s="38"/>
    </row>
    <row r="32" spans="1:8" ht="34.200000000000003">
      <c r="A32" s="86">
        <v>20</v>
      </c>
      <c r="B32" s="82" t="s">
        <v>1218</v>
      </c>
      <c r="C32" s="86" t="s">
        <v>64</v>
      </c>
      <c r="D32" s="154">
        <v>34.4</v>
      </c>
      <c r="E32" s="560"/>
      <c r="F32" s="561"/>
      <c r="G32" s="38"/>
      <c r="H32" s="38"/>
    </row>
    <row r="33" spans="1:8">
      <c r="A33" s="86">
        <v>21</v>
      </c>
      <c r="B33" s="82" t="s">
        <v>1219</v>
      </c>
      <c r="C33" s="86" t="s">
        <v>10</v>
      </c>
      <c r="D33" s="154">
        <v>2</v>
      </c>
      <c r="E33" s="560"/>
      <c r="F33" s="561"/>
      <c r="G33" s="38"/>
      <c r="H33" s="38"/>
    </row>
    <row r="34" spans="1:8" ht="22.8">
      <c r="A34" s="86">
        <v>22</v>
      </c>
      <c r="B34" s="82" t="s">
        <v>1220</v>
      </c>
      <c r="C34" s="86" t="s">
        <v>10</v>
      </c>
      <c r="D34" s="154">
        <v>1</v>
      </c>
      <c r="E34" s="560"/>
      <c r="F34" s="561"/>
      <c r="G34" s="38"/>
      <c r="H34" s="38"/>
    </row>
    <row r="35" spans="1:8">
      <c r="A35" s="86">
        <v>23</v>
      </c>
      <c r="B35" s="82" t="s">
        <v>1221</v>
      </c>
      <c r="C35" s="86" t="s">
        <v>10</v>
      </c>
      <c r="D35" s="154">
        <v>1</v>
      </c>
      <c r="E35" s="560"/>
      <c r="F35" s="561"/>
      <c r="G35" s="38"/>
      <c r="H35" s="38"/>
    </row>
    <row r="36" spans="1:8" ht="22.8">
      <c r="A36" s="86">
        <v>24</v>
      </c>
      <c r="B36" s="82" t="s">
        <v>1222</v>
      </c>
      <c r="C36" s="86" t="s">
        <v>15</v>
      </c>
      <c r="D36" s="154">
        <v>1</v>
      </c>
      <c r="E36" s="560"/>
      <c r="F36" s="561"/>
      <c r="G36" s="38"/>
      <c r="H36" s="38"/>
    </row>
    <row r="37" spans="1:8" ht="34.200000000000003">
      <c r="A37" s="86">
        <v>25</v>
      </c>
      <c r="B37" s="82" t="s">
        <v>1223</v>
      </c>
      <c r="C37" s="86" t="s">
        <v>10</v>
      </c>
      <c r="D37" s="154">
        <v>7</v>
      </c>
      <c r="E37" s="560"/>
      <c r="F37" s="561"/>
      <c r="G37" s="38"/>
      <c r="H37" s="38"/>
    </row>
    <row r="38" spans="1:8" ht="34.200000000000003">
      <c r="A38" s="86">
        <v>26</v>
      </c>
      <c r="B38" s="82" t="s">
        <v>240</v>
      </c>
      <c r="C38" s="86" t="s">
        <v>10</v>
      </c>
      <c r="D38" s="154">
        <v>4</v>
      </c>
      <c r="E38" s="560"/>
      <c r="F38" s="561"/>
      <c r="G38" s="38"/>
      <c r="H38" s="38"/>
    </row>
    <row r="39" spans="1:8" ht="34.200000000000003">
      <c r="A39" s="86">
        <v>27</v>
      </c>
      <c r="B39" s="82" t="s">
        <v>240</v>
      </c>
      <c r="C39" s="86" t="s">
        <v>10</v>
      </c>
      <c r="D39" s="154">
        <v>2</v>
      </c>
      <c r="E39" s="560"/>
      <c r="F39" s="561"/>
      <c r="G39" s="38"/>
      <c r="H39" s="38"/>
    </row>
    <row r="40" spans="1:8" ht="22.8">
      <c r="A40" s="86">
        <v>28</v>
      </c>
      <c r="B40" s="82" t="s">
        <v>242</v>
      </c>
      <c r="C40" s="86" t="s">
        <v>243</v>
      </c>
      <c r="D40" s="154">
        <v>1</v>
      </c>
      <c r="E40" s="560"/>
      <c r="F40" s="561"/>
      <c r="G40" s="38"/>
      <c r="H40" s="38"/>
    </row>
    <row r="41" spans="1:8" ht="34.200000000000003">
      <c r="A41" s="86">
        <v>29</v>
      </c>
      <c r="B41" s="82" t="s">
        <v>240</v>
      </c>
      <c r="C41" s="86" t="s">
        <v>10</v>
      </c>
      <c r="D41" s="154">
        <v>11</v>
      </c>
      <c r="E41" s="560"/>
      <c r="F41" s="561"/>
      <c r="G41" s="38"/>
      <c r="H41" s="38"/>
    </row>
    <row r="42" spans="1:8" ht="22.8">
      <c r="A42" s="86">
        <v>30</v>
      </c>
      <c r="B42" s="82" t="s">
        <v>242</v>
      </c>
      <c r="C42" s="86" t="s">
        <v>243</v>
      </c>
      <c r="D42" s="154">
        <v>6</v>
      </c>
      <c r="E42" s="560"/>
      <c r="F42" s="561"/>
      <c r="G42" s="38"/>
      <c r="H42" s="38"/>
    </row>
    <row r="43" spans="1:8" ht="22.8">
      <c r="A43" s="86">
        <v>31</v>
      </c>
      <c r="B43" s="82" t="s">
        <v>244</v>
      </c>
      <c r="C43" s="86" t="s">
        <v>103</v>
      </c>
      <c r="D43" s="154">
        <v>3.6</v>
      </c>
      <c r="E43" s="560"/>
      <c r="F43" s="561"/>
      <c r="G43" s="38"/>
      <c r="H43" s="38"/>
    </row>
    <row r="44" spans="1:8" ht="22.8">
      <c r="A44" s="86">
        <v>32</v>
      </c>
      <c r="B44" s="82" t="s">
        <v>1224</v>
      </c>
      <c r="C44" s="86" t="s">
        <v>10</v>
      </c>
      <c r="D44" s="154">
        <v>1</v>
      </c>
      <c r="E44" s="560"/>
      <c r="F44" s="561"/>
      <c r="G44" s="38"/>
      <c r="H44" s="38"/>
    </row>
    <row r="45" spans="1:8" ht="22.8">
      <c r="A45" s="86">
        <v>33</v>
      </c>
      <c r="B45" s="82" t="s">
        <v>245</v>
      </c>
      <c r="C45" s="86" t="s">
        <v>74</v>
      </c>
      <c r="D45" s="154">
        <v>34</v>
      </c>
      <c r="E45" s="560"/>
      <c r="F45" s="561"/>
      <c r="G45" s="38"/>
      <c r="H45" s="38"/>
    </row>
    <row r="46" spans="1:8" ht="34.200000000000003">
      <c r="A46" s="86">
        <v>34</v>
      </c>
      <c r="B46" s="82" t="s">
        <v>246</v>
      </c>
      <c r="C46" s="86" t="s">
        <v>103</v>
      </c>
      <c r="D46" s="154">
        <v>3.556</v>
      </c>
      <c r="E46" s="560"/>
      <c r="F46" s="561"/>
      <c r="G46" s="38"/>
      <c r="H46" s="38"/>
    </row>
    <row r="47" spans="1:8" ht="34.200000000000003">
      <c r="A47" s="86">
        <v>35</v>
      </c>
      <c r="B47" s="82" t="s">
        <v>1424</v>
      </c>
      <c r="C47" s="86" t="s">
        <v>10</v>
      </c>
      <c r="D47" s="154">
        <v>2</v>
      </c>
      <c r="E47" s="560"/>
      <c r="F47" s="561"/>
      <c r="G47" s="38"/>
      <c r="H47" s="38"/>
    </row>
    <row r="48" spans="1:8" ht="34.200000000000003">
      <c r="A48" s="86">
        <v>36</v>
      </c>
      <c r="B48" s="82" t="s">
        <v>1425</v>
      </c>
      <c r="C48" s="86" t="s">
        <v>10</v>
      </c>
      <c r="D48" s="154">
        <v>5</v>
      </c>
      <c r="E48" s="560"/>
      <c r="F48" s="561"/>
      <c r="G48" s="38"/>
      <c r="H48" s="38"/>
    </row>
    <row r="49" spans="1:8" ht="34.200000000000003">
      <c r="A49" s="86">
        <v>37</v>
      </c>
      <c r="B49" s="82" t="s">
        <v>1225</v>
      </c>
      <c r="C49" s="86" t="s">
        <v>64</v>
      </c>
      <c r="D49" s="154">
        <v>371.7</v>
      </c>
      <c r="E49" s="560"/>
      <c r="F49" s="561"/>
      <c r="G49" s="38"/>
      <c r="H49" s="38"/>
    </row>
    <row r="50" spans="1:8" ht="22.8">
      <c r="A50" s="86">
        <v>38</v>
      </c>
      <c r="B50" s="82" t="s">
        <v>1226</v>
      </c>
      <c r="C50" s="86" t="s">
        <v>10</v>
      </c>
      <c r="D50" s="154">
        <v>4</v>
      </c>
      <c r="E50" s="560"/>
      <c r="F50" s="561"/>
      <c r="G50" s="38"/>
      <c r="H50" s="38"/>
    </row>
    <row r="51" spans="1:8">
      <c r="A51" s="86">
        <v>39</v>
      </c>
      <c r="B51" s="82" t="s">
        <v>1227</v>
      </c>
      <c r="C51" s="86" t="s">
        <v>10</v>
      </c>
      <c r="D51" s="154">
        <v>4</v>
      </c>
      <c r="E51" s="560"/>
      <c r="F51" s="561"/>
      <c r="G51" s="38"/>
      <c r="H51" s="38"/>
    </row>
    <row r="52" spans="1:8" ht="22.8">
      <c r="A52" s="86">
        <v>40</v>
      </c>
      <c r="B52" s="82" t="s">
        <v>1228</v>
      </c>
      <c r="C52" s="86" t="s">
        <v>74</v>
      </c>
      <c r="D52" s="154">
        <v>3.78</v>
      </c>
      <c r="E52" s="560"/>
      <c r="F52" s="561"/>
      <c r="G52" s="38"/>
      <c r="H52" s="38"/>
    </row>
    <row r="53" spans="1:8" ht="22.8">
      <c r="A53" s="86">
        <v>41</v>
      </c>
      <c r="B53" s="82" t="s">
        <v>1229</v>
      </c>
      <c r="C53" s="86" t="s">
        <v>10</v>
      </c>
      <c r="D53" s="154">
        <v>4</v>
      </c>
      <c r="E53" s="560"/>
      <c r="F53" s="561"/>
      <c r="G53" s="38"/>
      <c r="H53" s="38"/>
    </row>
    <row r="54" spans="1:8" ht="22.8">
      <c r="A54" s="86">
        <v>42</v>
      </c>
      <c r="B54" s="82" t="s">
        <v>1230</v>
      </c>
      <c r="C54" s="86" t="s">
        <v>15</v>
      </c>
      <c r="D54" s="154">
        <v>5</v>
      </c>
      <c r="E54" s="560"/>
      <c r="F54" s="561"/>
      <c r="G54" s="38"/>
      <c r="H54" s="38"/>
    </row>
    <row r="55" spans="1:8" ht="22.8">
      <c r="A55" s="86">
        <v>43</v>
      </c>
      <c r="B55" s="82" t="s">
        <v>178</v>
      </c>
      <c r="C55" s="86" t="s">
        <v>10</v>
      </c>
      <c r="D55" s="154">
        <v>6</v>
      </c>
      <c r="E55" s="560"/>
      <c r="F55" s="561"/>
      <c r="G55" s="38"/>
      <c r="H55" s="38"/>
    </row>
    <row r="56" spans="1:8" ht="22.8">
      <c r="A56" s="86">
        <v>44</v>
      </c>
      <c r="B56" s="82" t="s">
        <v>1231</v>
      </c>
      <c r="C56" s="86" t="s">
        <v>10</v>
      </c>
      <c r="D56" s="154">
        <v>3</v>
      </c>
      <c r="E56" s="560"/>
      <c r="F56" s="561"/>
      <c r="G56" s="38"/>
      <c r="H56" s="38"/>
    </row>
    <row r="57" spans="1:8" ht="22.8">
      <c r="A57" s="86">
        <v>45</v>
      </c>
      <c r="B57" s="82" t="s">
        <v>281</v>
      </c>
      <c r="C57" s="86" t="s">
        <v>13</v>
      </c>
      <c r="D57" s="154">
        <v>3</v>
      </c>
      <c r="E57" s="560"/>
      <c r="F57" s="561"/>
      <c r="G57" s="38"/>
      <c r="H57" s="38"/>
    </row>
    <row r="58" spans="1:8">
      <c r="A58" s="86">
        <v>46</v>
      </c>
      <c r="B58" s="82" t="s">
        <v>1232</v>
      </c>
      <c r="C58" s="86" t="s">
        <v>15</v>
      </c>
      <c r="D58" s="154">
        <v>3</v>
      </c>
      <c r="E58" s="560"/>
      <c r="F58" s="561"/>
      <c r="G58" s="38"/>
      <c r="H58" s="38"/>
    </row>
    <row r="59" spans="1:8" ht="22.8">
      <c r="A59" s="86">
        <v>47</v>
      </c>
      <c r="B59" s="82" t="s">
        <v>1233</v>
      </c>
      <c r="C59" s="86" t="s">
        <v>259</v>
      </c>
      <c r="D59" s="153">
        <v>0.14000000000000001</v>
      </c>
      <c r="E59" s="560"/>
      <c r="F59" s="561"/>
      <c r="G59" s="38"/>
      <c r="H59" s="38"/>
    </row>
    <row r="60" spans="1:8" ht="45.6">
      <c r="A60" s="86">
        <v>48</v>
      </c>
      <c r="B60" s="82" t="s">
        <v>1234</v>
      </c>
      <c r="C60" s="86" t="s">
        <v>29</v>
      </c>
      <c r="D60" s="153">
        <v>0.1</v>
      </c>
      <c r="E60" s="560"/>
      <c r="F60" s="561"/>
      <c r="G60" s="38"/>
      <c r="H60" s="38"/>
    </row>
    <row r="61" spans="1:8" ht="22.8">
      <c r="A61" s="86">
        <v>49</v>
      </c>
      <c r="B61" s="82" t="s">
        <v>1235</v>
      </c>
      <c r="C61" s="86" t="s">
        <v>13</v>
      </c>
      <c r="D61" s="154">
        <v>10</v>
      </c>
      <c r="E61" s="560"/>
      <c r="F61" s="561"/>
      <c r="G61" s="38"/>
      <c r="H61" s="38"/>
    </row>
    <row r="62" spans="1:8" ht="22.8">
      <c r="A62" s="86">
        <v>50</v>
      </c>
      <c r="B62" s="82" t="s">
        <v>244</v>
      </c>
      <c r="C62" s="86" t="s">
        <v>103</v>
      </c>
      <c r="D62" s="154">
        <v>1.28</v>
      </c>
      <c r="E62" s="560"/>
      <c r="F62" s="561"/>
      <c r="G62" s="38"/>
      <c r="H62" s="38"/>
    </row>
    <row r="63" spans="1:8" ht="22.8">
      <c r="A63" s="86">
        <v>51</v>
      </c>
      <c r="B63" s="82" t="s">
        <v>1236</v>
      </c>
      <c r="C63" s="86" t="s">
        <v>103</v>
      </c>
      <c r="D63" s="154">
        <v>1.1599999999999999</v>
      </c>
      <c r="E63" s="560"/>
      <c r="F63" s="561"/>
      <c r="G63" s="38"/>
      <c r="H63" s="38"/>
    </row>
    <row r="64" spans="1:8" ht="22.8">
      <c r="A64" s="86">
        <v>52</v>
      </c>
      <c r="B64" s="82" t="s">
        <v>237</v>
      </c>
      <c r="C64" s="86" t="s">
        <v>64</v>
      </c>
      <c r="D64" s="154">
        <v>4</v>
      </c>
      <c r="E64" s="560"/>
      <c r="F64" s="561"/>
      <c r="G64" s="38"/>
      <c r="H64" s="38"/>
    </row>
    <row r="65" spans="1:8" ht="22.8">
      <c r="A65" s="86">
        <v>53</v>
      </c>
      <c r="B65" s="82" t="s">
        <v>178</v>
      </c>
      <c r="C65" s="86" t="s">
        <v>10</v>
      </c>
      <c r="D65" s="154">
        <v>3</v>
      </c>
      <c r="E65" s="560"/>
      <c r="F65" s="561"/>
      <c r="G65" s="38"/>
      <c r="H65" s="38"/>
    </row>
    <row r="66" spans="1:8" ht="22.8">
      <c r="A66" s="86">
        <v>54</v>
      </c>
      <c r="B66" s="82" t="s">
        <v>1237</v>
      </c>
      <c r="C66" s="86" t="s">
        <v>10</v>
      </c>
      <c r="D66" s="154">
        <v>2</v>
      </c>
      <c r="E66" s="560"/>
      <c r="F66" s="561"/>
      <c r="G66" s="38"/>
      <c r="H66" s="38"/>
    </row>
    <row r="67" spans="1:8" ht="34.200000000000003">
      <c r="A67" s="86">
        <v>55</v>
      </c>
      <c r="B67" s="82" t="s">
        <v>250</v>
      </c>
      <c r="C67" s="86" t="s">
        <v>42</v>
      </c>
      <c r="D67" s="154">
        <v>10.5</v>
      </c>
      <c r="E67" s="560"/>
      <c r="F67" s="561"/>
      <c r="G67" s="38"/>
      <c r="H67" s="38"/>
    </row>
    <row r="68" spans="1:8" ht="34.200000000000003">
      <c r="A68" s="86">
        <v>56</v>
      </c>
      <c r="B68" s="82" t="s">
        <v>251</v>
      </c>
      <c r="C68" s="86" t="s">
        <v>42</v>
      </c>
      <c r="D68" s="154">
        <v>10.5</v>
      </c>
      <c r="E68" s="560"/>
      <c r="F68" s="561"/>
      <c r="G68" s="38"/>
      <c r="H68" s="38"/>
    </row>
    <row r="69" spans="1:8" ht="22.8">
      <c r="A69" s="86">
        <v>57</v>
      </c>
      <c r="B69" s="82" t="s">
        <v>218</v>
      </c>
      <c r="C69" s="86" t="s">
        <v>42</v>
      </c>
      <c r="D69" s="154">
        <v>10.5</v>
      </c>
      <c r="E69" s="562"/>
      <c r="F69" s="563"/>
      <c r="G69" s="38"/>
      <c r="H69" s="38"/>
    </row>
    <row r="70" spans="1:8" ht="14.1" customHeight="1">
      <c r="A70" s="659" t="s">
        <v>1524</v>
      </c>
      <c r="B70" s="660"/>
      <c r="C70" s="660"/>
      <c r="D70" s="660"/>
      <c r="E70" s="661"/>
      <c r="F70" s="198" t="s">
        <v>1426</v>
      </c>
    </row>
    <row r="71" spans="1:8" ht="14.1">
      <c r="A71" s="57"/>
      <c r="B71" s="551"/>
      <c r="C71" s="552"/>
      <c r="D71" s="552"/>
      <c r="E71" s="39"/>
      <c r="F71" s="37"/>
    </row>
    <row r="72" spans="1:8">
      <c r="A72" s="57"/>
      <c r="B72" s="553"/>
      <c r="C72" s="554"/>
      <c r="D72" s="554"/>
      <c r="E72" s="39"/>
      <c r="F72" s="37"/>
    </row>
    <row r="73" spans="1:8" ht="14.1">
      <c r="A73" s="57"/>
      <c r="B73" s="551"/>
      <c r="C73" s="552"/>
      <c r="D73" s="552"/>
      <c r="E73" s="39"/>
      <c r="F73" s="37"/>
    </row>
    <row r="75" spans="1:8">
      <c r="B75" s="547"/>
      <c r="C75" s="547"/>
      <c r="D75" s="547"/>
      <c r="E75" s="547"/>
      <c r="F75" s="547"/>
    </row>
    <row r="76" spans="1:8">
      <c r="B76" s="547"/>
      <c r="C76" s="547"/>
      <c r="D76" s="547"/>
      <c r="E76" s="547"/>
      <c r="F76" s="547"/>
    </row>
    <row r="77" spans="1:8">
      <c r="B77" s="547"/>
      <c r="C77" s="547"/>
      <c r="D77" s="547"/>
      <c r="E77" s="547"/>
      <c r="F77" s="547"/>
    </row>
    <row r="78" spans="1:8">
      <c r="B78" s="547"/>
      <c r="C78" s="547"/>
      <c r="D78" s="547"/>
      <c r="E78" s="547"/>
      <c r="F78" s="547"/>
    </row>
    <row r="79" spans="1:8">
      <c r="B79" s="547"/>
      <c r="C79" s="547"/>
      <c r="D79" s="547"/>
      <c r="E79" s="547"/>
      <c r="F79" s="547"/>
    </row>
    <row r="80" spans="1:8">
      <c r="B80" s="547"/>
      <c r="C80" s="547"/>
      <c r="D80" s="547"/>
      <c r="E80" s="547"/>
      <c r="F80" s="547"/>
    </row>
    <row r="81" spans="2:6">
      <c r="B81" s="547"/>
      <c r="C81" s="547"/>
      <c r="D81" s="547"/>
      <c r="E81" s="547"/>
      <c r="F81" s="547"/>
    </row>
    <row r="82" spans="2:6">
      <c r="B82" s="547"/>
      <c r="C82" s="547"/>
      <c r="D82" s="547"/>
      <c r="E82" s="547"/>
      <c r="F82" s="547"/>
    </row>
  </sheetData>
  <mergeCells count="21">
    <mergeCell ref="B81:F81"/>
    <mergeCell ref="B82:F82"/>
    <mergeCell ref="B75:F75"/>
    <mergeCell ref="B76:F76"/>
    <mergeCell ref="B77:F77"/>
    <mergeCell ref="B78:F78"/>
    <mergeCell ref="B79:F79"/>
    <mergeCell ref="B80:F80"/>
    <mergeCell ref="B73:D73"/>
    <mergeCell ref="B2:E2"/>
    <mergeCell ref="A4:F5"/>
    <mergeCell ref="A6:F7"/>
    <mergeCell ref="A8:F9"/>
    <mergeCell ref="D10:D11"/>
    <mergeCell ref="B12:F12"/>
    <mergeCell ref="B71:D71"/>
    <mergeCell ref="B72:D72"/>
    <mergeCell ref="E10:F10"/>
    <mergeCell ref="A70:E70"/>
    <mergeCell ref="A10:A11"/>
    <mergeCell ref="E13:F69"/>
  </mergeCells>
  <pageMargins left="0.23622047244094491" right="0" top="0.47244094488188981" bottom="0.19685039370078741" header="0" footer="0.27559055118110237"/>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E9FB-3D2D-4EE3-BC7D-4E74D0A0F157}">
  <dimension ref="A2:H154"/>
  <sheetViews>
    <sheetView workbookViewId="0">
      <selection activeCell="K134" sqref="K134"/>
    </sheetView>
  </sheetViews>
  <sheetFormatPr defaultColWidth="9.109375" defaultRowHeight="13.8"/>
  <cols>
    <col min="1" max="1" width="4.109375" style="59" customWidth="1"/>
    <col min="2" max="2" width="40.5546875" style="29" customWidth="1"/>
    <col min="3" max="3" width="6.554687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1238</v>
      </c>
      <c r="B6" s="540"/>
      <c r="C6" s="540"/>
      <c r="D6" s="540"/>
      <c r="E6" s="540"/>
      <c r="F6" s="540"/>
    </row>
    <row r="7" spans="1:8">
      <c r="A7" s="540"/>
      <c r="B7" s="540"/>
      <c r="C7" s="540"/>
      <c r="D7" s="540"/>
      <c r="E7" s="540"/>
      <c r="F7" s="540"/>
    </row>
    <row r="8" spans="1:8">
      <c r="A8" s="539" t="s">
        <v>1239</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c r="A13" s="86">
        <v>1</v>
      </c>
      <c r="B13" s="82" t="s">
        <v>255</v>
      </c>
      <c r="C13" s="86" t="s">
        <v>10</v>
      </c>
      <c r="D13" s="154">
        <v>186</v>
      </c>
      <c r="E13" s="83"/>
      <c r="F13" s="84"/>
      <c r="G13" s="38"/>
      <c r="H13" s="38"/>
    </row>
    <row r="14" spans="1:8" ht="22.8">
      <c r="A14" s="86">
        <v>2</v>
      </c>
      <c r="B14" s="82" t="s">
        <v>812</v>
      </c>
      <c r="C14" s="86" t="s">
        <v>10</v>
      </c>
      <c r="D14" s="154">
        <v>158</v>
      </c>
      <c r="E14" s="83"/>
      <c r="F14" s="84"/>
      <c r="G14" s="38"/>
      <c r="H14" s="38"/>
    </row>
    <row r="15" spans="1:8" ht="34.200000000000003">
      <c r="A15" s="86">
        <v>3</v>
      </c>
      <c r="B15" s="82" t="s">
        <v>1240</v>
      </c>
      <c r="C15" s="86" t="s">
        <v>10</v>
      </c>
      <c r="D15" s="154">
        <v>158</v>
      </c>
      <c r="E15" s="83"/>
      <c r="F15" s="84"/>
      <c r="G15" s="38"/>
      <c r="H15" s="38"/>
    </row>
    <row r="16" spans="1:8" ht="34.200000000000003">
      <c r="A16" s="86">
        <v>4</v>
      </c>
      <c r="B16" s="82" t="s">
        <v>257</v>
      </c>
      <c r="C16" s="86" t="s">
        <v>46</v>
      </c>
      <c r="D16" s="154">
        <v>10.5</v>
      </c>
      <c r="E16" s="83"/>
      <c r="F16" s="84"/>
      <c r="G16" s="38"/>
      <c r="H16" s="38"/>
    </row>
    <row r="17" spans="1:8">
      <c r="A17" s="155"/>
      <c r="B17" s="535" t="s">
        <v>1241</v>
      </c>
      <c r="C17" s="536"/>
      <c r="D17" s="536"/>
      <c r="E17" s="536"/>
      <c r="F17" s="536"/>
    </row>
    <row r="18" spans="1:8" ht="34.200000000000003">
      <c r="A18" s="86">
        <v>1</v>
      </c>
      <c r="B18" s="82" t="s">
        <v>490</v>
      </c>
      <c r="C18" s="86" t="s">
        <v>259</v>
      </c>
      <c r="D18" s="153">
        <f>0.684-0.167</f>
        <v>0.51700000000000002</v>
      </c>
      <c r="E18" s="83"/>
      <c r="F18" s="84"/>
      <c r="G18" s="38"/>
      <c r="H18" s="38"/>
    </row>
    <row r="19" spans="1:8" ht="34.200000000000003">
      <c r="A19" s="86">
        <v>2</v>
      </c>
      <c r="B19" s="82" t="s">
        <v>491</v>
      </c>
      <c r="C19" s="86" t="s">
        <v>259</v>
      </c>
      <c r="D19" s="153">
        <v>0.51700000000000002</v>
      </c>
      <c r="E19" s="83"/>
      <c r="F19" s="84"/>
      <c r="G19" s="38"/>
      <c r="H19" s="38"/>
    </row>
    <row r="20" spans="1:8" ht="34.200000000000003">
      <c r="A20" s="86">
        <v>3</v>
      </c>
      <c r="B20" s="82" t="s">
        <v>261</v>
      </c>
      <c r="C20" s="86" t="s">
        <v>259</v>
      </c>
      <c r="D20" s="154">
        <f>5-0.7</f>
        <v>4.3</v>
      </c>
      <c r="E20" s="83"/>
      <c r="F20" s="84"/>
      <c r="G20" s="38"/>
      <c r="H20" s="38"/>
    </row>
    <row r="21" spans="1:8" ht="34.200000000000003">
      <c r="A21" s="86">
        <v>4</v>
      </c>
      <c r="B21" s="82" t="s">
        <v>492</v>
      </c>
      <c r="C21" s="86" t="s">
        <v>259</v>
      </c>
      <c r="D21" s="154">
        <f>5-0.7</f>
        <v>4.3</v>
      </c>
      <c r="E21" s="83"/>
      <c r="F21" s="84"/>
      <c r="G21" s="38"/>
      <c r="H21" s="38"/>
    </row>
    <row r="22" spans="1:8" ht="34.200000000000003">
      <c r="A22" s="86">
        <v>5</v>
      </c>
      <c r="B22" s="82" t="s">
        <v>618</v>
      </c>
      <c r="C22" s="86" t="s">
        <v>259</v>
      </c>
      <c r="D22" s="153">
        <f>0.104-0.023</f>
        <v>8.0999999999999989E-2</v>
      </c>
      <c r="E22" s="83"/>
      <c r="F22" s="84"/>
      <c r="G22" s="38"/>
      <c r="H22" s="38"/>
    </row>
    <row r="23" spans="1:8" ht="34.200000000000003">
      <c r="A23" s="86">
        <v>6</v>
      </c>
      <c r="B23" s="82" t="s">
        <v>619</v>
      </c>
      <c r="C23" s="86" t="s">
        <v>259</v>
      </c>
      <c r="D23" s="153">
        <f>0.104-0.023</f>
        <v>8.0999999999999989E-2</v>
      </c>
      <c r="E23" s="83"/>
      <c r="F23" s="84"/>
      <c r="G23" s="38"/>
      <c r="H23" s="38"/>
    </row>
    <row r="24" spans="1:8" ht="34.200000000000003">
      <c r="A24" s="86">
        <v>7</v>
      </c>
      <c r="B24" s="82" t="s">
        <v>265</v>
      </c>
      <c r="C24" s="86" t="s">
        <v>259</v>
      </c>
      <c r="D24" s="153">
        <v>0.3</v>
      </c>
      <c r="E24" s="83"/>
      <c r="F24" s="84"/>
      <c r="G24" s="38"/>
      <c r="H24" s="38"/>
    </row>
    <row r="25" spans="1:8" ht="34.200000000000003">
      <c r="A25" s="86">
        <v>8</v>
      </c>
      <c r="B25" s="82" t="s">
        <v>493</v>
      </c>
      <c r="C25" s="86" t="s">
        <v>259</v>
      </c>
      <c r="D25" s="153">
        <v>0.3</v>
      </c>
      <c r="E25" s="83"/>
      <c r="F25" s="84"/>
      <c r="G25" s="38"/>
      <c r="H25" s="38"/>
    </row>
    <row r="26" spans="1:8" ht="34.200000000000003">
      <c r="A26" s="86">
        <v>9</v>
      </c>
      <c r="B26" s="82" t="s">
        <v>1242</v>
      </c>
      <c r="C26" s="86" t="s">
        <v>259</v>
      </c>
      <c r="D26" s="153">
        <v>0.115</v>
      </c>
      <c r="E26" s="83"/>
      <c r="F26" s="84"/>
      <c r="G26" s="38"/>
      <c r="H26" s="38"/>
    </row>
    <row r="27" spans="1:8" ht="34.200000000000003">
      <c r="A27" s="86">
        <v>10</v>
      </c>
      <c r="B27" s="82" t="s">
        <v>1243</v>
      </c>
      <c r="C27" s="86" t="s">
        <v>259</v>
      </c>
      <c r="D27" s="153">
        <v>0.115</v>
      </c>
      <c r="E27" s="83"/>
      <c r="F27" s="84"/>
      <c r="G27" s="38"/>
      <c r="H27" s="38"/>
    </row>
    <row r="28" spans="1:8" ht="34.200000000000003">
      <c r="A28" s="86">
        <v>11</v>
      </c>
      <c r="B28" s="82" t="s">
        <v>503</v>
      </c>
      <c r="C28" s="86" t="s">
        <v>259</v>
      </c>
      <c r="D28" s="153">
        <v>2.5999999999999999E-2</v>
      </c>
      <c r="E28" s="83"/>
      <c r="F28" s="84"/>
      <c r="G28" s="38"/>
      <c r="H28" s="38"/>
    </row>
    <row r="29" spans="1:8" ht="34.200000000000003">
      <c r="A29" s="86">
        <v>12</v>
      </c>
      <c r="B29" s="82" t="s">
        <v>504</v>
      </c>
      <c r="C29" s="86" t="s">
        <v>259</v>
      </c>
      <c r="D29" s="153">
        <v>2.5999999999999999E-2</v>
      </c>
      <c r="E29" s="83"/>
      <c r="F29" s="84"/>
      <c r="G29" s="38"/>
      <c r="H29" s="38"/>
    </row>
    <row r="30" spans="1:8" ht="22.8">
      <c r="A30" s="86">
        <v>13</v>
      </c>
      <c r="B30" s="82" t="s">
        <v>218</v>
      </c>
      <c r="C30" s="86" t="s">
        <v>42</v>
      </c>
      <c r="D30" s="154">
        <f>9.35-1.34</f>
        <v>8.01</v>
      </c>
      <c r="E30" s="83"/>
      <c r="F30" s="84"/>
      <c r="G30" s="38"/>
      <c r="H30" s="38"/>
    </row>
    <row r="31" spans="1:8" ht="22.8">
      <c r="A31" s="86">
        <v>14</v>
      </c>
      <c r="B31" s="82" t="s">
        <v>267</v>
      </c>
      <c r="C31" s="86" t="s">
        <v>259</v>
      </c>
      <c r="D31" s="154">
        <f>6.92-0.922</f>
        <v>5.9980000000000002</v>
      </c>
      <c r="E31" s="83"/>
      <c r="F31" s="84"/>
      <c r="G31" s="38"/>
      <c r="H31" s="38"/>
    </row>
    <row r="32" spans="1:8" ht="22.8">
      <c r="A32" s="86">
        <v>15</v>
      </c>
      <c r="B32" s="82" t="s">
        <v>268</v>
      </c>
      <c r="C32" s="86" t="s">
        <v>103</v>
      </c>
      <c r="D32" s="154">
        <f>69.2-9.22</f>
        <v>59.980000000000004</v>
      </c>
      <c r="E32" s="83"/>
      <c r="F32" s="84"/>
      <c r="G32" s="38"/>
      <c r="H32" s="38"/>
    </row>
    <row r="33" spans="1:8" ht="22.8">
      <c r="A33" s="86">
        <v>16</v>
      </c>
      <c r="B33" s="82" t="s">
        <v>494</v>
      </c>
      <c r="C33" s="86" t="s">
        <v>42</v>
      </c>
      <c r="D33" s="377">
        <v>0.75</v>
      </c>
      <c r="E33" s="83"/>
      <c r="F33" s="84"/>
      <c r="G33" s="38"/>
      <c r="H33" s="38"/>
    </row>
    <row r="34" spans="1:8" ht="34.200000000000003">
      <c r="A34" s="86">
        <v>17</v>
      </c>
      <c r="B34" s="82" t="s">
        <v>495</v>
      </c>
      <c r="C34" s="86" t="s">
        <v>80</v>
      </c>
      <c r="D34" s="377">
        <v>7.4999999999999997E-2</v>
      </c>
      <c r="E34" s="83"/>
      <c r="F34" s="84"/>
      <c r="G34" s="38"/>
      <c r="H34" s="38"/>
    </row>
    <row r="35" spans="1:8">
      <c r="A35" s="352">
        <v>18</v>
      </c>
      <c r="B35" s="361" t="s">
        <v>1617</v>
      </c>
      <c r="C35" s="432" t="s">
        <v>64</v>
      </c>
      <c r="D35" s="432">
        <f>459-8</f>
        <v>451</v>
      </c>
      <c r="E35" s="83"/>
      <c r="F35" s="84"/>
      <c r="G35" s="38"/>
      <c r="H35" s="38"/>
    </row>
    <row r="36" spans="1:8" ht="22.8">
      <c r="A36" s="352">
        <v>19</v>
      </c>
      <c r="B36" s="361" t="s">
        <v>2434</v>
      </c>
      <c r="C36" s="432" t="s">
        <v>64</v>
      </c>
      <c r="D36" s="432">
        <v>129</v>
      </c>
      <c r="E36" s="83"/>
      <c r="F36" s="84"/>
      <c r="G36" s="38"/>
      <c r="H36" s="38"/>
    </row>
    <row r="37" spans="1:8" ht="22.8">
      <c r="A37" s="86">
        <v>18</v>
      </c>
      <c r="B37" s="82" t="s">
        <v>269</v>
      </c>
      <c r="C37" s="86" t="s">
        <v>103</v>
      </c>
      <c r="D37" s="154">
        <v>2.06</v>
      </c>
      <c r="E37" s="83"/>
      <c r="F37" s="84"/>
      <c r="G37" s="38"/>
      <c r="H37" s="38"/>
    </row>
    <row r="38" spans="1:8" ht="34.200000000000003">
      <c r="A38" s="86">
        <v>19</v>
      </c>
      <c r="B38" s="82" t="s">
        <v>818</v>
      </c>
      <c r="C38" s="86" t="s">
        <v>15</v>
      </c>
      <c r="D38" s="362">
        <v>2.06</v>
      </c>
      <c r="E38" s="83"/>
      <c r="F38" s="84"/>
      <c r="G38" s="38"/>
      <c r="H38" s="38"/>
    </row>
    <row r="39" spans="1:8" ht="22.8">
      <c r="A39" s="86">
        <v>20</v>
      </c>
      <c r="B39" s="82" t="s">
        <v>269</v>
      </c>
      <c r="C39" s="86" t="s">
        <v>103</v>
      </c>
      <c r="D39" s="362">
        <v>1.52</v>
      </c>
      <c r="E39" s="83"/>
      <c r="F39" s="84"/>
      <c r="G39" s="38"/>
      <c r="H39" s="38"/>
    </row>
    <row r="40" spans="1:8" ht="34.200000000000003">
      <c r="A40" s="86">
        <v>21</v>
      </c>
      <c r="B40" s="82" t="s">
        <v>818</v>
      </c>
      <c r="C40" s="86" t="s">
        <v>15</v>
      </c>
      <c r="D40" s="362">
        <v>1.52</v>
      </c>
      <c r="E40" s="83"/>
      <c r="F40" s="84"/>
      <c r="G40" s="38"/>
      <c r="H40" s="38"/>
    </row>
    <row r="41" spans="1:8" ht="22.8">
      <c r="A41" s="86">
        <v>22</v>
      </c>
      <c r="B41" s="82" t="s">
        <v>269</v>
      </c>
      <c r="C41" s="86" t="s">
        <v>103</v>
      </c>
      <c r="D41" s="362">
        <f>85.97-11.55</f>
        <v>74.42</v>
      </c>
      <c r="E41" s="83"/>
      <c r="F41" s="84"/>
      <c r="G41" s="38"/>
      <c r="H41" s="38"/>
    </row>
    <row r="42" spans="1:8" ht="34.200000000000003">
      <c r="A42" s="86">
        <v>23</v>
      </c>
      <c r="B42" s="82" t="s">
        <v>819</v>
      </c>
      <c r="C42" s="86" t="s">
        <v>15</v>
      </c>
      <c r="D42" s="362">
        <v>74.42</v>
      </c>
      <c r="E42" s="83"/>
      <c r="F42" s="84"/>
      <c r="G42" s="38"/>
      <c r="H42" s="38"/>
    </row>
    <row r="43" spans="1:8" ht="22.8">
      <c r="A43" s="86">
        <v>24</v>
      </c>
      <c r="B43" s="82" t="s">
        <v>269</v>
      </c>
      <c r="C43" s="86" t="s">
        <v>103</v>
      </c>
      <c r="D43" s="377">
        <v>0.44</v>
      </c>
      <c r="E43" s="83"/>
      <c r="F43" s="84"/>
      <c r="G43" s="38"/>
      <c r="H43" s="38"/>
    </row>
    <row r="44" spans="1:8" ht="34.200000000000003">
      <c r="A44" s="86">
        <v>25</v>
      </c>
      <c r="B44" s="82" t="s">
        <v>819</v>
      </c>
      <c r="C44" s="86" t="s">
        <v>15</v>
      </c>
      <c r="D44" s="362">
        <v>0.44</v>
      </c>
      <c r="E44" s="83"/>
      <c r="F44" s="84"/>
      <c r="G44" s="38"/>
      <c r="H44" s="38"/>
    </row>
    <row r="45" spans="1:8" ht="22.8">
      <c r="A45" s="86">
        <v>26</v>
      </c>
      <c r="B45" s="82" t="s">
        <v>1244</v>
      </c>
      <c r="C45" s="86" t="s">
        <v>15</v>
      </c>
      <c r="D45" s="154">
        <v>2</v>
      </c>
      <c r="E45" s="83"/>
      <c r="F45" s="84"/>
      <c r="G45" s="38"/>
      <c r="H45" s="38"/>
    </row>
    <row r="46" spans="1:8" ht="22.8">
      <c r="A46" s="86">
        <v>27</v>
      </c>
      <c r="B46" s="82" t="s">
        <v>270</v>
      </c>
      <c r="C46" s="86" t="s">
        <v>10</v>
      </c>
      <c r="D46" s="154">
        <f>591-90</f>
        <v>501</v>
      </c>
      <c r="E46" s="83"/>
      <c r="F46" s="84"/>
      <c r="G46" s="38"/>
      <c r="H46" s="38"/>
    </row>
    <row r="47" spans="1:8" ht="34.200000000000003">
      <c r="A47" s="86">
        <v>28</v>
      </c>
      <c r="B47" s="82" t="s">
        <v>1245</v>
      </c>
      <c r="C47" s="86" t="s">
        <v>15</v>
      </c>
      <c r="D47" s="154">
        <v>2</v>
      </c>
      <c r="E47" s="83"/>
      <c r="F47" s="84"/>
      <c r="G47" s="38"/>
      <c r="H47" s="38"/>
    </row>
    <row r="48" spans="1:8" ht="34.200000000000003">
      <c r="A48" s="86">
        <v>29</v>
      </c>
      <c r="B48" s="82" t="s">
        <v>271</v>
      </c>
      <c r="C48" s="86" t="s">
        <v>10</v>
      </c>
      <c r="D48" s="154">
        <v>8</v>
      </c>
      <c r="E48" s="83"/>
      <c r="F48" s="84"/>
      <c r="G48" s="38"/>
      <c r="H48" s="38"/>
    </row>
    <row r="49" spans="1:8">
      <c r="A49" s="86">
        <v>30</v>
      </c>
      <c r="B49" s="82" t="s">
        <v>280</v>
      </c>
      <c r="C49" s="86" t="s">
        <v>15</v>
      </c>
      <c r="D49" s="154">
        <f>649-91</f>
        <v>558</v>
      </c>
      <c r="E49" s="83"/>
      <c r="F49" s="84"/>
      <c r="G49" s="38"/>
      <c r="H49" s="38"/>
    </row>
    <row r="50" spans="1:8" ht="34.200000000000003">
      <c r="A50" s="86">
        <v>31</v>
      </c>
      <c r="B50" s="82" t="s">
        <v>498</v>
      </c>
      <c r="C50" s="86" t="s">
        <v>103</v>
      </c>
      <c r="D50" s="154">
        <f>31.67-2.99</f>
        <v>28.68</v>
      </c>
      <c r="E50" s="83"/>
      <c r="F50" s="84"/>
      <c r="G50" s="38"/>
      <c r="H50" s="38"/>
    </row>
    <row r="51" spans="1:8" ht="34.200000000000003">
      <c r="A51" s="352" t="s">
        <v>2428</v>
      </c>
      <c r="B51" s="361" t="s">
        <v>819</v>
      </c>
      <c r="C51" s="352" t="s">
        <v>15</v>
      </c>
      <c r="D51" s="353">
        <f>(344-46)*2</f>
        <v>596</v>
      </c>
      <c r="E51" s="83"/>
      <c r="F51" s="84"/>
      <c r="G51" s="38"/>
      <c r="H51" s="38"/>
    </row>
    <row r="52" spans="1:8">
      <c r="A52" s="352" t="s">
        <v>2435</v>
      </c>
      <c r="B52" s="361" t="s">
        <v>287</v>
      </c>
      <c r="C52" s="352" t="s">
        <v>42</v>
      </c>
      <c r="D52" s="362">
        <f>(264-46)/100</f>
        <v>2.1800000000000002</v>
      </c>
      <c r="E52" s="83"/>
      <c r="F52" s="84"/>
      <c r="G52" s="38"/>
      <c r="H52" s="38"/>
    </row>
    <row r="53" spans="1:8" ht="34.200000000000003">
      <c r="A53" s="352" t="s">
        <v>2436</v>
      </c>
      <c r="B53" s="361" t="s">
        <v>816</v>
      </c>
      <c r="C53" s="352" t="s">
        <v>42</v>
      </c>
      <c r="D53" s="362">
        <f>(264-46)/100</f>
        <v>2.1800000000000002</v>
      </c>
      <c r="E53" s="83"/>
      <c r="F53" s="84"/>
      <c r="G53" s="38"/>
      <c r="H53" s="38"/>
    </row>
    <row r="54" spans="1:8" ht="34.200000000000003">
      <c r="A54" s="352" t="s">
        <v>2437</v>
      </c>
      <c r="B54" s="361" t="s">
        <v>273</v>
      </c>
      <c r="C54" s="352" t="s">
        <v>10</v>
      </c>
      <c r="D54" s="362">
        <f>264-46</f>
        <v>218</v>
      </c>
      <c r="E54" s="83"/>
      <c r="F54" s="84"/>
      <c r="G54" s="38"/>
      <c r="H54" s="38"/>
    </row>
    <row r="55" spans="1:8" ht="45.6">
      <c r="A55" s="86">
        <v>32</v>
      </c>
      <c r="B55" s="82" t="s">
        <v>820</v>
      </c>
      <c r="C55" s="86" t="s">
        <v>10</v>
      </c>
      <c r="D55" s="154">
        <f>264-46</f>
        <v>218</v>
      </c>
      <c r="E55" s="83"/>
      <c r="F55" s="84"/>
      <c r="G55" s="38"/>
      <c r="H55" s="38"/>
    </row>
    <row r="56" spans="1:8" ht="34.200000000000003">
      <c r="A56" s="86">
        <v>33</v>
      </c>
      <c r="B56" s="82" t="s">
        <v>1246</v>
      </c>
      <c r="C56" s="86" t="s">
        <v>10</v>
      </c>
      <c r="D56" s="154">
        <v>6</v>
      </c>
      <c r="E56" s="83"/>
      <c r="F56" s="84"/>
      <c r="G56" s="38"/>
      <c r="H56" s="38"/>
    </row>
    <row r="57" spans="1:8" ht="22.8">
      <c r="A57" s="86">
        <v>34</v>
      </c>
      <c r="B57" s="82" t="s">
        <v>500</v>
      </c>
      <c r="C57" s="86" t="s">
        <v>10</v>
      </c>
      <c r="D57" s="154">
        <f>242-19</f>
        <v>223</v>
      </c>
      <c r="E57" s="83"/>
      <c r="F57" s="84"/>
      <c r="G57" s="38"/>
      <c r="H57" s="38"/>
    </row>
    <row r="58" spans="1:8" ht="22.8">
      <c r="A58" s="86">
        <v>35</v>
      </c>
      <c r="B58" s="82" t="s">
        <v>500</v>
      </c>
      <c r="C58" s="86" t="s">
        <v>10</v>
      </c>
      <c r="D58" s="154">
        <f>73-27</f>
        <v>46</v>
      </c>
      <c r="E58" s="83"/>
      <c r="F58" s="84"/>
      <c r="G58" s="38"/>
      <c r="H58" s="38"/>
    </row>
    <row r="59" spans="1:8">
      <c r="A59" s="86">
        <v>36</v>
      </c>
      <c r="B59" s="82" t="s">
        <v>276</v>
      </c>
      <c r="C59" s="86" t="s">
        <v>15</v>
      </c>
      <c r="D59" s="154">
        <f>349-78</f>
        <v>271</v>
      </c>
      <c r="E59" s="83"/>
      <c r="F59" s="84"/>
      <c r="G59" s="38"/>
      <c r="H59" s="38"/>
    </row>
    <row r="60" spans="1:8">
      <c r="A60" s="352" t="s">
        <v>2438</v>
      </c>
      <c r="B60" s="361" t="s">
        <v>1533</v>
      </c>
      <c r="C60" s="352" t="s">
        <v>15</v>
      </c>
      <c r="D60" s="353">
        <f>349-78</f>
        <v>271</v>
      </c>
      <c r="E60" s="83"/>
      <c r="F60" s="84"/>
      <c r="G60" s="38"/>
      <c r="H60" s="38"/>
    </row>
    <row r="61" spans="1:8" ht="34.200000000000003">
      <c r="A61" s="86">
        <v>37</v>
      </c>
      <c r="B61" s="82" t="s">
        <v>821</v>
      </c>
      <c r="C61" s="86" t="s">
        <v>10</v>
      </c>
      <c r="D61" s="154">
        <f>349-78</f>
        <v>271</v>
      </c>
      <c r="E61" s="83"/>
      <c r="F61" s="84"/>
      <c r="G61" s="38"/>
      <c r="H61" s="38"/>
    </row>
    <row r="62" spans="1:8" ht="34.200000000000003">
      <c r="A62" s="86">
        <v>38</v>
      </c>
      <c r="B62" s="82" t="s">
        <v>1247</v>
      </c>
      <c r="C62" s="86" t="s">
        <v>15</v>
      </c>
      <c r="D62" s="154">
        <f>345-46</f>
        <v>299</v>
      </c>
      <c r="E62" s="83"/>
      <c r="F62" s="84"/>
      <c r="G62" s="38"/>
      <c r="H62" s="38"/>
    </row>
    <row r="63" spans="1:8" ht="22.8">
      <c r="A63" s="86">
        <v>39</v>
      </c>
      <c r="B63" s="82" t="s">
        <v>281</v>
      </c>
      <c r="C63" s="86" t="s">
        <v>13</v>
      </c>
      <c r="D63" s="362">
        <v>218</v>
      </c>
      <c r="E63" s="83"/>
      <c r="F63" s="84"/>
      <c r="G63" s="38"/>
      <c r="H63" s="38"/>
    </row>
    <row r="64" spans="1:8">
      <c r="A64" s="86">
        <v>40</v>
      </c>
      <c r="B64" s="82" t="s">
        <v>282</v>
      </c>
      <c r="C64" s="86" t="s">
        <v>103</v>
      </c>
      <c r="D64" s="362">
        <v>4.3600000000000003</v>
      </c>
      <c r="E64" s="83"/>
      <c r="F64" s="84"/>
      <c r="G64" s="38"/>
      <c r="H64" s="38"/>
    </row>
    <row r="65" spans="1:8">
      <c r="A65" s="86">
        <v>41</v>
      </c>
      <c r="B65" s="82" t="s">
        <v>283</v>
      </c>
      <c r="C65" s="86" t="s">
        <v>10</v>
      </c>
      <c r="D65" s="362">
        <v>218</v>
      </c>
      <c r="E65" s="83"/>
      <c r="F65" s="84"/>
      <c r="G65" s="38"/>
      <c r="H65" s="38"/>
    </row>
    <row r="66" spans="1:8" ht="22.8">
      <c r="A66" s="86">
        <v>42</v>
      </c>
      <c r="B66" s="82" t="s">
        <v>284</v>
      </c>
      <c r="C66" s="86" t="s">
        <v>285</v>
      </c>
      <c r="D66" s="154">
        <v>18</v>
      </c>
      <c r="E66" s="83"/>
      <c r="F66" s="84"/>
      <c r="G66" s="38"/>
      <c r="H66" s="38"/>
    </row>
    <row r="67" spans="1:8">
      <c r="A67" s="155"/>
      <c r="B67" s="535" t="s">
        <v>286</v>
      </c>
      <c r="C67" s="536"/>
      <c r="D67" s="536"/>
      <c r="E67" s="536"/>
      <c r="F67" s="536"/>
    </row>
    <row r="68" spans="1:8" ht="34.200000000000003">
      <c r="A68" s="86">
        <v>1</v>
      </c>
      <c r="B68" s="82" t="s">
        <v>490</v>
      </c>
      <c r="C68" s="86" t="s">
        <v>259</v>
      </c>
      <c r="D68" s="153">
        <v>1.2E-2</v>
      </c>
      <c r="E68" s="83"/>
      <c r="F68" s="84"/>
      <c r="G68" s="38"/>
      <c r="H68" s="38"/>
    </row>
    <row r="69" spans="1:8" ht="34.200000000000003">
      <c r="A69" s="86">
        <v>2</v>
      </c>
      <c r="B69" s="82" t="s">
        <v>491</v>
      </c>
      <c r="C69" s="86" t="s">
        <v>259</v>
      </c>
      <c r="D69" s="153">
        <v>1.2E-2</v>
      </c>
      <c r="E69" s="83"/>
      <c r="F69" s="84"/>
      <c r="G69" s="38"/>
      <c r="H69" s="38"/>
    </row>
    <row r="70" spans="1:8" ht="34.200000000000003">
      <c r="A70" s="86">
        <v>3</v>
      </c>
      <c r="B70" s="82" t="s">
        <v>261</v>
      </c>
      <c r="C70" s="86" t="s">
        <v>259</v>
      </c>
      <c r="D70" s="153">
        <v>0.1</v>
      </c>
      <c r="E70" s="83"/>
      <c r="F70" s="84"/>
      <c r="G70" s="38"/>
      <c r="H70" s="38"/>
    </row>
    <row r="71" spans="1:8" ht="34.200000000000003">
      <c r="A71" s="86">
        <v>4</v>
      </c>
      <c r="B71" s="82" t="s">
        <v>492</v>
      </c>
      <c r="C71" s="86" t="s">
        <v>259</v>
      </c>
      <c r="D71" s="153">
        <v>0.1</v>
      </c>
      <c r="E71" s="83"/>
      <c r="F71" s="84"/>
      <c r="G71" s="38"/>
      <c r="H71" s="38"/>
    </row>
    <row r="72" spans="1:8" ht="34.200000000000003">
      <c r="A72" s="86">
        <v>5</v>
      </c>
      <c r="B72" s="82" t="s">
        <v>265</v>
      </c>
      <c r="C72" s="86" t="s">
        <v>259</v>
      </c>
      <c r="D72" s="153">
        <v>1.2E-2</v>
      </c>
      <c r="E72" s="83"/>
      <c r="F72" s="84"/>
      <c r="G72" s="38"/>
      <c r="H72" s="38"/>
    </row>
    <row r="73" spans="1:8" ht="34.200000000000003">
      <c r="A73" s="86">
        <v>6</v>
      </c>
      <c r="B73" s="82" t="s">
        <v>493</v>
      </c>
      <c r="C73" s="86" t="s">
        <v>259</v>
      </c>
      <c r="D73" s="153">
        <v>1.2E-2</v>
      </c>
      <c r="E73" s="83"/>
      <c r="F73" s="84"/>
      <c r="G73" s="38"/>
      <c r="H73" s="38"/>
    </row>
    <row r="74" spans="1:8" ht="22.8">
      <c r="A74" s="86">
        <v>7</v>
      </c>
      <c r="B74" s="82" t="s">
        <v>218</v>
      </c>
      <c r="C74" s="86" t="s">
        <v>42</v>
      </c>
      <c r="D74" s="153">
        <v>0.19</v>
      </c>
      <c r="E74" s="83"/>
      <c r="F74" s="84"/>
      <c r="G74" s="38"/>
      <c r="H74" s="38"/>
    </row>
    <row r="75" spans="1:8" ht="22.8">
      <c r="A75" s="86">
        <v>8</v>
      </c>
      <c r="B75" s="82" t="s">
        <v>267</v>
      </c>
      <c r="C75" s="86" t="s">
        <v>259</v>
      </c>
      <c r="D75" s="153">
        <v>0.13700000000000001</v>
      </c>
      <c r="E75" s="83"/>
      <c r="F75" s="84"/>
      <c r="G75" s="38"/>
      <c r="H75" s="38"/>
    </row>
    <row r="76" spans="1:8" ht="22.8">
      <c r="A76" s="86">
        <v>9</v>
      </c>
      <c r="B76" s="82" t="s">
        <v>268</v>
      </c>
      <c r="C76" s="86" t="s">
        <v>103</v>
      </c>
      <c r="D76" s="154">
        <v>1.37</v>
      </c>
      <c r="E76" s="83"/>
      <c r="F76" s="84"/>
      <c r="G76" s="38"/>
      <c r="H76" s="38"/>
    </row>
    <row r="77" spans="1:8">
      <c r="A77" s="86">
        <v>10</v>
      </c>
      <c r="B77" s="82" t="s">
        <v>287</v>
      </c>
      <c r="C77" s="86" t="s">
        <v>42</v>
      </c>
      <c r="D77" s="153">
        <v>0.03</v>
      </c>
      <c r="E77" s="83"/>
      <c r="F77" s="84"/>
      <c r="G77" s="38"/>
      <c r="H77" s="38"/>
    </row>
    <row r="78" spans="1:8" ht="45.6">
      <c r="A78" s="86">
        <v>11</v>
      </c>
      <c r="B78" s="82" t="s">
        <v>1402</v>
      </c>
      <c r="C78" s="86" t="s">
        <v>64</v>
      </c>
      <c r="D78" s="154">
        <v>36</v>
      </c>
      <c r="E78" s="83"/>
      <c r="F78" s="84"/>
      <c r="G78" s="38"/>
      <c r="H78" s="38"/>
    </row>
    <row r="79" spans="1:8" ht="22.8">
      <c r="A79" s="86">
        <v>12</v>
      </c>
      <c r="B79" s="82" t="s">
        <v>269</v>
      </c>
      <c r="C79" s="86" t="s">
        <v>103</v>
      </c>
      <c r="D79" s="154">
        <v>1.83</v>
      </c>
      <c r="E79" s="83"/>
      <c r="F79" s="84"/>
      <c r="G79" s="38"/>
      <c r="H79" s="38"/>
    </row>
    <row r="80" spans="1:8" ht="34.200000000000003">
      <c r="A80" s="86">
        <v>13</v>
      </c>
      <c r="B80" s="82" t="s">
        <v>819</v>
      </c>
      <c r="C80" s="86" t="s">
        <v>15</v>
      </c>
      <c r="D80" s="154">
        <v>2</v>
      </c>
      <c r="E80" s="83"/>
      <c r="F80" s="84"/>
      <c r="G80" s="38"/>
      <c r="H80" s="38"/>
    </row>
    <row r="81" spans="1:8">
      <c r="A81" s="86">
        <v>14</v>
      </c>
      <c r="B81" s="82" t="s">
        <v>280</v>
      </c>
      <c r="C81" s="86" t="s">
        <v>15</v>
      </c>
      <c r="D81" s="154">
        <v>2</v>
      </c>
      <c r="E81" s="83"/>
      <c r="F81" s="84"/>
      <c r="G81" s="38"/>
      <c r="H81" s="38"/>
    </row>
    <row r="82" spans="1:8" ht="22.8">
      <c r="A82" s="86">
        <v>15</v>
      </c>
      <c r="B82" s="82" t="s">
        <v>281</v>
      </c>
      <c r="C82" s="86" t="s">
        <v>13</v>
      </c>
      <c r="D82" s="154">
        <v>2</v>
      </c>
      <c r="E82" s="83"/>
      <c r="F82" s="84"/>
      <c r="G82" s="38"/>
      <c r="H82" s="38"/>
    </row>
    <row r="83" spans="1:8">
      <c r="A83" s="86">
        <v>16</v>
      </c>
      <c r="B83" s="82" t="s">
        <v>282</v>
      </c>
      <c r="C83" s="86" t="s">
        <v>103</v>
      </c>
      <c r="D83" s="153">
        <v>0.04</v>
      </c>
      <c r="E83" s="83"/>
      <c r="F83" s="84"/>
      <c r="G83" s="38"/>
      <c r="H83" s="38"/>
    </row>
    <row r="84" spans="1:8">
      <c r="A84" s="86">
        <v>17</v>
      </c>
      <c r="B84" s="82" t="s">
        <v>283</v>
      </c>
      <c r="C84" s="86" t="s">
        <v>10</v>
      </c>
      <c r="D84" s="154">
        <v>2</v>
      </c>
      <c r="E84" s="83"/>
      <c r="F84" s="84"/>
      <c r="G84" s="38"/>
      <c r="H84" s="38"/>
    </row>
    <row r="85" spans="1:8" ht="22.8">
      <c r="A85" s="86">
        <v>18</v>
      </c>
      <c r="B85" s="82" t="s">
        <v>284</v>
      </c>
      <c r="C85" s="86" t="s">
        <v>285</v>
      </c>
      <c r="D85" s="154">
        <v>2</v>
      </c>
      <c r="E85" s="83"/>
      <c r="F85" s="84"/>
      <c r="G85" s="38"/>
      <c r="H85" s="38"/>
    </row>
    <row r="86" spans="1:8">
      <c r="A86" s="155"/>
      <c r="B86" s="535" t="s">
        <v>289</v>
      </c>
      <c r="C86" s="536"/>
      <c r="D86" s="536"/>
      <c r="E86" s="536"/>
      <c r="F86" s="536"/>
    </row>
    <row r="87" spans="1:8" ht="22.8">
      <c r="A87" s="86">
        <v>1</v>
      </c>
      <c r="B87" s="82" t="s">
        <v>290</v>
      </c>
      <c r="C87" s="86" t="s">
        <v>10</v>
      </c>
      <c r="D87" s="154">
        <v>1</v>
      </c>
      <c r="E87" s="83"/>
      <c r="F87" s="84"/>
      <c r="G87" s="38"/>
      <c r="H87" s="38"/>
    </row>
    <row r="88" spans="1:8" ht="22.8">
      <c r="A88" s="86">
        <v>2</v>
      </c>
      <c r="B88" s="82" t="s">
        <v>291</v>
      </c>
      <c r="C88" s="86" t="s">
        <v>259</v>
      </c>
      <c r="D88" s="153">
        <v>0.14899999999999999</v>
      </c>
      <c r="E88" s="83"/>
      <c r="F88" s="84"/>
      <c r="G88" s="38"/>
      <c r="H88" s="38"/>
    </row>
    <row r="89" spans="1:8">
      <c r="A89" s="155"/>
      <c r="B89" s="535" t="s">
        <v>1248</v>
      </c>
      <c r="C89" s="536"/>
      <c r="D89" s="536"/>
      <c r="E89" s="536"/>
      <c r="F89" s="536"/>
    </row>
    <row r="90" spans="1:8">
      <c r="A90" s="86">
        <v>1</v>
      </c>
      <c r="B90" s="82" t="s">
        <v>1249</v>
      </c>
      <c r="C90" s="86" t="s">
        <v>64</v>
      </c>
      <c r="D90" s="154">
        <v>206</v>
      </c>
      <c r="E90" s="83"/>
      <c r="F90" s="84"/>
      <c r="G90" s="38"/>
      <c r="H90" s="38"/>
    </row>
    <row r="91" spans="1:8">
      <c r="A91" s="86">
        <v>2</v>
      </c>
      <c r="B91" s="82" t="s">
        <v>1250</v>
      </c>
      <c r="C91" s="86" t="s">
        <v>64</v>
      </c>
      <c r="D91" s="154">
        <v>152</v>
      </c>
      <c r="E91" s="83"/>
      <c r="F91" s="84"/>
      <c r="G91" s="38"/>
      <c r="H91" s="38"/>
    </row>
    <row r="92" spans="1:8">
      <c r="A92" s="86">
        <v>3</v>
      </c>
      <c r="B92" s="82" t="s">
        <v>507</v>
      </c>
      <c r="C92" s="86" t="s">
        <v>64</v>
      </c>
      <c r="D92" s="154">
        <f>8597-1155</f>
        <v>7442</v>
      </c>
      <c r="E92" s="83"/>
      <c r="F92" s="84"/>
      <c r="G92" s="38"/>
      <c r="H92" s="38"/>
    </row>
    <row r="93" spans="1:8" ht="22.8">
      <c r="A93" s="86">
        <v>4</v>
      </c>
      <c r="B93" s="82" t="s">
        <v>1251</v>
      </c>
      <c r="C93" s="86" t="s">
        <v>10</v>
      </c>
      <c r="D93" s="154">
        <v>2</v>
      </c>
      <c r="E93" s="83"/>
      <c r="F93" s="84"/>
      <c r="G93" s="38"/>
      <c r="H93" s="38"/>
    </row>
    <row r="94" spans="1:8" ht="22.8">
      <c r="A94" s="86">
        <v>5</v>
      </c>
      <c r="B94" s="82" t="s">
        <v>1252</v>
      </c>
      <c r="C94" s="86" t="s">
        <v>10</v>
      </c>
      <c r="D94" s="154">
        <v>4</v>
      </c>
      <c r="E94" s="83"/>
      <c r="F94" s="84"/>
      <c r="G94" s="38"/>
      <c r="H94" s="38"/>
    </row>
    <row r="95" spans="1:8" ht="22.8">
      <c r="A95" s="86">
        <v>6</v>
      </c>
      <c r="B95" s="82" t="s">
        <v>294</v>
      </c>
      <c r="C95" s="86" t="s">
        <v>15</v>
      </c>
      <c r="D95" s="154">
        <f>587-90</f>
        <v>497</v>
      </c>
      <c r="E95" s="83"/>
      <c r="F95" s="84"/>
      <c r="G95" s="38"/>
      <c r="H95" s="38"/>
    </row>
    <row r="96" spans="1:8">
      <c r="A96" s="86">
        <v>7</v>
      </c>
      <c r="B96" s="82" t="s">
        <v>1253</v>
      </c>
      <c r="C96" s="86" t="s">
        <v>10</v>
      </c>
      <c r="D96" s="154">
        <v>2</v>
      </c>
      <c r="E96" s="83"/>
      <c r="F96" s="84"/>
      <c r="G96" s="38"/>
      <c r="H96" s="38"/>
    </row>
    <row r="97" spans="1:8">
      <c r="A97" s="86">
        <v>8</v>
      </c>
      <c r="B97" s="82" t="s">
        <v>1254</v>
      </c>
      <c r="C97" s="86" t="s">
        <v>10</v>
      </c>
      <c r="D97" s="154">
        <v>4</v>
      </c>
      <c r="E97" s="83"/>
      <c r="F97" s="84"/>
      <c r="G97" s="38"/>
      <c r="H97" s="38"/>
    </row>
    <row r="98" spans="1:8">
      <c r="A98" s="86">
        <v>9</v>
      </c>
      <c r="B98" s="82" t="s">
        <v>1255</v>
      </c>
      <c r="C98" s="86" t="s">
        <v>15</v>
      </c>
      <c r="D98" s="154">
        <v>4</v>
      </c>
      <c r="E98" s="83"/>
      <c r="F98" s="84"/>
      <c r="G98" s="38"/>
      <c r="H98" s="38"/>
    </row>
    <row r="99" spans="1:8">
      <c r="A99" s="86">
        <v>10</v>
      </c>
      <c r="B99" s="82" t="s">
        <v>828</v>
      </c>
      <c r="C99" s="86" t="s">
        <v>64</v>
      </c>
      <c r="D99" s="154">
        <f>3167-299</f>
        <v>2868</v>
      </c>
      <c r="E99" s="83"/>
      <c r="F99" s="84"/>
      <c r="G99" s="38"/>
      <c r="H99" s="38"/>
    </row>
    <row r="100" spans="1:8">
      <c r="A100" s="86">
        <v>11</v>
      </c>
      <c r="B100" s="82" t="s">
        <v>297</v>
      </c>
      <c r="C100" s="86" t="s">
        <v>64</v>
      </c>
      <c r="D100" s="154">
        <f>6920-922</f>
        <v>5998</v>
      </c>
      <c r="E100" s="83"/>
      <c r="F100" s="84"/>
      <c r="G100" s="38"/>
      <c r="H100" s="38"/>
    </row>
    <row r="101" spans="1:8" ht="22.8">
      <c r="A101" s="86">
        <v>12</v>
      </c>
      <c r="B101" s="82" t="s">
        <v>829</v>
      </c>
      <c r="C101" s="86" t="s">
        <v>64</v>
      </c>
      <c r="D101" s="154">
        <f>6920-922</f>
        <v>5998</v>
      </c>
      <c r="E101" s="83"/>
      <c r="F101" s="84"/>
      <c r="G101" s="38"/>
      <c r="H101" s="38"/>
    </row>
    <row r="102" spans="1:8" ht="15" customHeight="1">
      <c r="A102" s="86">
        <v>13</v>
      </c>
      <c r="B102" s="82" t="s">
        <v>1256</v>
      </c>
      <c r="C102" s="86" t="s">
        <v>64</v>
      </c>
      <c r="D102" s="154">
        <f>459-8</f>
        <v>451</v>
      </c>
      <c r="E102" s="83"/>
      <c r="F102" s="84"/>
      <c r="G102" s="38"/>
      <c r="H102" s="38"/>
    </row>
    <row r="103" spans="1:8" ht="15" customHeight="1">
      <c r="A103" s="352" t="s">
        <v>2287</v>
      </c>
      <c r="B103" s="361" t="s">
        <v>2429</v>
      </c>
      <c r="C103" s="352" t="s">
        <v>64</v>
      </c>
      <c r="D103" s="353">
        <v>129</v>
      </c>
      <c r="E103" s="83"/>
      <c r="F103" s="84"/>
      <c r="G103" s="38"/>
      <c r="H103" s="38"/>
    </row>
    <row r="104" spans="1:8">
      <c r="A104" s="86">
        <v>14</v>
      </c>
      <c r="B104" s="82" t="s">
        <v>831</v>
      </c>
      <c r="C104" s="86" t="s">
        <v>13</v>
      </c>
      <c r="D104" s="154">
        <f>264-46</f>
        <v>218</v>
      </c>
      <c r="E104" s="83"/>
      <c r="F104" s="84"/>
      <c r="G104" s="38"/>
      <c r="H104" s="38"/>
    </row>
    <row r="105" spans="1:8">
      <c r="A105" s="86">
        <v>15</v>
      </c>
      <c r="B105" s="82" t="s">
        <v>834</v>
      </c>
      <c r="C105" s="86" t="s">
        <v>15</v>
      </c>
      <c r="D105" s="154">
        <f>83-23</f>
        <v>60</v>
      </c>
      <c r="E105" s="83"/>
      <c r="F105" s="84"/>
      <c r="G105" s="38"/>
      <c r="H105" s="38"/>
    </row>
    <row r="106" spans="1:8">
      <c r="A106" s="86">
        <v>16</v>
      </c>
      <c r="B106" s="82" t="s">
        <v>833</v>
      </c>
      <c r="C106" s="86" t="s">
        <v>15</v>
      </c>
      <c r="D106" s="154">
        <f>24-23</f>
        <v>1</v>
      </c>
      <c r="E106" s="83"/>
      <c r="F106" s="84"/>
      <c r="G106" s="38"/>
      <c r="H106" s="38"/>
    </row>
    <row r="107" spans="1:8">
      <c r="A107" s="86">
        <v>17</v>
      </c>
      <c r="B107" s="82" t="s">
        <v>832</v>
      </c>
      <c r="C107" s="86" t="s">
        <v>15</v>
      </c>
      <c r="D107" s="154">
        <v>68</v>
      </c>
      <c r="E107" s="83"/>
      <c r="F107" s="84"/>
      <c r="G107" s="38"/>
      <c r="H107" s="38"/>
    </row>
    <row r="108" spans="1:8">
      <c r="A108" s="86">
        <v>18</v>
      </c>
      <c r="B108" s="82" t="s">
        <v>1257</v>
      </c>
      <c r="C108" s="86" t="s">
        <v>15</v>
      </c>
      <c r="D108" s="154">
        <v>89</v>
      </c>
      <c r="E108" s="83"/>
      <c r="F108" s="84"/>
      <c r="G108" s="38"/>
      <c r="H108" s="38"/>
    </row>
    <row r="109" spans="1:8">
      <c r="A109" s="86">
        <v>19</v>
      </c>
      <c r="B109" s="82" t="s">
        <v>1258</v>
      </c>
      <c r="C109" s="86" t="s">
        <v>15</v>
      </c>
      <c r="D109" s="154">
        <v>6</v>
      </c>
      <c r="E109" s="83"/>
      <c r="F109" s="84"/>
      <c r="G109" s="38"/>
      <c r="H109" s="38"/>
    </row>
    <row r="110" spans="1:8">
      <c r="A110" s="86">
        <v>20</v>
      </c>
      <c r="B110" s="82" t="s">
        <v>835</v>
      </c>
      <c r="C110" s="86" t="s">
        <v>15</v>
      </c>
      <c r="D110" s="154">
        <v>68</v>
      </c>
      <c r="E110" s="83"/>
      <c r="F110" s="84"/>
      <c r="G110" s="38"/>
      <c r="H110" s="38"/>
    </row>
    <row r="111" spans="1:8">
      <c r="A111" s="86">
        <v>21</v>
      </c>
      <c r="B111" s="82" t="s">
        <v>1259</v>
      </c>
      <c r="C111" s="86" t="s">
        <v>15</v>
      </c>
      <c r="D111" s="154">
        <v>13</v>
      </c>
      <c r="E111" s="83"/>
      <c r="F111" s="84"/>
      <c r="G111" s="38"/>
      <c r="H111" s="38"/>
    </row>
    <row r="112" spans="1:8">
      <c r="A112" s="86">
        <v>22</v>
      </c>
      <c r="B112" s="82" t="s">
        <v>1260</v>
      </c>
      <c r="C112" s="86" t="s">
        <v>15</v>
      </c>
      <c r="D112" s="154">
        <v>6</v>
      </c>
      <c r="E112" s="83"/>
      <c r="F112" s="84"/>
      <c r="G112" s="38"/>
      <c r="H112" s="38"/>
    </row>
    <row r="113" spans="1:8">
      <c r="A113" s="86">
        <v>23</v>
      </c>
      <c r="B113" s="82" t="s">
        <v>514</v>
      </c>
      <c r="C113" s="86" t="s">
        <v>15</v>
      </c>
      <c r="D113" s="154">
        <f>87-19</f>
        <v>68</v>
      </c>
      <c r="E113" s="83"/>
      <c r="F113" s="84"/>
      <c r="G113" s="38"/>
      <c r="H113" s="38"/>
    </row>
    <row r="114" spans="1:8">
      <c r="A114" s="86">
        <v>24</v>
      </c>
      <c r="B114" s="82" t="s">
        <v>513</v>
      </c>
      <c r="C114" s="86" t="s">
        <v>15</v>
      </c>
      <c r="D114" s="154">
        <v>68</v>
      </c>
      <c r="E114" s="83"/>
      <c r="F114" s="84"/>
      <c r="G114" s="38"/>
      <c r="H114" s="38"/>
    </row>
    <row r="115" spans="1:8" ht="22.8">
      <c r="A115" s="86">
        <v>25</v>
      </c>
      <c r="B115" s="82" t="s">
        <v>1261</v>
      </c>
      <c r="C115" s="86" t="s">
        <v>15</v>
      </c>
      <c r="D115" s="154">
        <f>36-5</f>
        <v>31</v>
      </c>
      <c r="E115" s="83"/>
      <c r="F115" s="84"/>
      <c r="G115" s="38"/>
      <c r="H115" s="38"/>
    </row>
    <row r="116" spans="1:8" ht="22.8">
      <c r="A116" s="86">
        <v>26</v>
      </c>
      <c r="B116" s="82" t="s">
        <v>1262</v>
      </c>
      <c r="C116" s="86" t="s">
        <v>15</v>
      </c>
      <c r="D116" s="154">
        <f>37-27</f>
        <v>10</v>
      </c>
      <c r="E116" s="83"/>
      <c r="F116" s="84"/>
      <c r="G116" s="38"/>
      <c r="H116" s="38"/>
    </row>
    <row r="117" spans="1:8" ht="22.8">
      <c r="A117" s="86">
        <v>27</v>
      </c>
      <c r="B117" s="361" t="s">
        <v>301</v>
      </c>
      <c r="C117" s="86" t="s">
        <v>13</v>
      </c>
      <c r="D117" s="154">
        <f>345-46</f>
        <v>299</v>
      </c>
      <c r="E117" s="83"/>
      <c r="F117" s="84"/>
      <c r="G117" s="38"/>
      <c r="H117" s="38"/>
    </row>
    <row r="118" spans="1:8">
      <c r="A118" s="86">
        <v>28</v>
      </c>
      <c r="B118" s="82" t="s">
        <v>1263</v>
      </c>
      <c r="C118" s="86" t="s">
        <v>15</v>
      </c>
      <c r="D118" s="154">
        <v>2</v>
      </c>
      <c r="E118" s="83"/>
      <c r="F118" s="84"/>
      <c r="G118" s="38"/>
      <c r="H118" s="38"/>
    </row>
    <row r="119" spans="1:8">
      <c r="A119" s="86">
        <v>29</v>
      </c>
      <c r="B119" s="82" t="s">
        <v>1264</v>
      </c>
      <c r="C119" s="86" t="s">
        <v>15</v>
      </c>
      <c r="D119" s="154">
        <v>6</v>
      </c>
      <c r="E119" s="83"/>
      <c r="F119" s="84"/>
      <c r="G119" s="38"/>
      <c r="H119" s="38"/>
    </row>
    <row r="120" spans="1:8">
      <c r="A120" s="86">
        <v>30</v>
      </c>
      <c r="B120" s="82" t="s">
        <v>1265</v>
      </c>
      <c r="C120" s="86" t="s">
        <v>15</v>
      </c>
      <c r="D120" s="154">
        <v>5</v>
      </c>
      <c r="E120" s="83"/>
      <c r="F120" s="84"/>
      <c r="G120" s="38"/>
      <c r="H120" s="38"/>
    </row>
    <row r="121" spans="1:8">
      <c r="A121" s="86">
        <v>31</v>
      </c>
      <c r="B121" s="82" t="s">
        <v>517</v>
      </c>
      <c r="C121" s="86" t="s">
        <v>15</v>
      </c>
      <c r="D121" s="154">
        <v>13</v>
      </c>
      <c r="E121" s="83"/>
      <c r="F121" s="84"/>
      <c r="G121" s="38"/>
      <c r="H121" s="38"/>
    </row>
    <row r="122" spans="1:8">
      <c r="A122" s="86">
        <v>32</v>
      </c>
      <c r="B122" s="82" t="s">
        <v>518</v>
      </c>
      <c r="C122" s="86" t="s">
        <v>15</v>
      </c>
      <c r="D122" s="154">
        <v>36</v>
      </c>
      <c r="E122" s="83"/>
      <c r="F122" s="84"/>
      <c r="G122" s="38"/>
      <c r="H122" s="38"/>
    </row>
    <row r="123" spans="1:8">
      <c r="A123" s="86">
        <v>33</v>
      </c>
      <c r="B123" s="82" t="s">
        <v>1266</v>
      </c>
      <c r="C123" s="86" t="s">
        <v>15</v>
      </c>
      <c r="D123" s="154">
        <v>33</v>
      </c>
      <c r="E123" s="83"/>
      <c r="F123" s="84"/>
      <c r="G123" s="38"/>
      <c r="H123" s="38"/>
    </row>
    <row r="124" spans="1:8">
      <c r="A124" s="86">
        <v>34</v>
      </c>
      <c r="B124" s="82" t="s">
        <v>1267</v>
      </c>
      <c r="C124" s="86" t="s">
        <v>15</v>
      </c>
      <c r="D124" s="154">
        <v>8</v>
      </c>
      <c r="E124" s="83"/>
      <c r="F124" s="84"/>
      <c r="G124" s="38"/>
      <c r="H124" s="38"/>
    </row>
    <row r="125" spans="1:8">
      <c r="A125" s="86">
        <v>35</v>
      </c>
      <c r="B125" s="82" t="s">
        <v>519</v>
      </c>
      <c r="C125" s="86" t="s">
        <v>15</v>
      </c>
      <c r="D125" s="154">
        <v>7</v>
      </c>
      <c r="E125" s="83"/>
      <c r="F125" s="84"/>
      <c r="G125" s="38"/>
      <c r="H125" s="38"/>
    </row>
    <row r="126" spans="1:8">
      <c r="A126" s="86">
        <v>36</v>
      </c>
      <c r="B126" s="82" t="s">
        <v>1268</v>
      </c>
      <c r="C126" s="86" t="s">
        <v>15</v>
      </c>
      <c r="D126" s="154">
        <v>26</v>
      </c>
      <c r="E126" s="83"/>
      <c r="F126" s="84"/>
      <c r="G126" s="38"/>
      <c r="H126" s="38"/>
    </row>
    <row r="127" spans="1:8">
      <c r="A127" s="86">
        <v>37</v>
      </c>
      <c r="B127" s="82" t="s">
        <v>521</v>
      </c>
      <c r="C127" s="86" t="s">
        <v>15</v>
      </c>
      <c r="D127" s="154">
        <v>40</v>
      </c>
      <c r="E127" s="83"/>
      <c r="F127" s="84"/>
      <c r="G127" s="38"/>
      <c r="H127" s="38"/>
    </row>
    <row r="128" spans="1:8">
      <c r="A128" s="86">
        <v>38</v>
      </c>
      <c r="B128" s="82" t="s">
        <v>2431</v>
      </c>
      <c r="C128" s="86" t="s">
        <v>15</v>
      </c>
      <c r="D128" s="154">
        <f>24-23</f>
        <v>1</v>
      </c>
      <c r="E128" s="83"/>
      <c r="F128" s="84"/>
      <c r="G128" s="38"/>
      <c r="H128" s="38"/>
    </row>
    <row r="129" spans="1:8">
      <c r="A129" s="86">
        <v>39</v>
      </c>
      <c r="B129" s="82" t="s">
        <v>2432</v>
      </c>
      <c r="C129" s="86" t="s">
        <v>15</v>
      </c>
      <c r="D129" s="154">
        <f>34-10</f>
        <v>24</v>
      </c>
      <c r="E129" s="83"/>
      <c r="F129" s="84"/>
      <c r="G129" s="38"/>
      <c r="H129" s="38"/>
    </row>
    <row r="130" spans="1:8">
      <c r="A130" s="86">
        <v>40</v>
      </c>
      <c r="B130" s="82" t="s">
        <v>2433</v>
      </c>
      <c r="C130" s="86" t="s">
        <v>15</v>
      </c>
      <c r="D130" s="154">
        <f>34-32</f>
        <v>2</v>
      </c>
      <c r="E130" s="83"/>
      <c r="F130" s="84"/>
      <c r="G130" s="38"/>
      <c r="H130" s="38"/>
    </row>
    <row r="131" spans="1:8">
      <c r="A131" s="86">
        <v>41</v>
      </c>
      <c r="B131" s="82" t="s">
        <v>2430</v>
      </c>
      <c r="C131" s="86" t="s">
        <v>15</v>
      </c>
      <c r="D131" s="154">
        <f>35-13</f>
        <v>22</v>
      </c>
      <c r="E131" s="83"/>
      <c r="F131" s="84"/>
      <c r="G131" s="38"/>
      <c r="H131" s="38"/>
    </row>
    <row r="132" spans="1:8">
      <c r="A132" s="86">
        <v>42</v>
      </c>
      <c r="B132" s="82" t="s">
        <v>840</v>
      </c>
      <c r="C132" s="86" t="s">
        <v>15</v>
      </c>
      <c r="D132" s="154">
        <v>46</v>
      </c>
      <c r="E132" s="83"/>
      <c r="F132" s="84"/>
      <c r="G132" s="38"/>
      <c r="H132" s="38"/>
    </row>
    <row r="133" spans="1:8">
      <c r="A133" s="86">
        <v>43</v>
      </c>
      <c r="B133" s="82" t="s">
        <v>303</v>
      </c>
      <c r="C133" s="86" t="s">
        <v>15</v>
      </c>
      <c r="D133" s="154">
        <f>349-78</f>
        <v>271</v>
      </c>
      <c r="E133" s="83"/>
      <c r="F133" s="84"/>
      <c r="G133" s="38"/>
      <c r="H133" s="38"/>
    </row>
    <row r="134" spans="1:8">
      <c r="A134" s="86">
        <v>44</v>
      </c>
      <c r="B134" s="82" t="s">
        <v>305</v>
      </c>
      <c r="C134" s="86" t="s">
        <v>15</v>
      </c>
      <c r="D134" s="154">
        <f>264-46</f>
        <v>218</v>
      </c>
      <c r="E134" s="83"/>
      <c r="F134" s="84"/>
      <c r="G134" s="38"/>
      <c r="H134" s="38"/>
    </row>
    <row r="135" spans="1:8">
      <c r="A135" s="155"/>
      <c r="B135" s="535" t="s">
        <v>306</v>
      </c>
      <c r="C135" s="536"/>
      <c r="D135" s="536"/>
      <c r="E135" s="536"/>
      <c r="F135" s="536"/>
    </row>
    <row r="136" spans="1:8">
      <c r="A136" s="86">
        <v>1</v>
      </c>
      <c r="B136" s="82" t="s">
        <v>307</v>
      </c>
      <c r="C136" s="86" t="s">
        <v>64</v>
      </c>
      <c r="D136" s="154">
        <v>183</v>
      </c>
      <c r="E136" s="83"/>
      <c r="F136" s="84"/>
      <c r="G136" s="38"/>
      <c r="H136" s="38"/>
    </row>
    <row r="137" spans="1:8">
      <c r="A137" s="86">
        <v>2</v>
      </c>
      <c r="B137" s="82" t="s">
        <v>297</v>
      </c>
      <c r="C137" s="86" t="s">
        <v>64</v>
      </c>
      <c r="D137" s="154">
        <v>137</v>
      </c>
      <c r="E137" s="83"/>
      <c r="F137" s="84"/>
      <c r="G137" s="38"/>
      <c r="H137" s="38"/>
    </row>
    <row r="138" spans="1:8" ht="22.8">
      <c r="A138" s="86">
        <v>3</v>
      </c>
      <c r="B138" s="82" t="s">
        <v>1269</v>
      </c>
      <c r="C138" s="86" t="s">
        <v>64</v>
      </c>
      <c r="D138" s="154">
        <v>137</v>
      </c>
      <c r="E138" s="83"/>
      <c r="F138" s="84"/>
      <c r="G138" s="38"/>
      <c r="H138" s="38"/>
    </row>
    <row r="139" spans="1:8">
      <c r="A139" s="86">
        <v>4</v>
      </c>
      <c r="B139" s="82" t="s">
        <v>309</v>
      </c>
      <c r="C139" s="86" t="s">
        <v>64</v>
      </c>
      <c r="D139" s="154">
        <v>36</v>
      </c>
      <c r="E139" s="83"/>
      <c r="F139" s="84"/>
      <c r="G139" s="38"/>
      <c r="H139" s="38"/>
    </row>
    <row r="140" spans="1:8">
      <c r="A140" s="86">
        <v>5</v>
      </c>
      <c r="B140" s="82" t="s">
        <v>310</v>
      </c>
      <c r="C140" s="86" t="s">
        <v>13</v>
      </c>
      <c r="D140" s="154">
        <v>2</v>
      </c>
      <c r="E140" s="83"/>
      <c r="F140" s="84"/>
      <c r="G140" s="38"/>
      <c r="H140" s="38"/>
    </row>
    <row r="141" spans="1:8" ht="14.1" customHeight="1">
      <c r="A141" s="495" t="s">
        <v>1392</v>
      </c>
      <c r="B141" s="496"/>
      <c r="C141" s="496"/>
      <c r="D141" s="496"/>
      <c r="E141" s="497"/>
      <c r="F141" s="84"/>
    </row>
    <row r="142" spans="1:8">
      <c r="A142" s="57"/>
      <c r="B142" s="553"/>
      <c r="C142" s="554"/>
      <c r="D142" s="554"/>
      <c r="E142" s="39"/>
      <c r="F142" s="37"/>
    </row>
    <row r="143" spans="1:8" ht="14.1">
      <c r="A143" s="57"/>
      <c r="B143" s="551"/>
      <c r="C143" s="552"/>
      <c r="D143" s="552"/>
      <c r="E143" s="39"/>
      <c r="F143" s="37"/>
    </row>
    <row r="144" spans="1:8" ht="14.1">
      <c r="A144" s="57"/>
      <c r="B144" s="551"/>
      <c r="C144" s="552"/>
      <c r="D144" s="552"/>
      <c r="E144" s="39"/>
      <c r="F144" s="37"/>
    </row>
    <row r="146" spans="2:6">
      <c r="B146" s="547"/>
      <c r="C146" s="547"/>
      <c r="D146" s="547"/>
      <c r="E146" s="547"/>
      <c r="F146" s="547"/>
    </row>
    <row r="147" spans="2:6">
      <c r="B147" s="547"/>
      <c r="C147" s="547"/>
      <c r="D147" s="547"/>
      <c r="E147" s="547"/>
      <c r="F147" s="547"/>
    </row>
    <row r="148" spans="2:6">
      <c r="B148" s="547"/>
      <c r="C148" s="547"/>
      <c r="D148" s="547"/>
      <c r="E148" s="547"/>
      <c r="F148" s="547"/>
    </row>
    <row r="149" spans="2:6">
      <c r="B149" s="547"/>
      <c r="C149" s="547"/>
      <c r="D149" s="547"/>
      <c r="E149" s="547"/>
      <c r="F149" s="547"/>
    </row>
    <row r="150" spans="2:6">
      <c r="B150" s="547"/>
      <c r="C150" s="547"/>
      <c r="D150" s="547"/>
      <c r="E150" s="547"/>
      <c r="F150" s="547"/>
    </row>
    <row r="151" spans="2:6">
      <c r="B151" s="547"/>
      <c r="C151" s="547"/>
      <c r="D151" s="547"/>
      <c r="E151" s="547"/>
      <c r="F151" s="547"/>
    </row>
    <row r="152" spans="2:6">
      <c r="B152" s="547"/>
      <c r="C152" s="547"/>
      <c r="D152" s="547"/>
      <c r="E152" s="547"/>
      <c r="F152" s="547"/>
    </row>
    <row r="153" spans="2:6">
      <c r="B153" s="547"/>
      <c r="C153" s="547"/>
      <c r="D153" s="547"/>
      <c r="E153" s="547"/>
      <c r="F153" s="547"/>
    </row>
    <row r="154" spans="2:6">
      <c r="B154" s="547"/>
      <c r="C154" s="547"/>
      <c r="D154" s="547"/>
      <c r="E154" s="547"/>
      <c r="F154" s="547"/>
    </row>
  </sheetData>
  <mergeCells count="26">
    <mergeCell ref="B154:F154"/>
    <mergeCell ref="B142:D142"/>
    <mergeCell ref="B86:F86"/>
    <mergeCell ref="B89:F89"/>
    <mergeCell ref="B135:F135"/>
    <mergeCell ref="A141:E141"/>
    <mergeCell ref="B149:F149"/>
    <mergeCell ref="B150:F150"/>
    <mergeCell ref="B151:F151"/>
    <mergeCell ref="B152:F152"/>
    <mergeCell ref="B153:F153"/>
    <mergeCell ref="B143:D143"/>
    <mergeCell ref="B144:D144"/>
    <mergeCell ref="B146:F146"/>
    <mergeCell ref="B147:F147"/>
    <mergeCell ref="B148:F148"/>
    <mergeCell ref="B12:F12"/>
    <mergeCell ref="B17:F17"/>
    <mergeCell ref="B67:F67"/>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B9D3-0A19-4E39-9071-3FBC32120467}">
  <sheetPr>
    <tabColor rgb="FFFFC000"/>
  </sheetPr>
  <dimension ref="A2:H44"/>
  <sheetViews>
    <sheetView topLeftCell="A29" workbookViewId="0">
      <selection activeCell="H15" sqref="H15"/>
    </sheetView>
  </sheetViews>
  <sheetFormatPr defaultColWidth="8.6640625" defaultRowHeight="13.8"/>
  <cols>
    <col min="1" max="1" width="4.109375" style="119" customWidth="1"/>
    <col min="2" max="2" width="40.5546875" style="20" customWidth="1"/>
    <col min="3" max="3" width="5.6640625" style="119" customWidth="1"/>
    <col min="4" max="4" width="14.6640625" style="118" customWidth="1"/>
    <col min="5" max="6" width="14.5546875" style="20" customWidth="1"/>
    <col min="7" max="16384" width="8.6640625" style="20"/>
  </cols>
  <sheetData>
    <row r="2" spans="1:8" ht="15">
      <c r="B2" s="481" t="s">
        <v>19</v>
      </c>
      <c r="C2" s="482"/>
      <c r="D2" s="482"/>
      <c r="E2" s="482"/>
    </row>
    <row r="4" spans="1:8">
      <c r="A4" s="483" t="s">
        <v>20</v>
      </c>
      <c r="B4" s="484"/>
      <c r="C4" s="484"/>
      <c r="D4" s="484"/>
      <c r="E4" s="484"/>
      <c r="F4" s="484"/>
    </row>
    <row r="5" spans="1:8">
      <c r="A5" s="484"/>
      <c r="B5" s="484"/>
      <c r="C5" s="484"/>
      <c r="D5" s="484"/>
      <c r="E5" s="484"/>
      <c r="F5" s="484"/>
    </row>
    <row r="6" spans="1:8">
      <c r="A6" s="483" t="s">
        <v>230</v>
      </c>
      <c r="B6" s="484"/>
      <c r="C6" s="484"/>
      <c r="D6" s="484"/>
      <c r="E6" s="484"/>
      <c r="F6" s="484"/>
    </row>
    <row r="7" spans="1:8">
      <c r="A7" s="484"/>
      <c r="B7" s="484"/>
      <c r="C7" s="484"/>
      <c r="D7" s="484"/>
      <c r="E7" s="484"/>
      <c r="F7" s="484"/>
    </row>
    <row r="8" spans="1:8">
      <c r="A8" s="483" t="s">
        <v>231</v>
      </c>
      <c r="B8" s="484"/>
      <c r="C8" s="484"/>
      <c r="D8" s="484"/>
      <c r="E8" s="484"/>
      <c r="F8" s="484"/>
    </row>
    <row r="9" spans="1:8">
      <c r="A9" s="484"/>
      <c r="B9" s="484"/>
      <c r="C9" s="484"/>
      <c r="D9" s="484"/>
      <c r="E9" s="484"/>
      <c r="F9" s="484"/>
    </row>
    <row r="10" spans="1:8">
      <c r="A10" s="479" t="s">
        <v>1438</v>
      </c>
      <c r="B10" s="22" t="s">
        <v>23</v>
      </c>
      <c r="C10" s="23" t="s">
        <v>6</v>
      </c>
      <c r="D10" s="477" t="s">
        <v>7</v>
      </c>
      <c r="E10" s="475" t="s">
        <v>1395</v>
      </c>
      <c r="F10" s="476"/>
    </row>
    <row r="11" spans="1:8">
      <c r="A11" s="480"/>
      <c r="B11" s="24" t="s">
        <v>24</v>
      </c>
      <c r="C11" s="25" t="s">
        <v>10</v>
      </c>
      <c r="D11" s="478"/>
      <c r="E11" s="65" t="s">
        <v>25</v>
      </c>
      <c r="F11" s="66" t="s">
        <v>26</v>
      </c>
    </row>
    <row r="12" spans="1:8">
      <c r="A12" s="128"/>
      <c r="B12" s="470" t="s">
        <v>232</v>
      </c>
      <c r="C12" s="471"/>
      <c r="D12" s="471"/>
      <c r="E12" s="471"/>
      <c r="F12" s="471"/>
    </row>
    <row r="13" spans="1:8" ht="34.200000000000003">
      <c r="A13" s="129">
        <v>1</v>
      </c>
      <c r="B13" s="64" t="s">
        <v>233</v>
      </c>
      <c r="C13" s="129" t="s">
        <v>64</v>
      </c>
      <c r="D13" s="116">
        <v>69.5</v>
      </c>
      <c r="E13" s="506" t="s">
        <v>1767</v>
      </c>
      <c r="F13" s="507"/>
      <c r="G13" s="27"/>
      <c r="H13" s="27"/>
    </row>
    <row r="14" spans="1:8" ht="34.200000000000003">
      <c r="A14" s="129">
        <v>2</v>
      </c>
      <c r="B14" s="64" t="s">
        <v>233</v>
      </c>
      <c r="C14" s="129" t="s">
        <v>64</v>
      </c>
      <c r="D14" s="116">
        <v>13.1</v>
      </c>
      <c r="E14" s="508"/>
      <c r="F14" s="509"/>
      <c r="G14" s="27"/>
      <c r="H14" s="27"/>
    </row>
    <row r="15" spans="1:8" ht="45.6">
      <c r="A15" s="129">
        <v>3</v>
      </c>
      <c r="B15" s="64" t="s">
        <v>234</v>
      </c>
      <c r="C15" s="129" t="s">
        <v>64</v>
      </c>
      <c r="D15" s="116">
        <v>3</v>
      </c>
      <c r="E15" s="508"/>
      <c r="F15" s="509"/>
      <c r="G15" s="27"/>
      <c r="H15" s="27"/>
    </row>
    <row r="16" spans="1:8" ht="45.6">
      <c r="A16" s="129">
        <v>4</v>
      </c>
      <c r="B16" s="64" t="s">
        <v>235</v>
      </c>
      <c r="C16" s="129" t="s">
        <v>64</v>
      </c>
      <c r="D16" s="116">
        <v>6</v>
      </c>
      <c r="E16" s="508"/>
      <c r="F16" s="509"/>
      <c r="G16" s="27"/>
      <c r="H16" s="27"/>
    </row>
    <row r="17" spans="1:8" ht="22.8">
      <c r="A17" s="129">
        <v>5</v>
      </c>
      <c r="B17" s="64" t="s">
        <v>236</v>
      </c>
      <c r="C17" s="129" t="s">
        <v>64</v>
      </c>
      <c r="D17" s="116">
        <v>9</v>
      </c>
      <c r="E17" s="508"/>
      <c r="F17" s="509"/>
      <c r="G17" s="27"/>
      <c r="H17" s="27"/>
    </row>
    <row r="18" spans="1:8" ht="22.8">
      <c r="A18" s="129">
        <v>6</v>
      </c>
      <c r="B18" s="64" t="s">
        <v>237</v>
      </c>
      <c r="C18" s="129" t="s">
        <v>64</v>
      </c>
      <c r="D18" s="116">
        <v>2</v>
      </c>
      <c r="E18" s="508"/>
      <c r="F18" s="509"/>
      <c r="G18" s="27"/>
      <c r="H18" s="27"/>
    </row>
    <row r="19" spans="1:8" ht="34.200000000000003">
      <c r="A19" s="129">
        <v>7</v>
      </c>
      <c r="B19" s="64" t="s">
        <v>238</v>
      </c>
      <c r="C19" s="129" t="s">
        <v>10</v>
      </c>
      <c r="D19" s="116">
        <v>5</v>
      </c>
      <c r="E19" s="508"/>
      <c r="F19" s="509"/>
      <c r="G19" s="27"/>
      <c r="H19" s="27"/>
    </row>
    <row r="20" spans="1:8" ht="34.200000000000003">
      <c r="A20" s="129">
        <v>8</v>
      </c>
      <c r="B20" s="64" t="s">
        <v>239</v>
      </c>
      <c r="C20" s="129" t="s">
        <v>10</v>
      </c>
      <c r="D20" s="116">
        <v>2</v>
      </c>
      <c r="E20" s="508"/>
      <c r="F20" s="509"/>
      <c r="G20" s="27"/>
      <c r="H20" s="27"/>
    </row>
    <row r="21" spans="1:8" ht="34.200000000000003">
      <c r="A21" s="129">
        <v>9</v>
      </c>
      <c r="B21" s="64" t="s">
        <v>240</v>
      </c>
      <c r="C21" s="129" t="s">
        <v>10</v>
      </c>
      <c r="D21" s="116">
        <v>2</v>
      </c>
      <c r="E21" s="508"/>
      <c r="F21" s="509"/>
      <c r="G21" s="27"/>
      <c r="H21" s="27"/>
    </row>
    <row r="22" spans="1:8" ht="34.200000000000003">
      <c r="A22" s="129">
        <v>10</v>
      </c>
      <c r="B22" s="64" t="s">
        <v>241</v>
      </c>
      <c r="C22" s="129" t="s">
        <v>10</v>
      </c>
      <c r="D22" s="116">
        <v>1</v>
      </c>
      <c r="E22" s="508"/>
      <c r="F22" s="509"/>
      <c r="G22" s="27"/>
      <c r="H22" s="27"/>
    </row>
    <row r="23" spans="1:8" ht="34.200000000000003">
      <c r="A23" s="129">
        <v>11</v>
      </c>
      <c r="B23" s="64" t="s">
        <v>240</v>
      </c>
      <c r="C23" s="129" t="s">
        <v>10</v>
      </c>
      <c r="D23" s="116">
        <v>30</v>
      </c>
      <c r="E23" s="508"/>
      <c r="F23" s="509"/>
      <c r="G23" s="27"/>
      <c r="H23" s="27"/>
    </row>
    <row r="24" spans="1:8" ht="22.8">
      <c r="A24" s="129">
        <v>12</v>
      </c>
      <c r="B24" s="64" t="s">
        <v>242</v>
      </c>
      <c r="C24" s="129" t="s">
        <v>243</v>
      </c>
      <c r="D24" s="116">
        <v>20</v>
      </c>
      <c r="E24" s="508"/>
      <c r="F24" s="509"/>
      <c r="G24" s="27"/>
      <c r="H24" s="27"/>
    </row>
    <row r="25" spans="1:8" ht="22.8">
      <c r="A25" s="129">
        <v>13</v>
      </c>
      <c r="B25" s="64" t="s">
        <v>244</v>
      </c>
      <c r="C25" s="129" t="s">
        <v>103</v>
      </c>
      <c r="D25" s="117">
        <v>0.89</v>
      </c>
      <c r="E25" s="508"/>
      <c r="F25" s="509"/>
      <c r="G25" s="27"/>
      <c r="H25" s="27"/>
    </row>
    <row r="26" spans="1:8" ht="22.8">
      <c r="A26" s="129">
        <v>14</v>
      </c>
      <c r="B26" s="64" t="s">
        <v>245</v>
      </c>
      <c r="C26" s="129" t="s">
        <v>74</v>
      </c>
      <c r="D26" s="116">
        <v>12</v>
      </c>
      <c r="E26" s="508"/>
      <c r="F26" s="509"/>
      <c r="G26" s="27"/>
      <c r="H26" s="27"/>
    </row>
    <row r="27" spans="1:8" ht="34.200000000000003">
      <c r="A27" s="129">
        <v>15</v>
      </c>
      <c r="B27" s="64" t="s">
        <v>246</v>
      </c>
      <c r="C27" s="129" t="s">
        <v>103</v>
      </c>
      <c r="D27" s="117">
        <v>0.91600000000000004</v>
      </c>
      <c r="E27" s="508"/>
      <c r="F27" s="509"/>
      <c r="G27" s="27"/>
      <c r="H27" s="27"/>
    </row>
    <row r="28" spans="1:8" ht="34.200000000000003">
      <c r="A28" s="129">
        <v>16</v>
      </c>
      <c r="B28" s="64" t="s">
        <v>247</v>
      </c>
      <c r="C28" s="129" t="s">
        <v>10</v>
      </c>
      <c r="D28" s="116">
        <v>2</v>
      </c>
      <c r="E28" s="508"/>
      <c r="F28" s="509"/>
      <c r="G28" s="27"/>
      <c r="H28" s="27"/>
    </row>
    <row r="29" spans="1:8" ht="34.200000000000003">
      <c r="A29" s="129">
        <v>17</v>
      </c>
      <c r="B29" s="64" t="s">
        <v>248</v>
      </c>
      <c r="C29" s="129" t="s">
        <v>10</v>
      </c>
      <c r="D29" s="116">
        <v>8</v>
      </c>
      <c r="E29" s="508"/>
      <c r="F29" s="509"/>
      <c r="G29" s="27"/>
      <c r="H29" s="27"/>
    </row>
    <row r="30" spans="1:8" ht="34.200000000000003">
      <c r="A30" s="129">
        <v>18</v>
      </c>
      <c r="B30" s="64" t="s">
        <v>249</v>
      </c>
      <c r="C30" s="129" t="s">
        <v>64</v>
      </c>
      <c r="D30" s="116">
        <v>90</v>
      </c>
      <c r="E30" s="508"/>
      <c r="F30" s="509"/>
      <c r="G30" s="27"/>
      <c r="H30" s="27"/>
    </row>
    <row r="31" spans="1:8" ht="34.200000000000003">
      <c r="A31" s="129">
        <v>19</v>
      </c>
      <c r="B31" s="64" t="s">
        <v>250</v>
      </c>
      <c r="C31" s="129" t="s">
        <v>42</v>
      </c>
      <c r="D31" s="116">
        <v>3.6</v>
      </c>
      <c r="E31" s="508"/>
      <c r="F31" s="509"/>
      <c r="G31" s="27"/>
      <c r="H31" s="27"/>
    </row>
    <row r="32" spans="1:8" ht="34.200000000000003">
      <c r="A32" s="129">
        <v>20</v>
      </c>
      <c r="B32" s="64" t="s">
        <v>251</v>
      </c>
      <c r="C32" s="129" t="s">
        <v>42</v>
      </c>
      <c r="D32" s="116">
        <v>3.6</v>
      </c>
      <c r="E32" s="508"/>
      <c r="F32" s="509"/>
      <c r="G32" s="27"/>
      <c r="H32" s="27"/>
    </row>
    <row r="33" spans="1:8" ht="22.8">
      <c r="A33" s="129">
        <v>21</v>
      </c>
      <c r="B33" s="64" t="s">
        <v>218</v>
      </c>
      <c r="C33" s="129" t="s">
        <v>42</v>
      </c>
      <c r="D33" s="116">
        <v>3.6</v>
      </c>
      <c r="E33" s="508"/>
      <c r="F33" s="509"/>
      <c r="G33" s="27"/>
      <c r="H33" s="27"/>
    </row>
    <row r="34" spans="1:8" ht="22.8">
      <c r="A34" s="129">
        <v>22</v>
      </c>
      <c r="B34" s="64" t="s">
        <v>923</v>
      </c>
      <c r="C34" s="129" t="s">
        <v>64</v>
      </c>
      <c r="D34" s="116">
        <v>91.6</v>
      </c>
      <c r="E34" s="510"/>
      <c r="F34" s="511"/>
      <c r="G34" s="27"/>
      <c r="H34" s="27"/>
    </row>
    <row r="35" spans="1:8" ht="14.1" customHeight="1">
      <c r="A35" s="503" t="s">
        <v>1524</v>
      </c>
      <c r="B35" s="504"/>
      <c r="C35" s="504"/>
      <c r="D35" s="504"/>
      <c r="E35" s="505"/>
      <c r="F35" s="200" t="s">
        <v>1401</v>
      </c>
    </row>
    <row r="36" spans="1:8" ht="14.1">
      <c r="A36" s="131"/>
      <c r="B36" s="467"/>
      <c r="C36" s="468"/>
      <c r="D36" s="468"/>
      <c r="E36" s="28"/>
      <c r="F36" s="26"/>
    </row>
    <row r="37" spans="1:8">
      <c r="A37" s="131"/>
      <c r="B37" s="465"/>
      <c r="C37" s="466"/>
      <c r="D37" s="466"/>
      <c r="E37" s="28"/>
      <c r="F37" s="26"/>
    </row>
    <row r="38" spans="1:8" ht="14.1">
      <c r="A38" s="131"/>
      <c r="B38" s="467"/>
      <c r="C38" s="468"/>
      <c r="D38" s="468"/>
      <c r="E38" s="28"/>
      <c r="F38" s="26"/>
    </row>
    <row r="40" spans="1:8">
      <c r="B40" s="469"/>
      <c r="C40" s="469"/>
      <c r="D40" s="469"/>
      <c r="E40" s="469"/>
      <c r="F40" s="469"/>
    </row>
    <row r="41" spans="1:8">
      <c r="B41" s="469"/>
      <c r="C41" s="469"/>
      <c r="D41" s="469"/>
      <c r="E41" s="469"/>
      <c r="F41" s="469"/>
    </row>
    <row r="42" spans="1:8">
      <c r="B42" s="469"/>
      <c r="C42" s="469"/>
      <c r="D42" s="469"/>
      <c r="E42" s="469"/>
      <c r="F42" s="469"/>
    </row>
    <row r="43" spans="1:8">
      <c r="B43" s="469"/>
      <c r="C43" s="469"/>
      <c r="D43" s="469"/>
      <c r="E43" s="469"/>
      <c r="F43" s="469"/>
    </row>
    <row r="44" spans="1:8">
      <c r="B44" s="469"/>
      <c r="C44" s="469"/>
      <c r="D44" s="469"/>
      <c r="E44" s="469"/>
      <c r="F44" s="469"/>
    </row>
  </sheetData>
  <mergeCells count="18">
    <mergeCell ref="B38:D38"/>
    <mergeCell ref="B2:E2"/>
    <mergeCell ref="A4:F5"/>
    <mergeCell ref="A6:F7"/>
    <mergeCell ref="A8:F9"/>
    <mergeCell ref="D10:D11"/>
    <mergeCell ref="B12:F12"/>
    <mergeCell ref="B36:D36"/>
    <mergeCell ref="B37:D37"/>
    <mergeCell ref="E10:F10"/>
    <mergeCell ref="A35:E35"/>
    <mergeCell ref="A10:A11"/>
    <mergeCell ref="E13:F34"/>
    <mergeCell ref="B40:F40"/>
    <mergeCell ref="B41:F41"/>
    <mergeCell ref="B42:F42"/>
    <mergeCell ref="B43:F43"/>
    <mergeCell ref="B44:F44"/>
  </mergeCells>
  <pageMargins left="0.23622047244094491" right="0" top="0.47244094488188981" bottom="0.19685039370078741" header="0" footer="0.27559055118110237"/>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74B-DB0B-4C9B-A623-C49696030986}">
  <dimension ref="A2:H76"/>
  <sheetViews>
    <sheetView topLeftCell="A12" workbookViewId="0">
      <selection activeCell="J29" sqref="J29"/>
    </sheetView>
  </sheetViews>
  <sheetFormatPr defaultColWidth="9.109375" defaultRowHeight="13.8"/>
  <cols>
    <col min="1" max="1" width="5.4414062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1238</v>
      </c>
      <c r="B6" s="540"/>
      <c r="C6" s="540"/>
      <c r="D6" s="540"/>
      <c r="E6" s="540"/>
      <c r="F6" s="540"/>
    </row>
    <row r="7" spans="1:8">
      <c r="A7" s="540"/>
      <c r="B7" s="540"/>
      <c r="C7" s="540"/>
      <c r="D7" s="540"/>
      <c r="E7" s="540"/>
      <c r="F7" s="540"/>
    </row>
    <row r="8" spans="1:8">
      <c r="A8" s="539" t="s">
        <v>1239</v>
      </c>
      <c r="B8" s="540"/>
      <c r="C8" s="540"/>
      <c r="D8" s="540"/>
      <c r="E8" s="540"/>
      <c r="F8" s="540"/>
    </row>
    <row r="9" spans="1:8">
      <c r="A9" s="540"/>
      <c r="B9" s="540"/>
      <c r="C9" s="540"/>
      <c r="D9" s="540"/>
      <c r="E9" s="540"/>
      <c r="F9" s="540"/>
    </row>
    <row r="10" spans="1:8">
      <c r="A10" s="644" t="s">
        <v>1711</v>
      </c>
      <c r="B10" s="644"/>
      <c r="C10" s="644"/>
      <c r="D10" s="644"/>
      <c r="E10" s="644"/>
      <c r="F10" s="644"/>
    </row>
    <row r="11" spans="1:8">
      <c r="A11" s="307"/>
      <c r="B11" s="307"/>
      <c r="C11" s="307"/>
      <c r="D11" s="307"/>
      <c r="E11" s="307"/>
      <c r="F11" s="307"/>
    </row>
    <row r="12" spans="1:8">
      <c r="A12" s="545" t="s">
        <v>1438</v>
      </c>
      <c r="B12" s="31" t="s">
        <v>23</v>
      </c>
      <c r="C12" s="32" t="s">
        <v>6</v>
      </c>
      <c r="D12" s="541" t="s">
        <v>7</v>
      </c>
      <c r="E12" s="543" t="s">
        <v>1393</v>
      </c>
      <c r="F12" s="544"/>
    </row>
    <row r="13" spans="1:8">
      <c r="A13" s="546"/>
      <c r="B13" s="33" t="s">
        <v>24</v>
      </c>
      <c r="C13" s="34" t="s">
        <v>10</v>
      </c>
      <c r="D13" s="542"/>
      <c r="E13" s="81" t="s">
        <v>25</v>
      </c>
      <c r="F13" s="80" t="s">
        <v>26</v>
      </c>
    </row>
    <row r="14" spans="1:8" ht="22.8">
      <c r="A14" s="121" t="s">
        <v>1526</v>
      </c>
      <c r="B14" s="121" t="s">
        <v>1241</v>
      </c>
      <c r="C14" s="82"/>
      <c r="D14" s="82"/>
      <c r="E14" s="82"/>
      <c r="F14" s="82"/>
    </row>
    <row r="15" spans="1:8" ht="22.8">
      <c r="A15" s="82" t="s">
        <v>1528</v>
      </c>
      <c r="B15" s="206" t="s">
        <v>1548</v>
      </c>
      <c r="C15" s="207" t="s">
        <v>64</v>
      </c>
      <c r="D15" s="207">
        <v>167</v>
      </c>
      <c r="E15" s="82"/>
      <c r="F15" s="82"/>
      <c r="G15" s="38"/>
      <c r="H15" s="38"/>
    </row>
    <row r="16" spans="1:8" ht="22.8">
      <c r="A16" s="82" t="s">
        <v>1530</v>
      </c>
      <c r="B16" s="206" t="s">
        <v>1549</v>
      </c>
      <c r="C16" s="207" t="s">
        <v>64</v>
      </c>
      <c r="D16" s="207">
        <v>700</v>
      </c>
      <c r="E16" s="82"/>
      <c r="F16" s="82"/>
      <c r="G16" s="38"/>
      <c r="H16" s="38"/>
    </row>
    <row r="17" spans="1:8" ht="22.8">
      <c r="A17" s="82" t="s">
        <v>1532</v>
      </c>
      <c r="B17" s="206" t="s">
        <v>1550</v>
      </c>
      <c r="C17" s="207" t="s">
        <v>64</v>
      </c>
      <c r="D17" s="207">
        <v>23</v>
      </c>
      <c r="E17" s="82"/>
      <c r="F17" s="82"/>
      <c r="G17" s="38"/>
      <c r="H17" s="38"/>
    </row>
    <row r="18" spans="1:8">
      <c r="A18" s="82" t="s">
        <v>1544</v>
      </c>
      <c r="B18" s="206" t="s">
        <v>1551</v>
      </c>
      <c r="C18" s="207" t="s">
        <v>1552</v>
      </c>
      <c r="D18" s="207">
        <v>134</v>
      </c>
      <c r="E18" s="82"/>
      <c r="F18" s="82"/>
      <c r="G18" s="38"/>
      <c r="H18" s="38"/>
    </row>
    <row r="19" spans="1:8">
      <c r="A19" s="82" t="s">
        <v>1553</v>
      </c>
      <c r="B19" s="206" t="s">
        <v>1554</v>
      </c>
      <c r="C19" s="207" t="s">
        <v>64</v>
      </c>
      <c r="D19" s="207">
        <v>922</v>
      </c>
      <c r="E19" s="82"/>
      <c r="F19" s="82"/>
    </row>
    <row r="20" spans="1:8" ht="22.8">
      <c r="A20" s="82" t="s">
        <v>1555</v>
      </c>
      <c r="B20" s="206" t="s">
        <v>1556</v>
      </c>
      <c r="C20" s="207" t="s">
        <v>64</v>
      </c>
      <c r="D20" s="207">
        <v>922</v>
      </c>
      <c r="E20" s="82"/>
      <c r="F20" s="82"/>
      <c r="G20" s="38"/>
      <c r="H20" s="38"/>
    </row>
    <row r="21" spans="1:8" ht="22.8">
      <c r="A21" s="82" t="s">
        <v>1557</v>
      </c>
      <c r="B21" s="206" t="s">
        <v>1616</v>
      </c>
      <c r="C21" s="207" t="s">
        <v>1552</v>
      </c>
      <c r="D21" s="432">
        <v>3</v>
      </c>
      <c r="E21" s="82"/>
      <c r="F21" s="82"/>
      <c r="G21" s="38"/>
      <c r="H21" s="38"/>
    </row>
    <row r="22" spans="1:8">
      <c r="A22" s="82" t="s">
        <v>1559</v>
      </c>
      <c r="B22" s="206" t="s">
        <v>1617</v>
      </c>
      <c r="C22" s="207" t="s">
        <v>64</v>
      </c>
      <c r="D22" s="432">
        <v>8</v>
      </c>
      <c r="E22" s="82"/>
      <c r="F22" s="82"/>
      <c r="G22" s="38"/>
      <c r="H22" s="38"/>
    </row>
    <row r="23" spans="1:8" ht="34.200000000000003">
      <c r="A23" s="82" t="s">
        <v>1561</v>
      </c>
      <c r="B23" s="206" t="s">
        <v>1558</v>
      </c>
      <c r="C23" s="207" t="s">
        <v>64</v>
      </c>
      <c r="D23" s="207">
        <v>1155</v>
      </c>
      <c r="E23" s="82"/>
      <c r="F23" s="82"/>
      <c r="G23" s="38"/>
      <c r="H23" s="38"/>
    </row>
    <row r="24" spans="1:8" ht="22.8">
      <c r="A24" s="82" t="s">
        <v>1562</v>
      </c>
      <c r="B24" s="206" t="s">
        <v>1560</v>
      </c>
      <c r="C24" s="207" t="s">
        <v>13</v>
      </c>
      <c r="D24" s="207">
        <v>90</v>
      </c>
      <c r="E24" s="82"/>
      <c r="F24" s="82"/>
      <c r="G24" s="38"/>
      <c r="H24" s="38"/>
    </row>
    <row r="25" spans="1:8">
      <c r="A25" s="82" t="s">
        <v>1564</v>
      </c>
      <c r="B25" s="206" t="s">
        <v>280</v>
      </c>
      <c r="C25" s="207" t="s">
        <v>15</v>
      </c>
      <c r="D25" s="207">
        <v>91</v>
      </c>
      <c r="E25" s="82"/>
      <c r="F25" s="82"/>
      <c r="G25" s="38"/>
      <c r="H25" s="38"/>
    </row>
    <row r="26" spans="1:8" ht="34.200000000000003">
      <c r="A26" s="82" t="s">
        <v>1566</v>
      </c>
      <c r="B26" s="206" t="s">
        <v>1563</v>
      </c>
      <c r="C26" s="207" t="s">
        <v>64</v>
      </c>
      <c r="D26" s="207">
        <v>299</v>
      </c>
      <c r="E26" s="82"/>
      <c r="F26" s="82"/>
      <c r="G26" s="38"/>
      <c r="H26" s="38"/>
    </row>
    <row r="27" spans="1:8" ht="22.8">
      <c r="A27" s="82" t="s">
        <v>1568</v>
      </c>
      <c r="B27" s="206" t="s">
        <v>1565</v>
      </c>
      <c r="C27" s="207" t="s">
        <v>15</v>
      </c>
      <c r="D27" s="207">
        <v>46</v>
      </c>
      <c r="E27" s="82"/>
      <c r="F27" s="82"/>
      <c r="G27" s="38"/>
      <c r="H27" s="38"/>
    </row>
    <row r="28" spans="1:8">
      <c r="A28" s="82" t="s">
        <v>1570</v>
      </c>
      <c r="B28" s="206" t="s">
        <v>1567</v>
      </c>
      <c r="C28" s="207" t="s">
        <v>15</v>
      </c>
      <c r="D28" s="207">
        <v>46</v>
      </c>
      <c r="E28" s="82"/>
      <c r="F28" s="82"/>
      <c r="G28" s="38"/>
      <c r="H28" s="38"/>
    </row>
    <row r="29" spans="1:8">
      <c r="A29" s="82" t="s">
        <v>1572</v>
      </c>
      <c r="B29" s="206" t="s">
        <v>1569</v>
      </c>
      <c r="C29" s="207" t="s">
        <v>15</v>
      </c>
      <c r="D29" s="207">
        <v>19</v>
      </c>
      <c r="E29" s="82"/>
      <c r="F29" s="82"/>
      <c r="G29" s="38"/>
      <c r="H29" s="38"/>
    </row>
    <row r="30" spans="1:8" ht="34.200000000000003">
      <c r="A30" s="82" t="s">
        <v>1573</v>
      </c>
      <c r="B30" s="206" t="s">
        <v>1529</v>
      </c>
      <c r="C30" s="207" t="s">
        <v>15</v>
      </c>
      <c r="D30" s="207">
        <v>27</v>
      </c>
      <c r="E30" s="82"/>
      <c r="F30" s="82"/>
      <c r="G30" s="38"/>
      <c r="H30" s="38"/>
    </row>
    <row r="31" spans="1:8">
      <c r="A31" s="82" t="s">
        <v>1574</v>
      </c>
      <c r="B31" s="206" t="s">
        <v>1531</v>
      </c>
      <c r="C31" s="207" t="s">
        <v>15</v>
      </c>
      <c r="D31" s="207">
        <v>78</v>
      </c>
      <c r="E31" s="82"/>
      <c r="F31" s="82"/>
      <c r="G31" s="38"/>
      <c r="H31" s="38"/>
    </row>
    <row r="32" spans="1:8">
      <c r="A32" s="82" t="s">
        <v>1576</v>
      </c>
      <c r="B32" s="206" t="s">
        <v>1533</v>
      </c>
      <c r="C32" s="207" t="s">
        <v>15</v>
      </c>
      <c r="D32" s="207">
        <v>78</v>
      </c>
      <c r="E32" s="82"/>
      <c r="F32" s="82"/>
      <c r="G32" s="38"/>
      <c r="H32" s="38"/>
    </row>
    <row r="33" spans="1:8">
      <c r="A33" s="82" t="s">
        <v>1578</v>
      </c>
      <c r="B33" s="206" t="s">
        <v>1575</v>
      </c>
      <c r="C33" s="207" t="s">
        <v>15</v>
      </c>
      <c r="D33" s="207">
        <v>46</v>
      </c>
      <c r="E33" s="82"/>
      <c r="F33" s="82"/>
      <c r="G33" s="38"/>
      <c r="H33" s="38"/>
    </row>
    <row r="34" spans="1:8">
      <c r="A34" s="82" t="s">
        <v>1580</v>
      </c>
      <c r="B34" s="206" t="s">
        <v>1577</v>
      </c>
      <c r="C34" s="207" t="s">
        <v>15</v>
      </c>
      <c r="D34" s="207">
        <v>46</v>
      </c>
      <c r="E34" s="82"/>
      <c r="F34" s="82"/>
      <c r="G34" s="38"/>
      <c r="H34" s="38"/>
    </row>
    <row r="35" spans="1:8">
      <c r="A35" s="82" t="s">
        <v>1581</v>
      </c>
      <c r="B35" s="206" t="s">
        <v>1579</v>
      </c>
      <c r="C35" s="207" t="s">
        <v>64</v>
      </c>
      <c r="D35" s="207">
        <v>92</v>
      </c>
      <c r="E35" s="82"/>
      <c r="F35" s="82"/>
      <c r="G35" s="38"/>
      <c r="H35" s="38"/>
    </row>
    <row r="36" spans="1:8">
      <c r="A36" s="82" t="s">
        <v>1618</v>
      </c>
      <c r="B36" s="206" t="s">
        <v>283</v>
      </c>
      <c r="C36" s="207" t="s">
        <v>15</v>
      </c>
      <c r="D36" s="432">
        <v>46</v>
      </c>
      <c r="E36" s="82"/>
      <c r="F36" s="82"/>
      <c r="G36" s="38"/>
      <c r="H36" s="38"/>
    </row>
    <row r="37" spans="1:8">
      <c r="A37" s="82" t="s">
        <v>1619</v>
      </c>
      <c r="B37" s="206" t="s">
        <v>1582</v>
      </c>
      <c r="C37" s="207" t="s">
        <v>13</v>
      </c>
      <c r="D37" s="207">
        <v>91</v>
      </c>
      <c r="E37" s="82"/>
      <c r="F37" s="82"/>
      <c r="G37" s="38"/>
      <c r="H37" s="38"/>
    </row>
    <row r="38" spans="1:8">
      <c r="A38" s="121" t="s">
        <v>1534</v>
      </c>
      <c r="B38" s="121" t="s">
        <v>1535</v>
      </c>
      <c r="C38" s="205"/>
      <c r="D38" s="205"/>
      <c r="E38" s="82"/>
      <c r="F38" s="82"/>
      <c r="G38" s="38"/>
      <c r="H38" s="38"/>
    </row>
    <row r="39" spans="1:8">
      <c r="A39" s="82" t="s">
        <v>1536</v>
      </c>
      <c r="B39" s="82" t="s">
        <v>1537</v>
      </c>
      <c r="C39" s="205" t="s">
        <v>13</v>
      </c>
      <c r="D39" s="205">
        <v>1</v>
      </c>
      <c r="E39" s="82"/>
      <c r="F39" s="82"/>
      <c r="G39" s="38"/>
      <c r="H39" s="38"/>
    </row>
    <row r="40" spans="1:8">
      <c r="A40" s="82" t="s">
        <v>1538</v>
      </c>
      <c r="B40" s="82" t="s">
        <v>1583</v>
      </c>
      <c r="C40" s="205" t="s">
        <v>13</v>
      </c>
      <c r="D40" s="205">
        <v>1</v>
      </c>
      <c r="E40" s="82"/>
      <c r="F40" s="82"/>
      <c r="G40" s="38"/>
      <c r="H40" s="38"/>
    </row>
    <row r="41" spans="1:8">
      <c r="A41" s="82" t="s">
        <v>1584</v>
      </c>
      <c r="B41" s="82" t="s">
        <v>1585</v>
      </c>
      <c r="C41" s="205" t="s">
        <v>13</v>
      </c>
      <c r="D41" s="205">
        <v>1</v>
      </c>
      <c r="E41" s="82"/>
      <c r="F41" s="82"/>
      <c r="G41" s="38"/>
      <c r="H41" s="38"/>
    </row>
    <row r="42" spans="1:8">
      <c r="A42" s="82" t="s">
        <v>1586</v>
      </c>
      <c r="B42" s="82" t="s">
        <v>1539</v>
      </c>
      <c r="C42" s="205" t="s">
        <v>13</v>
      </c>
      <c r="D42" s="205">
        <v>1</v>
      </c>
      <c r="E42" s="82"/>
      <c r="F42" s="82"/>
      <c r="G42" s="38"/>
      <c r="H42" s="38"/>
    </row>
    <row r="43" spans="1:8" ht="24.6">
      <c r="A43" s="121" t="s">
        <v>1526</v>
      </c>
      <c r="B43" s="121" t="s">
        <v>1629</v>
      </c>
      <c r="C43" s="205"/>
      <c r="D43" s="205"/>
      <c r="E43" s="82"/>
      <c r="F43" s="82"/>
      <c r="G43" s="38"/>
      <c r="H43" s="38"/>
    </row>
    <row r="44" spans="1:8">
      <c r="A44" s="82" t="s">
        <v>1528</v>
      </c>
      <c r="B44" s="82" t="s">
        <v>1589</v>
      </c>
      <c r="C44" s="205" t="s">
        <v>64</v>
      </c>
      <c r="D44" s="205">
        <v>1155</v>
      </c>
      <c r="E44" s="82"/>
      <c r="F44" s="82"/>
      <c r="G44" s="38"/>
      <c r="H44" s="38"/>
    </row>
    <row r="45" spans="1:8">
      <c r="A45" s="82" t="s">
        <v>1530</v>
      </c>
      <c r="B45" s="82" t="s">
        <v>1590</v>
      </c>
      <c r="C45" s="205" t="s">
        <v>13</v>
      </c>
      <c r="D45" s="205">
        <v>90</v>
      </c>
      <c r="E45" s="82"/>
      <c r="F45" s="82"/>
      <c r="G45" s="38"/>
      <c r="H45" s="38"/>
    </row>
    <row r="46" spans="1:8">
      <c r="A46" s="82" t="s">
        <v>1532</v>
      </c>
      <c r="B46" s="82" t="s">
        <v>1591</v>
      </c>
      <c r="C46" s="205" t="s">
        <v>64</v>
      </c>
      <c r="D46" s="205">
        <v>299</v>
      </c>
      <c r="E46" s="82"/>
      <c r="F46" s="82"/>
      <c r="G46" s="38"/>
      <c r="H46" s="38"/>
    </row>
    <row r="47" spans="1:8">
      <c r="A47" s="82" t="s">
        <v>1544</v>
      </c>
      <c r="B47" s="82" t="s">
        <v>1592</v>
      </c>
      <c r="C47" s="205" t="s">
        <v>64</v>
      </c>
      <c r="D47" s="205">
        <v>922</v>
      </c>
      <c r="E47" s="82"/>
      <c r="F47" s="82"/>
      <c r="G47" s="38"/>
      <c r="H47" s="38"/>
    </row>
    <row r="48" spans="1:8">
      <c r="A48" s="82" t="s">
        <v>1553</v>
      </c>
      <c r="B48" s="82" t="s">
        <v>1620</v>
      </c>
      <c r="C48" s="205" t="s">
        <v>64</v>
      </c>
      <c r="D48" s="205">
        <v>922</v>
      </c>
      <c r="E48" s="82"/>
      <c r="F48" s="82"/>
      <c r="G48" s="38"/>
      <c r="H48" s="38"/>
    </row>
    <row r="49" spans="1:8">
      <c r="A49" s="82" t="s">
        <v>1555</v>
      </c>
      <c r="B49" s="82" t="s">
        <v>1621</v>
      </c>
      <c r="C49" s="205" t="s">
        <v>64</v>
      </c>
      <c r="D49" s="205">
        <v>8</v>
      </c>
      <c r="E49" s="82"/>
      <c r="F49" s="82"/>
      <c r="G49" s="38"/>
      <c r="H49" s="38"/>
    </row>
    <row r="50" spans="1:8">
      <c r="A50" s="82" t="s">
        <v>1557</v>
      </c>
      <c r="B50" s="82" t="s">
        <v>1594</v>
      </c>
      <c r="C50" s="205" t="s">
        <v>15</v>
      </c>
      <c r="D50" s="205">
        <v>46</v>
      </c>
      <c r="E50" s="82"/>
      <c r="F50" s="82"/>
      <c r="G50" s="38"/>
      <c r="H50" s="38"/>
    </row>
    <row r="51" spans="1:8">
      <c r="A51" s="82" t="s">
        <v>1559</v>
      </c>
      <c r="B51" s="82" t="s">
        <v>1595</v>
      </c>
      <c r="C51" s="205" t="s">
        <v>15</v>
      </c>
      <c r="D51" s="205">
        <v>23</v>
      </c>
      <c r="E51" s="82"/>
      <c r="F51" s="82"/>
      <c r="G51" s="38"/>
      <c r="H51" s="38"/>
    </row>
    <row r="52" spans="1:8">
      <c r="A52" s="82" t="s">
        <v>1561</v>
      </c>
      <c r="B52" s="82" t="s">
        <v>1622</v>
      </c>
      <c r="C52" s="205" t="s">
        <v>15</v>
      </c>
      <c r="D52" s="205">
        <v>23</v>
      </c>
      <c r="E52" s="82"/>
      <c r="F52" s="82"/>
      <c r="G52" s="38"/>
      <c r="H52" s="38"/>
    </row>
    <row r="53" spans="1:8">
      <c r="A53" s="82" t="s">
        <v>1562</v>
      </c>
      <c r="B53" s="82" t="s">
        <v>1596</v>
      </c>
      <c r="C53" s="205" t="s">
        <v>15</v>
      </c>
      <c r="D53" s="205">
        <v>19</v>
      </c>
      <c r="E53" s="82"/>
      <c r="F53" s="82"/>
      <c r="G53" s="38"/>
      <c r="H53" s="38"/>
    </row>
    <row r="54" spans="1:8" ht="22.8">
      <c r="A54" s="82" t="s">
        <v>1564</v>
      </c>
      <c r="B54" s="82" t="s">
        <v>1623</v>
      </c>
      <c r="C54" s="205" t="s">
        <v>15</v>
      </c>
      <c r="D54" s="205">
        <v>5</v>
      </c>
      <c r="E54" s="82"/>
      <c r="F54" s="82"/>
      <c r="G54" s="38"/>
      <c r="H54" s="38"/>
    </row>
    <row r="55" spans="1:8" ht="22.8">
      <c r="A55" s="82" t="s">
        <v>1566</v>
      </c>
      <c r="B55" s="82" t="s">
        <v>1624</v>
      </c>
      <c r="C55" s="205" t="s">
        <v>15</v>
      </c>
      <c r="D55" s="205">
        <v>27</v>
      </c>
      <c r="E55" s="82"/>
      <c r="F55" s="82"/>
      <c r="G55" s="38"/>
      <c r="H55" s="38"/>
    </row>
    <row r="56" spans="1:8" ht="22.8">
      <c r="A56" s="82" t="s">
        <v>1568</v>
      </c>
      <c r="B56" s="82" t="s">
        <v>301</v>
      </c>
      <c r="C56" s="205" t="s">
        <v>15</v>
      </c>
      <c r="D56" s="205">
        <v>46</v>
      </c>
      <c r="E56" s="82"/>
      <c r="F56" s="82"/>
      <c r="G56" s="38"/>
      <c r="H56" s="38"/>
    </row>
    <row r="57" spans="1:8">
      <c r="A57" s="82" t="s">
        <v>1570</v>
      </c>
      <c r="B57" s="82" t="s">
        <v>1625</v>
      </c>
      <c r="C57" s="205" t="s">
        <v>15</v>
      </c>
      <c r="D57" s="205">
        <v>23</v>
      </c>
      <c r="E57" s="82"/>
      <c r="F57" s="82"/>
      <c r="G57" s="38"/>
      <c r="H57" s="38"/>
    </row>
    <row r="58" spans="1:8">
      <c r="A58" s="82" t="s">
        <v>1572</v>
      </c>
      <c r="B58" s="82" t="s">
        <v>1626</v>
      </c>
      <c r="C58" s="205" t="s">
        <v>15</v>
      </c>
      <c r="D58" s="205">
        <v>10</v>
      </c>
      <c r="E58" s="82"/>
      <c r="F58" s="82"/>
      <c r="G58" s="38"/>
      <c r="H58" s="38"/>
    </row>
    <row r="59" spans="1:8">
      <c r="A59" s="82" t="s">
        <v>1573</v>
      </c>
      <c r="B59" s="82" t="s">
        <v>1627</v>
      </c>
      <c r="C59" s="205" t="s">
        <v>15</v>
      </c>
      <c r="D59" s="205">
        <v>32</v>
      </c>
      <c r="E59" s="82"/>
      <c r="F59" s="82"/>
      <c r="G59" s="38"/>
      <c r="H59" s="38"/>
    </row>
    <row r="60" spans="1:8">
      <c r="A60" s="82" t="s">
        <v>1574</v>
      </c>
      <c r="B60" s="82" t="s">
        <v>1628</v>
      </c>
      <c r="C60" s="205" t="s">
        <v>15</v>
      </c>
      <c r="D60" s="205">
        <v>13</v>
      </c>
      <c r="E60" s="82"/>
      <c r="F60" s="82"/>
      <c r="G60" s="38"/>
      <c r="H60" s="38"/>
    </row>
    <row r="61" spans="1:8">
      <c r="A61" s="82" t="s">
        <v>1576</v>
      </c>
      <c r="B61" s="82" t="s">
        <v>303</v>
      </c>
      <c r="C61" s="205" t="s">
        <v>15</v>
      </c>
      <c r="D61" s="205">
        <v>78</v>
      </c>
      <c r="E61" s="82"/>
      <c r="F61" s="82"/>
      <c r="G61" s="38"/>
      <c r="H61" s="38"/>
    </row>
    <row r="62" spans="1:8">
      <c r="A62" s="82" t="s">
        <v>1578</v>
      </c>
      <c r="B62" s="82" t="s">
        <v>1599</v>
      </c>
      <c r="C62" s="205" t="s">
        <v>13</v>
      </c>
      <c r="D62" s="205">
        <v>46</v>
      </c>
      <c r="E62" s="82"/>
      <c r="F62" s="82"/>
      <c r="G62" s="38"/>
      <c r="H62" s="38"/>
    </row>
    <row r="63" spans="1:8" ht="14.1" customHeight="1">
      <c r="A63" s="495" t="s">
        <v>1392</v>
      </c>
      <c r="B63" s="496"/>
      <c r="C63" s="496"/>
      <c r="D63" s="496"/>
      <c r="E63" s="497"/>
      <c r="F63" s="84"/>
    </row>
    <row r="64" spans="1:8">
      <c r="A64" s="57"/>
      <c r="B64" s="553"/>
      <c r="C64" s="554"/>
      <c r="D64" s="554"/>
      <c r="E64" s="39"/>
      <c r="F64" s="37"/>
    </row>
    <row r="65" spans="1:6" ht="14.1">
      <c r="A65" s="57"/>
      <c r="B65" s="551"/>
      <c r="C65" s="552"/>
      <c r="D65" s="552"/>
      <c r="E65" s="39"/>
      <c r="F65" s="37"/>
    </row>
    <row r="66" spans="1:6" ht="14.1">
      <c r="A66" s="57"/>
      <c r="B66" s="551"/>
      <c r="C66" s="552"/>
      <c r="D66" s="552"/>
      <c r="E66" s="39"/>
      <c r="F66" s="37"/>
    </row>
    <row r="68" spans="1:6">
      <c r="B68" s="547"/>
      <c r="C68" s="547"/>
      <c r="D68" s="547"/>
      <c r="E68" s="547"/>
      <c r="F68" s="547"/>
    </row>
    <row r="69" spans="1:6">
      <c r="B69" s="547"/>
      <c r="C69" s="547"/>
      <c r="D69" s="547"/>
      <c r="E69" s="547"/>
      <c r="F69" s="547"/>
    </row>
    <row r="70" spans="1:6">
      <c r="B70" s="547"/>
      <c r="C70" s="547"/>
      <c r="D70" s="547"/>
      <c r="E70" s="547"/>
      <c r="F70" s="547"/>
    </row>
    <row r="71" spans="1:6">
      <c r="B71" s="547"/>
      <c r="C71" s="547"/>
      <c r="D71" s="547"/>
      <c r="E71" s="547"/>
      <c r="F71" s="547"/>
    </row>
    <row r="72" spans="1:6">
      <c r="B72" s="547"/>
      <c r="C72" s="547"/>
      <c r="D72" s="547"/>
      <c r="E72" s="547"/>
      <c r="F72" s="547"/>
    </row>
    <row r="73" spans="1:6">
      <c r="B73" s="547"/>
      <c r="C73" s="547"/>
      <c r="D73" s="547"/>
      <c r="E73" s="547"/>
      <c r="F73" s="547"/>
    </row>
    <row r="74" spans="1:6">
      <c r="B74" s="547"/>
      <c r="C74" s="547"/>
      <c r="D74" s="547"/>
      <c r="E74" s="547"/>
      <c r="F74" s="547"/>
    </row>
    <row r="75" spans="1:6">
      <c r="B75" s="547"/>
      <c r="C75" s="547"/>
      <c r="D75" s="547"/>
      <c r="E75" s="547"/>
      <c r="F75" s="547"/>
    </row>
    <row r="76" spans="1:6">
      <c r="B76" s="547"/>
      <c r="C76" s="547"/>
      <c r="D76" s="547"/>
      <c r="E76" s="547"/>
      <c r="F76" s="547"/>
    </row>
  </sheetData>
  <mergeCells count="21">
    <mergeCell ref="B76:F76"/>
    <mergeCell ref="B70:F70"/>
    <mergeCell ref="B71:F71"/>
    <mergeCell ref="B72:F72"/>
    <mergeCell ref="B73:F73"/>
    <mergeCell ref="B74:F74"/>
    <mergeCell ref="B75:F75"/>
    <mergeCell ref="B69:F69"/>
    <mergeCell ref="B2:E2"/>
    <mergeCell ref="A4:F5"/>
    <mergeCell ref="A6:F7"/>
    <mergeCell ref="A8:F9"/>
    <mergeCell ref="A12:A13"/>
    <mergeCell ref="D12:D13"/>
    <mergeCell ref="E12:F12"/>
    <mergeCell ref="A63:E63"/>
    <mergeCell ref="B64:D64"/>
    <mergeCell ref="B65:D65"/>
    <mergeCell ref="B66:D66"/>
    <mergeCell ref="B68:F68"/>
    <mergeCell ref="A10:F10"/>
  </mergeCells>
  <pageMargins left="0.23622047244094491" right="0" top="0.47244094488188981" bottom="0.19685039370078741" header="0" footer="0.27559055118110237"/>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9A3F-7972-4F92-A20D-6FD6F6CBDD6A}">
  <dimension ref="A2:I47"/>
  <sheetViews>
    <sheetView topLeftCell="A18" workbookViewId="0">
      <selection activeCell="B45" sqref="B45"/>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1270</v>
      </c>
      <c r="B6" s="540"/>
      <c r="C6" s="540"/>
      <c r="D6" s="540"/>
      <c r="E6" s="540"/>
      <c r="F6" s="540"/>
    </row>
    <row r="7" spans="1:8">
      <c r="A7" s="540"/>
      <c r="B7" s="540"/>
      <c r="C7" s="540"/>
      <c r="D7" s="540"/>
      <c r="E7" s="540"/>
      <c r="F7" s="540"/>
    </row>
    <row r="8" spans="1:8">
      <c r="A8" s="539" t="s">
        <v>1271</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c r="A13" s="86">
        <v>1</v>
      </c>
      <c r="B13" s="82" t="s">
        <v>535</v>
      </c>
      <c r="C13" s="86" t="s">
        <v>74</v>
      </c>
      <c r="D13" s="154">
        <v>2.56</v>
      </c>
      <c r="E13" s="83"/>
      <c r="F13" s="84"/>
      <c r="G13" s="38"/>
      <c r="H13" s="38"/>
    </row>
    <row r="14" spans="1:8">
      <c r="A14" s="352">
        <v>2</v>
      </c>
      <c r="B14" s="361" t="s">
        <v>2420</v>
      </c>
      <c r="C14" s="352" t="s">
        <v>64</v>
      </c>
      <c r="D14" s="362">
        <v>36</v>
      </c>
      <c r="E14" s="83"/>
      <c r="F14" s="84"/>
      <c r="G14" s="38"/>
      <c r="H14" s="38"/>
    </row>
    <row r="15" spans="1:8" ht="22.8">
      <c r="A15" s="352">
        <v>3</v>
      </c>
      <c r="B15" s="82" t="s">
        <v>1272</v>
      </c>
      <c r="C15" s="86" t="s">
        <v>46</v>
      </c>
      <c r="D15" s="154">
        <v>6.4</v>
      </c>
      <c r="E15" s="83"/>
      <c r="F15" s="84"/>
      <c r="G15" s="38"/>
      <c r="H15" s="38"/>
    </row>
    <row r="16" spans="1:8">
      <c r="A16" s="155"/>
      <c r="B16" s="535" t="s">
        <v>314</v>
      </c>
      <c r="C16" s="536"/>
      <c r="D16" s="536"/>
      <c r="E16" s="536"/>
      <c r="F16" s="536"/>
    </row>
    <row r="17" spans="1:9" ht="34.200000000000003">
      <c r="A17" s="86">
        <v>1</v>
      </c>
      <c r="B17" s="82" t="s">
        <v>263</v>
      </c>
      <c r="C17" s="86" t="s">
        <v>259</v>
      </c>
      <c r="D17" s="153">
        <v>0.28899999999999998</v>
      </c>
      <c r="E17" s="83"/>
      <c r="F17" s="84"/>
      <c r="G17" s="38"/>
      <c r="H17" s="38"/>
    </row>
    <row r="18" spans="1:9" ht="34.200000000000003">
      <c r="A18" s="86">
        <v>2</v>
      </c>
      <c r="B18" s="82" t="s">
        <v>264</v>
      </c>
      <c r="C18" s="86" t="s">
        <v>259</v>
      </c>
      <c r="D18" s="153">
        <v>0.28899999999999998</v>
      </c>
      <c r="E18" s="83"/>
      <c r="F18" s="84"/>
      <c r="G18" s="38"/>
      <c r="H18" s="38"/>
    </row>
    <row r="19" spans="1:9" ht="34.200000000000003">
      <c r="A19" s="86">
        <v>3</v>
      </c>
      <c r="B19" s="82" t="s">
        <v>265</v>
      </c>
      <c r="C19" s="86" t="s">
        <v>259</v>
      </c>
      <c r="D19" s="153">
        <v>3.9E-2</v>
      </c>
      <c r="E19" s="83"/>
      <c r="F19" s="84"/>
      <c r="G19" s="38"/>
      <c r="H19" s="38"/>
    </row>
    <row r="20" spans="1:9" ht="34.200000000000003">
      <c r="A20" s="86">
        <v>4</v>
      </c>
      <c r="B20" s="82" t="s">
        <v>493</v>
      </c>
      <c r="C20" s="86" t="s">
        <v>259</v>
      </c>
      <c r="D20" s="153">
        <v>3.9E-2</v>
      </c>
      <c r="E20" s="83"/>
      <c r="F20" s="84"/>
      <c r="G20" s="38"/>
      <c r="H20" s="38"/>
    </row>
    <row r="21" spans="1:9" ht="22.8">
      <c r="A21" s="86">
        <v>5</v>
      </c>
      <c r="B21" s="82" t="s">
        <v>1273</v>
      </c>
      <c r="C21" s="86" t="s">
        <v>259</v>
      </c>
      <c r="D21" s="153">
        <v>0.28899999999999998</v>
      </c>
      <c r="E21" s="83"/>
      <c r="F21" s="84"/>
      <c r="G21" s="38"/>
      <c r="H21" s="38"/>
    </row>
    <row r="22" spans="1:9" ht="22.8">
      <c r="A22" s="86">
        <v>6</v>
      </c>
      <c r="B22" s="82" t="s">
        <v>543</v>
      </c>
      <c r="C22" s="86" t="s">
        <v>259</v>
      </c>
      <c r="D22" s="153">
        <v>0.19700000000000001</v>
      </c>
      <c r="E22" s="83"/>
      <c r="F22" s="84"/>
      <c r="G22" s="38"/>
      <c r="H22" s="38"/>
    </row>
    <row r="23" spans="1:9" ht="22.8">
      <c r="A23" s="86">
        <v>7</v>
      </c>
      <c r="B23" s="82" t="s">
        <v>1274</v>
      </c>
      <c r="C23" s="86" t="s">
        <v>103</v>
      </c>
      <c r="D23" s="377">
        <v>0.36</v>
      </c>
      <c r="E23" s="83"/>
      <c r="F23" s="84"/>
      <c r="G23" s="38"/>
      <c r="H23" s="38"/>
    </row>
    <row r="24" spans="1:9" ht="22.8">
      <c r="A24" s="86">
        <v>8</v>
      </c>
      <c r="B24" s="82" t="s">
        <v>1275</v>
      </c>
      <c r="C24" s="86" t="s">
        <v>259</v>
      </c>
      <c r="D24" s="153">
        <v>0.06</v>
      </c>
      <c r="E24" s="83"/>
      <c r="F24" s="84"/>
      <c r="G24" s="38"/>
      <c r="H24" s="38"/>
    </row>
    <row r="25" spans="1:9" ht="22.8">
      <c r="A25" s="86">
        <v>9</v>
      </c>
      <c r="B25" s="82" t="s">
        <v>1230</v>
      </c>
      <c r="C25" s="86" t="s">
        <v>15</v>
      </c>
      <c r="D25" s="362">
        <v>5</v>
      </c>
      <c r="E25" s="83"/>
      <c r="F25" s="84"/>
      <c r="G25" s="38"/>
      <c r="H25" s="38"/>
    </row>
    <row r="26" spans="1:9" ht="22.8">
      <c r="A26" s="86">
        <v>10</v>
      </c>
      <c r="B26" s="82" t="s">
        <v>494</v>
      </c>
      <c r="C26" s="86" t="s">
        <v>42</v>
      </c>
      <c r="D26" s="153">
        <v>0.24479999999999999</v>
      </c>
      <c r="E26" s="83"/>
      <c r="F26" s="84"/>
      <c r="G26" s="38"/>
      <c r="H26" s="38"/>
    </row>
    <row r="27" spans="1:9" ht="34.200000000000003">
      <c r="A27" s="86">
        <v>11</v>
      </c>
      <c r="B27" s="82" t="s">
        <v>495</v>
      </c>
      <c r="C27" s="86" t="s">
        <v>80</v>
      </c>
      <c r="D27" s="153">
        <v>2.4479999999999998E-2</v>
      </c>
      <c r="E27" s="83"/>
      <c r="F27" s="84"/>
      <c r="G27" s="38"/>
      <c r="H27" s="38"/>
      <c r="I27" s="431" t="s">
        <v>2410</v>
      </c>
    </row>
    <row r="28" spans="1:9">
      <c r="A28" s="86">
        <v>12</v>
      </c>
      <c r="B28" s="82" t="s">
        <v>546</v>
      </c>
      <c r="C28" s="86" t="s">
        <v>74</v>
      </c>
      <c r="D28" s="153">
        <v>0.3</v>
      </c>
      <c r="E28" s="83"/>
      <c r="F28" s="84"/>
      <c r="G28" s="38"/>
      <c r="H28" s="38"/>
    </row>
    <row r="29" spans="1:9" ht="22.8">
      <c r="A29" s="86">
        <v>13</v>
      </c>
      <c r="B29" s="82" t="s">
        <v>547</v>
      </c>
      <c r="C29" s="86" t="s">
        <v>15</v>
      </c>
      <c r="D29" s="154">
        <v>4</v>
      </c>
      <c r="E29" s="83"/>
      <c r="F29" s="84"/>
      <c r="G29" s="38"/>
      <c r="H29" s="38"/>
    </row>
    <row r="30" spans="1:9" ht="22.8">
      <c r="A30" s="86">
        <v>14</v>
      </c>
      <c r="B30" s="82" t="s">
        <v>291</v>
      </c>
      <c r="C30" s="86" t="s">
        <v>259</v>
      </c>
      <c r="D30" s="153">
        <v>0.28899999999999998</v>
      </c>
      <c r="E30" s="83"/>
      <c r="F30" s="84"/>
      <c r="G30" s="38"/>
      <c r="H30" s="38"/>
    </row>
    <row r="31" spans="1:9">
      <c r="A31" s="155"/>
      <c r="B31" s="535" t="s">
        <v>315</v>
      </c>
      <c r="C31" s="536"/>
      <c r="D31" s="536"/>
      <c r="E31" s="536"/>
      <c r="F31" s="536"/>
    </row>
    <row r="32" spans="1:9" ht="22.8">
      <c r="A32" s="86">
        <v>1</v>
      </c>
      <c r="B32" s="82" t="s">
        <v>548</v>
      </c>
      <c r="C32" s="86" t="s">
        <v>13</v>
      </c>
      <c r="D32" s="154">
        <v>4</v>
      </c>
      <c r="E32" s="83"/>
      <c r="F32" s="84"/>
      <c r="G32" s="38"/>
      <c r="H32" s="38"/>
    </row>
    <row r="33" spans="1:8" ht="34.200000000000003">
      <c r="A33" s="86">
        <v>2</v>
      </c>
      <c r="B33" s="361" t="s">
        <v>2421</v>
      </c>
      <c r="C33" s="86" t="s">
        <v>13</v>
      </c>
      <c r="D33" s="154">
        <v>4</v>
      </c>
      <c r="E33" s="83"/>
      <c r="F33" s="84"/>
      <c r="G33" s="38"/>
      <c r="H33" s="38"/>
    </row>
    <row r="34" spans="1:8">
      <c r="A34" s="86">
        <v>3</v>
      </c>
      <c r="B34" s="82" t="s">
        <v>1276</v>
      </c>
      <c r="C34" s="86" t="s">
        <v>15</v>
      </c>
      <c r="D34" s="362">
        <v>5</v>
      </c>
      <c r="E34" s="83"/>
      <c r="F34" s="84"/>
      <c r="G34" s="38"/>
      <c r="H34" s="38"/>
    </row>
    <row r="35" spans="1:8">
      <c r="A35" s="352">
        <v>4</v>
      </c>
      <c r="B35" s="361" t="s">
        <v>1319</v>
      </c>
      <c r="C35" s="352" t="s">
        <v>13</v>
      </c>
      <c r="D35" s="362">
        <v>1</v>
      </c>
      <c r="E35" s="83"/>
      <c r="F35" s="84"/>
      <c r="G35" s="38"/>
      <c r="H35" s="38"/>
    </row>
    <row r="36" spans="1:8">
      <c r="A36" s="86">
        <v>5</v>
      </c>
      <c r="B36" s="82" t="s">
        <v>1277</v>
      </c>
      <c r="C36" s="86" t="s">
        <v>64</v>
      </c>
      <c r="D36" s="154">
        <v>60</v>
      </c>
      <c r="E36" s="83"/>
      <c r="F36" s="84"/>
      <c r="G36" s="38"/>
      <c r="H36" s="38"/>
    </row>
    <row r="37" spans="1:8">
      <c r="A37" s="86">
        <v>6</v>
      </c>
      <c r="B37" s="82" t="s">
        <v>552</v>
      </c>
      <c r="C37" s="86" t="s">
        <v>64</v>
      </c>
      <c r="D37" s="154">
        <v>197</v>
      </c>
      <c r="E37" s="83"/>
      <c r="F37" s="84"/>
      <c r="G37" s="38"/>
      <c r="H37" s="38"/>
    </row>
    <row r="38" spans="1:8">
      <c r="A38" s="86">
        <v>6</v>
      </c>
      <c r="B38" s="361" t="s">
        <v>2262</v>
      </c>
      <c r="C38" s="86" t="s">
        <v>64</v>
      </c>
      <c r="D38" s="362">
        <v>36</v>
      </c>
      <c r="E38" s="83"/>
      <c r="F38" s="84"/>
      <c r="G38" s="38"/>
      <c r="H38" s="38"/>
    </row>
    <row r="39" spans="1:8">
      <c r="A39" s="155"/>
      <c r="B39" s="535" t="s">
        <v>1278</v>
      </c>
      <c r="C39" s="536"/>
      <c r="D39" s="536"/>
      <c r="E39" s="536"/>
      <c r="F39" s="536"/>
    </row>
    <row r="40" spans="1:8" ht="22.8">
      <c r="A40" s="86">
        <v>1</v>
      </c>
      <c r="B40" s="82" t="s">
        <v>1272</v>
      </c>
      <c r="C40" s="86" t="s">
        <v>46</v>
      </c>
      <c r="D40" s="154">
        <v>4</v>
      </c>
      <c r="E40" s="83"/>
      <c r="F40" s="84"/>
      <c r="G40" s="38"/>
      <c r="H40" s="38"/>
    </row>
    <row r="41" spans="1:8" ht="14.1" customHeight="1">
      <c r="A41" s="495" t="s">
        <v>1392</v>
      </c>
      <c r="B41" s="496"/>
      <c r="C41" s="496"/>
      <c r="D41" s="496"/>
      <c r="E41" s="497"/>
      <c r="F41" s="84"/>
    </row>
    <row r="42" spans="1:8">
      <c r="A42" s="57"/>
      <c r="B42" s="553"/>
      <c r="C42" s="554"/>
      <c r="D42" s="554"/>
      <c r="E42" s="39"/>
      <c r="F42" s="37"/>
    </row>
    <row r="43" spans="1:8" ht="14.1">
      <c r="A43" s="57"/>
      <c r="B43" s="551"/>
      <c r="C43" s="552"/>
      <c r="D43" s="552"/>
      <c r="E43" s="39"/>
      <c r="F43" s="37"/>
    </row>
    <row r="44" spans="1:8" ht="14.1">
      <c r="A44" s="57"/>
      <c r="B44" s="551"/>
      <c r="C44" s="552"/>
      <c r="D44" s="552"/>
      <c r="E44" s="39"/>
      <c r="F44" s="37"/>
    </row>
    <row r="46" spans="1:8">
      <c r="B46" s="547"/>
      <c r="C46" s="547"/>
      <c r="D46" s="547"/>
      <c r="E46" s="547"/>
      <c r="F46" s="547"/>
    </row>
    <row r="47" spans="1:8">
      <c r="B47" s="547"/>
      <c r="C47" s="547"/>
      <c r="D47" s="547"/>
      <c r="E47" s="547"/>
      <c r="F47" s="547"/>
    </row>
  </sheetData>
  <mergeCells count="17">
    <mergeCell ref="B46:F46"/>
    <mergeCell ref="B47:F47"/>
    <mergeCell ref="B44:D44"/>
    <mergeCell ref="B31:F31"/>
    <mergeCell ref="B39:F39"/>
    <mergeCell ref="B42:D42"/>
    <mergeCell ref="B43:D43"/>
    <mergeCell ref="A41:E41"/>
    <mergeCell ref="B16:F16"/>
    <mergeCell ref="B2:E2"/>
    <mergeCell ref="A4:F5"/>
    <mergeCell ref="A6:F7"/>
    <mergeCell ref="A8:F9"/>
    <mergeCell ref="D10:D11"/>
    <mergeCell ref="B12:F12"/>
    <mergeCell ref="E10:F10"/>
    <mergeCell ref="A10:A11"/>
  </mergeCells>
  <pageMargins left="0.23622047244094491" right="0" top="0.47244094488188981" bottom="0.19685039370078741" header="0" footer="0.27559055118110237"/>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347C-416B-490E-A2E0-BE09FA6D22F9}">
  <dimension ref="A2:H37"/>
  <sheetViews>
    <sheetView topLeftCell="A24" zoomScale="98" zoomScaleNormal="98"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1279</v>
      </c>
      <c r="B6" s="540"/>
      <c r="C6" s="540"/>
      <c r="D6" s="540"/>
      <c r="E6" s="540"/>
      <c r="F6" s="540"/>
    </row>
    <row r="7" spans="1:8">
      <c r="A7" s="540"/>
      <c r="B7" s="540"/>
      <c r="C7" s="540"/>
      <c r="D7" s="540"/>
      <c r="E7" s="540"/>
      <c r="F7" s="540"/>
    </row>
    <row r="8" spans="1:8">
      <c r="A8" s="539" t="s">
        <v>1280</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314</v>
      </c>
      <c r="C12" s="536"/>
      <c r="D12" s="536"/>
      <c r="E12" s="536"/>
      <c r="F12" s="536"/>
    </row>
    <row r="13" spans="1:8" ht="34.200000000000003">
      <c r="A13" s="86">
        <v>1</v>
      </c>
      <c r="B13" s="82" t="s">
        <v>538</v>
      </c>
      <c r="C13" s="86" t="s">
        <v>259</v>
      </c>
      <c r="D13" s="153">
        <v>4.5999999999999999E-2</v>
      </c>
      <c r="E13" s="83"/>
      <c r="F13" s="84"/>
      <c r="G13" s="38"/>
      <c r="H13" s="38"/>
    </row>
    <row r="14" spans="1:8" ht="34.200000000000003">
      <c r="A14" s="86">
        <v>2</v>
      </c>
      <c r="B14" s="82" t="s">
        <v>539</v>
      </c>
      <c r="C14" s="86" t="s">
        <v>259</v>
      </c>
      <c r="D14" s="153">
        <v>4.5999999999999999E-2</v>
      </c>
      <c r="E14" s="83"/>
      <c r="F14" s="84"/>
      <c r="G14" s="38"/>
      <c r="H14" s="38"/>
    </row>
    <row r="15" spans="1:8" ht="22.8">
      <c r="A15" s="86">
        <v>3</v>
      </c>
      <c r="B15" s="82" t="s">
        <v>540</v>
      </c>
      <c r="C15" s="86" t="s">
        <v>259</v>
      </c>
      <c r="D15" s="153">
        <v>0.01</v>
      </c>
      <c r="E15" s="83"/>
      <c r="F15" s="84"/>
      <c r="G15" s="38"/>
      <c r="H15" s="38"/>
    </row>
    <row r="16" spans="1:8" ht="22.8">
      <c r="A16" s="86">
        <v>4</v>
      </c>
      <c r="B16" s="82" t="s">
        <v>541</v>
      </c>
      <c r="C16" s="86" t="s">
        <v>259</v>
      </c>
      <c r="D16" s="153">
        <v>0.01</v>
      </c>
      <c r="E16" s="83"/>
      <c r="F16" s="84"/>
      <c r="G16" s="38"/>
      <c r="H16" s="38"/>
    </row>
    <row r="17" spans="1:8" ht="22.8">
      <c r="A17" s="86">
        <v>5</v>
      </c>
      <c r="B17" s="82" t="s">
        <v>267</v>
      </c>
      <c r="C17" s="86" t="s">
        <v>259</v>
      </c>
      <c r="D17" s="153">
        <v>5.6000000000000001E-2</v>
      </c>
      <c r="E17" s="83"/>
      <c r="F17" s="84"/>
      <c r="G17" s="38"/>
      <c r="H17" s="38"/>
    </row>
    <row r="18" spans="1:8" ht="22.8">
      <c r="A18" s="86">
        <v>6</v>
      </c>
      <c r="B18" s="82" t="s">
        <v>556</v>
      </c>
      <c r="C18" s="86" t="s">
        <v>259</v>
      </c>
      <c r="D18" s="153">
        <v>5.6000000000000001E-2</v>
      </c>
      <c r="E18" s="83"/>
      <c r="F18" s="84"/>
      <c r="G18" s="38"/>
      <c r="H18" s="38"/>
    </row>
    <row r="19" spans="1:8" ht="22.8">
      <c r="A19" s="86">
        <v>7</v>
      </c>
      <c r="B19" s="82" t="s">
        <v>557</v>
      </c>
      <c r="C19" s="86" t="s">
        <v>15</v>
      </c>
      <c r="D19" s="154">
        <v>1</v>
      </c>
      <c r="E19" s="83"/>
      <c r="F19" s="84"/>
      <c r="G19" s="38"/>
      <c r="H19" s="38"/>
    </row>
    <row r="20" spans="1:8" ht="34.200000000000003">
      <c r="A20" s="86">
        <v>8</v>
      </c>
      <c r="B20" s="82" t="s">
        <v>1409</v>
      </c>
      <c r="C20" s="86" t="s">
        <v>68</v>
      </c>
      <c r="D20" s="153">
        <v>0.32</v>
      </c>
      <c r="E20" s="83"/>
      <c r="F20" s="84"/>
      <c r="G20" s="38"/>
      <c r="H20" s="38"/>
    </row>
    <row r="21" spans="1:8" ht="22.8">
      <c r="A21" s="86">
        <v>9</v>
      </c>
      <c r="B21" s="82" t="s">
        <v>558</v>
      </c>
      <c r="C21" s="86" t="s">
        <v>68</v>
      </c>
      <c r="D21" s="153">
        <v>0.32</v>
      </c>
      <c r="E21" s="83"/>
      <c r="F21" s="84"/>
      <c r="G21" s="38"/>
      <c r="H21" s="38"/>
    </row>
    <row r="22" spans="1:8" ht="22.8">
      <c r="A22" s="86">
        <v>10</v>
      </c>
      <c r="B22" s="82" t="s">
        <v>291</v>
      </c>
      <c r="C22" s="86" t="s">
        <v>259</v>
      </c>
      <c r="D22" s="153">
        <v>5.6000000000000001E-2</v>
      </c>
      <c r="E22" s="83"/>
      <c r="F22" s="84"/>
      <c r="G22" s="38"/>
      <c r="H22" s="38"/>
    </row>
    <row r="23" spans="1:8" ht="22.8">
      <c r="A23" s="86">
        <v>11</v>
      </c>
      <c r="B23" s="82" t="s">
        <v>1281</v>
      </c>
      <c r="C23" s="86" t="s">
        <v>859</v>
      </c>
      <c r="D23" s="153">
        <v>1.5679999999999999E-2</v>
      </c>
      <c r="E23" s="83"/>
      <c r="F23" s="84"/>
      <c r="G23" s="38"/>
      <c r="H23" s="38"/>
    </row>
    <row r="24" spans="1:8" ht="34.200000000000003">
      <c r="A24" s="86">
        <v>12</v>
      </c>
      <c r="B24" s="82" t="s">
        <v>251</v>
      </c>
      <c r="C24" s="86" t="s">
        <v>42</v>
      </c>
      <c r="D24" s="153">
        <v>1.5679999999999999E-2</v>
      </c>
      <c r="E24" s="83"/>
      <c r="F24" s="84"/>
      <c r="G24" s="38"/>
      <c r="H24" s="38"/>
    </row>
    <row r="25" spans="1:8">
      <c r="A25" s="86">
        <v>13</v>
      </c>
      <c r="B25" s="82" t="s">
        <v>546</v>
      </c>
      <c r="C25" s="86" t="s">
        <v>74</v>
      </c>
      <c r="D25" s="153">
        <v>0.15</v>
      </c>
      <c r="E25" s="83"/>
      <c r="F25" s="84"/>
      <c r="G25" s="38"/>
      <c r="H25" s="38"/>
    </row>
    <row r="26" spans="1:8" ht="22.8">
      <c r="A26" s="86">
        <v>14</v>
      </c>
      <c r="B26" s="82" t="s">
        <v>1282</v>
      </c>
      <c r="C26" s="86" t="s">
        <v>15</v>
      </c>
      <c r="D26" s="154">
        <v>1</v>
      </c>
      <c r="E26" s="83"/>
      <c r="F26" s="84"/>
      <c r="G26" s="38"/>
      <c r="H26" s="38"/>
    </row>
    <row r="27" spans="1:8">
      <c r="A27" s="155"/>
      <c r="B27" s="535" t="s">
        <v>315</v>
      </c>
      <c r="C27" s="536"/>
      <c r="D27" s="536"/>
      <c r="E27" s="536"/>
      <c r="F27" s="536"/>
    </row>
    <row r="28" spans="1:8">
      <c r="A28" s="86">
        <v>1</v>
      </c>
      <c r="B28" s="82" t="s">
        <v>1283</v>
      </c>
      <c r="C28" s="86" t="s">
        <v>64</v>
      </c>
      <c r="D28" s="154">
        <v>56</v>
      </c>
      <c r="E28" s="83"/>
      <c r="F28" s="84"/>
      <c r="G28" s="38"/>
      <c r="H28" s="38"/>
    </row>
    <row r="29" spans="1:8">
      <c r="A29" s="86">
        <v>2</v>
      </c>
      <c r="B29" s="82" t="s">
        <v>297</v>
      </c>
      <c r="C29" s="86" t="s">
        <v>64</v>
      </c>
      <c r="D29" s="154">
        <v>56</v>
      </c>
      <c r="E29" s="83"/>
      <c r="F29" s="84"/>
      <c r="G29" s="38"/>
      <c r="H29" s="38"/>
    </row>
    <row r="30" spans="1:8" ht="22.8">
      <c r="A30" s="86">
        <v>3</v>
      </c>
      <c r="B30" s="82" t="s">
        <v>1284</v>
      </c>
      <c r="C30" s="86" t="s">
        <v>13</v>
      </c>
      <c r="D30" s="154">
        <v>1</v>
      </c>
      <c r="E30" s="83"/>
      <c r="F30" s="84"/>
      <c r="G30" s="38"/>
      <c r="H30" s="38"/>
    </row>
    <row r="31" spans="1:8" ht="14.1" customHeight="1">
      <c r="A31" s="495" t="s">
        <v>1392</v>
      </c>
      <c r="B31" s="496"/>
      <c r="C31" s="496"/>
      <c r="D31" s="496"/>
      <c r="E31" s="497"/>
      <c r="F31" s="84"/>
    </row>
    <row r="32" spans="1:8">
      <c r="A32" s="57"/>
      <c r="B32" s="553"/>
      <c r="C32" s="554"/>
      <c r="D32" s="554"/>
      <c r="E32" s="39"/>
      <c r="F32" s="37"/>
    </row>
    <row r="33" spans="1:6" ht="14.1">
      <c r="A33" s="57"/>
      <c r="B33" s="551"/>
      <c r="C33" s="552"/>
      <c r="D33" s="552"/>
      <c r="E33" s="39"/>
      <c r="F33" s="37"/>
    </row>
    <row r="34" spans="1:6" ht="14.1">
      <c r="A34" s="57"/>
      <c r="B34" s="551"/>
      <c r="C34" s="552"/>
      <c r="D34" s="552"/>
      <c r="E34" s="39"/>
      <c r="F34" s="37"/>
    </row>
    <row r="36" spans="1:6">
      <c r="B36" s="547"/>
      <c r="C36" s="547"/>
      <c r="D36" s="547"/>
      <c r="E36" s="547"/>
      <c r="F36" s="547"/>
    </row>
    <row r="37" spans="1:6">
      <c r="B37" s="547"/>
      <c r="C37" s="547"/>
      <c r="D37" s="547"/>
      <c r="E37" s="547"/>
      <c r="F37" s="547"/>
    </row>
  </sheetData>
  <mergeCells count="15">
    <mergeCell ref="B37:F37"/>
    <mergeCell ref="D10:D11"/>
    <mergeCell ref="B12:F12"/>
    <mergeCell ref="B27:F27"/>
    <mergeCell ref="B32:D32"/>
    <mergeCell ref="B33:D33"/>
    <mergeCell ref="B34:D34"/>
    <mergeCell ref="B36:F36"/>
    <mergeCell ref="E10:F10"/>
    <mergeCell ref="A31:E31"/>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148A-0725-4809-B180-08527B3C9EB0}">
  <dimension ref="A2:H76"/>
  <sheetViews>
    <sheetView topLeftCell="A47" workbookViewId="0">
      <selection activeCell="E80" sqref="E80"/>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1285</v>
      </c>
      <c r="B6" s="540"/>
      <c r="C6" s="540"/>
      <c r="D6" s="540"/>
      <c r="E6" s="540"/>
      <c r="F6" s="540"/>
    </row>
    <row r="7" spans="1:8">
      <c r="A7" s="540"/>
      <c r="B7" s="540"/>
      <c r="C7" s="540"/>
      <c r="D7" s="540"/>
      <c r="E7" s="540"/>
      <c r="F7" s="540"/>
    </row>
    <row r="8" spans="1:8">
      <c r="A8" s="539" t="s">
        <v>1286</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c r="A13" s="86">
        <v>1</v>
      </c>
      <c r="B13" s="82" t="s">
        <v>535</v>
      </c>
      <c r="C13" s="86" t="s">
        <v>74</v>
      </c>
      <c r="D13" s="154">
        <v>2.08</v>
      </c>
      <c r="E13" s="83"/>
      <c r="F13" s="84"/>
      <c r="G13" s="38"/>
      <c r="H13" s="38"/>
    </row>
    <row r="14" spans="1:8" ht="22.8">
      <c r="A14" s="86">
        <v>2</v>
      </c>
      <c r="B14" s="82" t="s">
        <v>1287</v>
      </c>
      <c r="C14" s="86" t="s">
        <v>103</v>
      </c>
      <c r="D14" s="154">
        <v>2.13</v>
      </c>
      <c r="E14" s="83"/>
      <c r="F14" s="84"/>
      <c r="G14" s="38"/>
      <c r="H14" s="38"/>
    </row>
    <row r="15" spans="1:8" ht="22.8">
      <c r="A15" s="86">
        <v>3</v>
      </c>
      <c r="B15" s="82" t="s">
        <v>1396</v>
      </c>
      <c r="C15" s="86" t="s">
        <v>103</v>
      </c>
      <c r="D15" s="362">
        <v>21.07</v>
      </c>
      <c r="E15" s="83"/>
      <c r="F15" s="84"/>
      <c r="G15" s="38"/>
      <c r="H15" s="38"/>
    </row>
    <row r="16" spans="1:8" ht="22.8">
      <c r="A16" s="86">
        <v>4</v>
      </c>
      <c r="B16" s="82" t="s">
        <v>1288</v>
      </c>
      <c r="C16" s="86" t="s">
        <v>259</v>
      </c>
      <c r="D16" s="154">
        <v>2.1</v>
      </c>
      <c r="E16" s="83"/>
      <c r="F16" s="84"/>
      <c r="G16" s="38"/>
      <c r="H16" s="38"/>
    </row>
    <row r="17" spans="1:8">
      <c r="A17" s="86">
        <v>5</v>
      </c>
      <c r="B17" s="82" t="s">
        <v>1289</v>
      </c>
      <c r="C17" s="86" t="s">
        <v>103</v>
      </c>
      <c r="D17" s="154">
        <v>12</v>
      </c>
      <c r="E17" s="83"/>
      <c r="F17" s="84"/>
      <c r="G17" s="38"/>
      <c r="H17" s="38"/>
    </row>
    <row r="18" spans="1:8" ht="22.8">
      <c r="A18" s="86">
        <v>6</v>
      </c>
      <c r="B18" s="82" t="s">
        <v>458</v>
      </c>
      <c r="C18" s="86" t="s">
        <v>46</v>
      </c>
      <c r="D18" s="154">
        <v>16.25</v>
      </c>
      <c r="E18" s="83"/>
      <c r="F18" s="84"/>
      <c r="G18" s="38"/>
      <c r="H18" s="38"/>
    </row>
    <row r="19" spans="1:8" ht="22.8">
      <c r="A19" s="86">
        <v>7</v>
      </c>
      <c r="B19" s="82" t="s">
        <v>852</v>
      </c>
      <c r="C19" s="86" t="s">
        <v>46</v>
      </c>
      <c r="D19" s="154">
        <v>16.25</v>
      </c>
      <c r="E19" s="83"/>
      <c r="F19" s="84"/>
      <c r="G19" s="38"/>
      <c r="H19" s="38"/>
    </row>
    <row r="20" spans="1:8">
      <c r="A20" s="155"/>
      <c r="B20" s="535" t="s">
        <v>314</v>
      </c>
      <c r="C20" s="536"/>
      <c r="D20" s="536"/>
      <c r="E20" s="536"/>
      <c r="F20" s="536"/>
    </row>
    <row r="21" spans="1:8" ht="34.200000000000003">
      <c r="A21" s="86">
        <v>1</v>
      </c>
      <c r="B21" s="82" t="s">
        <v>538</v>
      </c>
      <c r="C21" s="86" t="s">
        <v>259</v>
      </c>
      <c r="D21" s="153">
        <v>0.78700000000000003</v>
      </c>
      <c r="E21" s="83"/>
      <c r="F21" s="84"/>
      <c r="G21" s="38"/>
      <c r="H21" s="38"/>
    </row>
    <row r="22" spans="1:8" ht="34.200000000000003">
      <c r="A22" s="86">
        <v>2</v>
      </c>
      <c r="B22" s="82" t="s">
        <v>539</v>
      </c>
      <c r="C22" s="86" t="s">
        <v>259</v>
      </c>
      <c r="D22" s="153">
        <v>0.78700000000000003</v>
      </c>
      <c r="E22" s="83"/>
      <c r="F22" s="84"/>
      <c r="G22" s="38"/>
      <c r="H22" s="38"/>
    </row>
    <row r="23" spans="1:8" ht="22.8">
      <c r="A23" s="86">
        <v>3</v>
      </c>
      <c r="B23" s="82" t="s">
        <v>540</v>
      </c>
      <c r="C23" s="86" t="s">
        <v>259</v>
      </c>
      <c r="D23" s="153">
        <v>0.1</v>
      </c>
      <c r="E23" s="83"/>
      <c r="F23" s="84"/>
      <c r="G23" s="38"/>
      <c r="H23" s="38"/>
    </row>
    <row r="24" spans="1:8" ht="22.8">
      <c r="A24" s="86">
        <v>4</v>
      </c>
      <c r="B24" s="82" t="s">
        <v>541</v>
      </c>
      <c r="C24" s="86" t="s">
        <v>259</v>
      </c>
      <c r="D24" s="153">
        <v>0.1</v>
      </c>
      <c r="E24" s="83"/>
      <c r="F24" s="84"/>
      <c r="G24" s="38"/>
      <c r="H24" s="38"/>
    </row>
    <row r="25" spans="1:8" ht="22.8">
      <c r="A25" s="86">
        <v>5</v>
      </c>
      <c r="B25" s="82" t="s">
        <v>1290</v>
      </c>
      <c r="C25" s="86" t="s">
        <v>259</v>
      </c>
      <c r="D25" s="154">
        <v>2.3290000000000002</v>
      </c>
      <c r="E25" s="83"/>
      <c r="F25" s="84"/>
      <c r="G25" s="38"/>
      <c r="H25" s="38"/>
    </row>
    <row r="26" spans="1:8" ht="22.8">
      <c r="A26" s="86">
        <v>6</v>
      </c>
      <c r="B26" s="82" t="s">
        <v>1291</v>
      </c>
      <c r="C26" s="86" t="s">
        <v>103</v>
      </c>
      <c r="D26" s="154">
        <v>2.2999999999999998</v>
      </c>
      <c r="E26" s="83"/>
      <c r="F26" s="84"/>
      <c r="G26" s="38"/>
      <c r="H26" s="38"/>
    </row>
    <row r="27" spans="1:8" ht="22.8">
      <c r="A27" s="86">
        <v>7</v>
      </c>
      <c r="B27" s="82" t="s">
        <v>544</v>
      </c>
      <c r="C27" s="86" t="s">
        <v>103</v>
      </c>
      <c r="D27" s="362">
        <v>4.18</v>
      </c>
      <c r="E27" s="83"/>
      <c r="F27" s="84"/>
      <c r="G27" s="38"/>
      <c r="H27" s="38"/>
    </row>
    <row r="28" spans="1:8" ht="22.8">
      <c r="A28" s="86">
        <v>8</v>
      </c>
      <c r="B28" s="82" t="s">
        <v>1292</v>
      </c>
      <c r="C28" s="86" t="s">
        <v>259</v>
      </c>
      <c r="D28" s="362">
        <v>3.3319999999999999</v>
      </c>
      <c r="E28" s="83"/>
      <c r="F28" s="84"/>
      <c r="G28" s="38"/>
      <c r="H28" s="38"/>
    </row>
    <row r="29" spans="1:8" ht="22.8">
      <c r="A29" s="86">
        <v>9</v>
      </c>
      <c r="B29" s="82" t="s">
        <v>269</v>
      </c>
      <c r="C29" s="86" t="s">
        <v>103</v>
      </c>
      <c r="D29" s="154">
        <v>18.3</v>
      </c>
      <c r="E29" s="83"/>
      <c r="F29" s="84"/>
      <c r="G29" s="38"/>
      <c r="H29" s="38"/>
    </row>
    <row r="30" spans="1:8" ht="22.8">
      <c r="A30" s="86">
        <v>10</v>
      </c>
      <c r="B30" s="82" t="s">
        <v>269</v>
      </c>
      <c r="C30" s="86" t="s">
        <v>103</v>
      </c>
      <c r="D30" s="154">
        <v>3.15</v>
      </c>
      <c r="E30" s="83"/>
      <c r="F30" s="84"/>
      <c r="G30" s="38"/>
      <c r="H30" s="38"/>
    </row>
    <row r="31" spans="1:8" ht="45.6">
      <c r="A31" s="86">
        <v>11</v>
      </c>
      <c r="B31" s="82" t="s">
        <v>1397</v>
      </c>
      <c r="C31" s="86" t="s">
        <v>15</v>
      </c>
      <c r="D31" s="154">
        <v>17</v>
      </c>
      <c r="E31" s="83"/>
      <c r="F31" s="84"/>
      <c r="G31" s="38"/>
      <c r="H31" s="38"/>
    </row>
    <row r="32" spans="1:8" ht="45.6">
      <c r="A32" s="86">
        <v>12</v>
      </c>
      <c r="B32" s="82" t="s">
        <v>1293</v>
      </c>
      <c r="C32" s="86" t="s">
        <v>15</v>
      </c>
      <c r="D32" s="154">
        <v>2</v>
      </c>
      <c r="E32" s="83"/>
      <c r="F32" s="84"/>
      <c r="G32" s="38"/>
      <c r="H32" s="38"/>
    </row>
    <row r="33" spans="1:8" ht="34.200000000000003">
      <c r="A33" s="86">
        <v>13</v>
      </c>
      <c r="B33" s="82" t="s">
        <v>1294</v>
      </c>
      <c r="C33" s="86" t="s">
        <v>15</v>
      </c>
      <c r="D33" s="154">
        <v>10</v>
      </c>
      <c r="E33" s="83"/>
      <c r="F33" s="84"/>
      <c r="G33" s="38"/>
      <c r="H33" s="38"/>
    </row>
    <row r="34" spans="1:8" ht="34.200000000000003">
      <c r="A34" s="86">
        <v>14</v>
      </c>
      <c r="B34" s="82" t="s">
        <v>1295</v>
      </c>
      <c r="C34" s="86" t="s">
        <v>15</v>
      </c>
      <c r="D34" s="154">
        <v>2</v>
      </c>
      <c r="E34" s="83"/>
      <c r="F34" s="84"/>
      <c r="G34" s="38"/>
      <c r="H34" s="38"/>
    </row>
    <row r="35" spans="1:8" ht="34.200000000000003">
      <c r="A35" s="86">
        <v>15</v>
      </c>
      <c r="B35" s="82" t="s">
        <v>1296</v>
      </c>
      <c r="C35" s="86" t="s">
        <v>15</v>
      </c>
      <c r="D35" s="154">
        <v>2</v>
      </c>
      <c r="E35" s="83"/>
      <c r="F35" s="84"/>
      <c r="G35" s="38"/>
      <c r="H35" s="38"/>
    </row>
    <row r="36" spans="1:8" ht="22.8">
      <c r="A36" s="86" t="s">
        <v>2426</v>
      </c>
      <c r="B36" s="361" t="s">
        <v>2427</v>
      </c>
      <c r="C36" s="352" t="s">
        <v>15</v>
      </c>
      <c r="D36" s="362">
        <v>2</v>
      </c>
      <c r="E36" s="83"/>
      <c r="F36" s="84"/>
      <c r="G36" s="38"/>
      <c r="H36" s="38"/>
    </row>
    <row r="37" spans="1:8" ht="34.200000000000003">
      <c r="A37" s="86">
        <v>16</v>
      </c>
      <c r="B37" s="82" t="s">
        <v>1297</v>
      </c>
      <c r="C37" s="86" t="s">
        <v>15</v>
      </c>
      <c r="D37" s="154">
        <v>4</v>
      </c>
      <c r="E37" s="83"/>
      <c r="F37" s="84"/>
      <c r="G37" s="38"/>
      <c r="H37" s="38"/>
    </row>
    <row r="38" spans="1:8" ht="22.8">
      <c r="A38" s="86">
        <v>17</v>
      </c>
      <c r="B38" s="82" t="s">
        <v>1230</v>
      </c>
      <c r="C38" s="86" t="s">
        <v>15</v>
      </c>
      <c r="D38" s="154">
        <v>10</v>
      </c>
      <c r="E38" s="83"/>
      <c r="F38" s="84"/>
      <c r="G38" s="38"/>
      <c r="H38" s="38"/>
    </row>
    <row r="39" spans="1:8" ht="22.8">
      <c r="A39" s="86">
        <v>18</v>
      </c>
      <c r="B39" s="82" t="s">
        <v>494</v>
      </c>
      <c r="C39" s="86" t="s">
        <v>42</v>
      </c>
      <c r="D39" s="153">
        <v>0.9</v>
      </c>
      <c r="E39" s="83"/>
      <c r="F39" s="84"/>
      <c r="G39" s="38"/>
      <c r="H39" s="38"/>
    </row>
    <row r="40" spans="1:8" ht="34.200000000000003">
      <c r="A40" s="86">
        <v>19</v>
      </c>
      <c r="B40" s="82" t="s">
        <v>495</v>
      </c>
      <c r="C40" s="86" t="s">
        <v>80</v>
      </c>
      <c r="D40" s="153">
        <v>0.09</v>
      </c>
      <c r="E40" s="83"/>
      <c r="F40" s="84"/>
      <c r="G40" s="38"/>
      <c r="H40" s="38"/>
    </row>
    <row r="41" spans="1:8">
      <c r="A41" s="86">
        <v>20</v>
      </c>
      <c r="B41" s="82" t="s">
        <v>546</v>
      </c>
      <c r="C41" s="86" t="s">
        <v>74</v>
      </c>
      <c r="D41" s="154">
        <v>1.5</v>
      </c>
      <c r="E41" s="83"/>
      <c r="F41" s="84"/>
      <c r="G41" s="38"/>
      <c r="H41" s="38"/>
    </row>
    <row r="42" spans="1:8" ht="22.8">
      <c r="A42" s="86">
        <v>21</v>
      </c>
      <c r="B42" s="82" t="s">
        <v>547</v>
      </c>
      <c r="C42" s="86" t="s">
        <v>15</v>
      </c>
      <c r="D42" s="154">
        <v>15</v>
      </c>
      <c r="E42" s="83"/>
      <c r="F42" s="84"/>
      <c r="G42" s="38"/>
      <c r="H42" s="38"/>
    </row>
    <row r="43" spans="1:8">
      <c r="A43" s="86">
        <v>22</v>
      </c>
      <c r="B43" s="82" t="s">
        <v>1298</v>
      </c>
      <c r="C43" s="86" t="s">
        <v>29</v>
      </c>
      <c r="D43" s="153">
        <v>0.01</v>
      </c>
      <c r="E43" s="83"/>
      <c r="F43" s="84"/>
      <c r="G43" s="38"/>
      <c r="H43" s="38"/>
    </row>
    <row r="44" spans="1:8" ht="22.8">
      <c r="A44" s="86">
        <v>23</v>
      </c>
      <c r="B44" s="82" t="s">
        <v>1299</v>
      </c>
      <c r="C44" s="86" t="s">
        <v>15</v>
      </c>
      <c r="D44" s="154">
        <v>5</v>
      </c>
      <c r="E44" s="83"/>
      <c r="F44" s="84"/>
      <c r="G44" s="38"/>
      <c r="H44" s="38"/>
    </row>
    <row r="45" spans="1:8" ht="22.8">
      <c r="A45" s="86">
        <v>24</v>
      </c>
      <c r="B45" s="82" t="s">
        <v>1300</v>
      </c>
      <c r="C45" s="86" t="s">
        <v>15</v>
      </c>
      <c r="D45" s="154">
        <v>1</v>
      </c>
      <c r="E45" s="83"/>
      <c r="F45" s="84"/>
      <c r="G45" s="38"/>
      <c r="H45" s="38"/>
    </row>
    <row r="46" spans="1:8" ht="22.8">
      <c r="A46" s="86">
        <v>25</v>
      </c>
      <c r="B46" s="82" t="s">
        <v>1301</v>
      </c>
      <c r="C46" s="86" t="s">
        <v>15</v>
      </c>
      <c r="D46" s="154">
        <v>1</v>
      </c>
      <c r="E46" s="83"/>
      <c r="F46" s="84"/>
      <c r="G46" s="38"/>
      <c r="H46" s="38"/>
    </row>
    <row r="47" spans="1:8" ht="22.8">
      <c r="A47" s="86">
        <v>26</v>
      </c>
      <c r="B47" s="82" t="s">
        <v>1302</v>
      </c>
      <c r="C47" s="86" t="s">
        <v>15</v>
      </c>
      <c r="D47" s="154">
        <v>2</v>
      </c>
      <c r="E47" s="83"/>
      <c r="F47" s="84"/>
      <c r="G47" s="38"/>
      <c r="H47" s="38"/>
    </row>
    <row r="48" spans="1:8" ht="22.8">
      <c r="A48" s="86">
        <v>27</v>
      </c>
      <c r="B48" s="82" t="s">
        <v>291</v>
      </c>
      <c r="C48" s="86" t="s">
        <v>259</v>
      </c>
      <c r="D48" s="154">
        <v>3.12</v>
      </c>
      <c r="E48" s="83"/>
      <c r="F48" s="84"/>
      <c r="G48" s="38"/>
      <c r="H48" s="38"/>
    </row>
    <row r="49" spans="1:8">
      <c r="A49" s="155"/>
      <c r="B49" s="535" t="s">
        <v>315</v>
      </c>
      <c r="C49" s="536"/>
      <c r="D49" s="536"/>
      <c r="E49" s="536"/>
      <c r="F49" s="536"/>
    </row>
    <row r="50" spans="1:8">
      <c r="A50" s="86">
        <v>1</v>
      </c>
      <c r="B50" s="82" t="s">
        <v>1303</v>
      </c>
      <c r="C50" s="86" t="s">
        <v>13</v>
      </c>
      <c r="D50" s="154">
        <v>6</v>
      </c>
      <c r="E50" s="83"/>
      <c r="F50" s="84"/>
      <c r="G50" s="38"/>
      <c r="H50" s="38"/>
    </row>
    <row r="51" spans="1:8" ht="22.8">
      <c r="A51" s="86">
        <v>2</v>
      </c>
      <c r="B51" s="82" t="s">
        <v>1304</v>
      </c>
      <c r="C51" s="86" t="s">
        <v>13</v>
      </c>
      <c r="D51" s="154">
        <v>4</v>
      </c>
      <c r="E51" s="83"/>
      <c r="F51" s="84"/>
      <c r="G51" s="38"/>
      <c r="H51" s="38"/>
    </row>
    <row r="52" spans="1:8" ht="34.200000000000003">
      <c r="A52" s="86">
        <v>3</v>
      </c>
      <c r="B52" s="82" t="s">
        <v>1305</v>
      </c>
      <c r="C52" s="86" t="s">
        <v>13</v>
      </c>
      <c r="D52" s="154">
        <v>4</v>
      </c>
      <c r="E52" s="83"/>
      <c r="F52" s="84"/>
      <c r="G52" s="38"/>
      <c r="H52" s="38"/>
    </row>
    <row r="53" spans="1:8">
      <c r="A53" s="86">
        <v>4</v>
      </c>
      <c r="B53" s="82" t="s">
        <v>1306</v>
      </c>
      <c r="C53" s="86" t="s">
        <v>13</v>
      </c>
      <c r="D53" s="154">
        <v>2</v>
      </c>
      <c r="E53" s="83"/>
      <c r="F53" s="84"/>
      <c r="G53" s="38"/>
      <c r="H53" s="38"/>
    </row>
    <row r="54" spans="1:8" ht="22.8">
      <c r="A54" s="86">
        <v>5</v>
      </c>
      <c r="B54" s="82" t="s">
        <v>1307</v>
      </c>
      <c r="C54" s="86" t="s">
        <v>13</v>
      </c>
      <c r="D54" s="154">
        <v>2</v>
      </c>
      <c r="E54" s="83"/>
      <c r="F54" s="84"/>
      <c r="G54" s="38"/>
      <c r="H54" s="38"/>
    </row>
    <row r="55" spans="1:8">
      <c r="A55" s="86">
        <v>6</v>
      </c>
      <c r="B55" s="82" t="s">
        <v>1308</v>
      </c>
      <c r="C55" s="86" t="s">
        <v>13</v>
      </c>
      <c r="D55" s="154">
        <v>3</v>
      </c>
      <c r="E55" s="83"/>
      <c r="F55" s="84"/>
      <c r="G55" s="38"/>
      <c r="H55" s="38"/>
    </row>
    <row r="56" spans="1:8">
      <c r="A56" s="86">
        <v>7</v>
      </c>
      <c r="B56" s="82" t="s">
        <v>1309</v>
      </c>
      <c r="C56" s="86" t="s">
        <v>13</v>
      </c>
      <c r="D56" s="154">
        <v>3</v>
      </c>
      <c r="E56" s="83"/>
      <c r="F56" s="84"/>
      <c r="G56" s="38"/>
      <c r="H56" s="38"/>
    </row>
    <row r="57" spans="1:8">
      <c r="A57" s="86">
        <v>8</v>
      </c>
      <c r="B57" s="82" t="s">
        <v>1276</v>
      </c>
      <c r="C57" s="86" t="s">
        <v>15</v>
      </c>
      <c r="D57" s="154">
        <v>10</v>
      </c>
      <c r="E57" s="83"/>
      <c r="F57" s="84"/>
      <c r="G57" s="38"/>
      <c r="H57" s="38"/>
    </row>
    <row r="58" spans="1:8">
      <c r="A58" s="86">
        <v>9</v>
      </c>
      <c r="B58" s="82" t="s">
        <v>552</v>
      </c>
      <c r="C58" s="86" t="s">
        <v>64</v>
      </c>
      <c r="D58" s="154">
        <v>2329</v>
      </c>
      <c r="E58" s="83"/>
      <c r="F58" s="84"/>
      <c r="G58" s="38"/>
      <c r="H58" s="38"/>
    </row>
    <row r="59" spans="1:8" ht="22.8">
      <c r="A59" s="86">
        <v>10</v>
      </c>
      <c r="B59" s="82" t="s">
        <v>1269</v>
      </c>
      <c r="C59" s="86" t="s">
        <v>64</v>
      </c>
      <c r="D59" s="154">
        <v>230</v>
      </c>
      <c r="E59" s="83"/>
      <c r="F59" s="84"/>
      <c r="G59" s="38"/>
      <c r="H59" s="38"/>
    </row>
    <row r="60" spans="1:8">
      <c r="A60" s="86">
        <v>11</v>
      </c>
      <c r="B60" s="82" t="s">
        <v>1310</v>
      </c>
      <c r="C60" s="86" t="s">
        <v>64</v>
      </c>
      <c r="D60" s="154">
        <v>990</v>
      </c>
      <c r="E60" s="83"/>
      <c r="F60" s="84"/>
      <c r="G60" s="38"/>
      <c r="H60" s="38"/>
    </row>
    <row r="61" spans="1:8">
      <c r="A61" s="86">
        <v>12</v>
      </c>
      <c r="B61" s="82" t="s">
        <v>1311</v>
      </c>
      <c r="C61" s="86" t="s">
        <v>64</v>
      </c>
      <c r="D61" s="154">
        <v>1175</v>
      </c>
      <c r="E61" s="83"/>
      <c r="F61" s="84"/>
      <c r="G61" s="38"/>
      <c r="H61" s="38"/>
    </row>
    <row r="62" spans="1:8">
      <c r="A62" s="86">
        <v>13</v>
      </c>
      <c r="B62" s="82" t="s">
        <v>1312</v>
      </c>
      <c r="C62" s="86" t="s">
        <v>64</v>
      </c>
      <c r="D62" s="362">
        <v>517</v>
      </c>
      <c r="E62" s="83"/>
      <c r="F62" s="84"/>
      <c r="G62" s="38"/>
      <c r="H62" s="38"/>
    </row>
    <row r="63" spans="1:8">
      <c r="A63" s="86">
        <v>14</v>
      </c>
      <c r="B63" s="82" t="s">
        <v>1313</v>
      </c>
      <c r="C63" s="86" t="s">
        <v>64</v>
      </c>
      <c r="D63" s="154">
        <v>320</v>
      </c>
      <c r="E63" s="83"/>
      <c r="F63" s="84"/>
      <c r="G63" s="38"/>
      <c r="H63" s="38"/>
    </row>
    <row r="64" spans="1:8">
      <c r="A64" s="86">
        <v>15</v>
      </c>
      <c r="B64" s="82" t="s">
        <v>1314</v>
      </c>
      <c r="C64" s="86" t="s">
        <v>64</v>
      </c>
      <c r="D64" s="154">
        <v>330</v>
      </c>
      <c r="E64" s="83"/>
      <c r="F64" s="84"/>
      <c r="G64" s="38"/>
      <c r="H64" s="38"/>
    </row>
    <row r="65" spans="1:8">
      <c r="A65" s="86">
        <v>16</v>
      </c>
      <c r="B65" s="82" t="s">
        <v>1315</v>
      </c>
      <c r="C65" s="86" t="s">
        <v>64</v>
      </c>
      <c r="D65" s="154">
        <v>950</v>
      </c>
      <c r="E65" s="83"/>
      <c r="F65" s="84"/>
      <c r="G65" s="38"/>
      <c r="H65" s="38"/>
    </row>
    <row r="66" spans="1:8">
      <c r="A66" s="86">
        <v>17</v>
      </c>
      <c r="B66" s="82" t="s">
        <v>1316</v>
      </c>
      <c r="C66" s="86" t="s">
        <v>64</v>
      </c>
      <c r="D66" s="154">
        <v>190</v>
      </c>
      <c r="E66" s="83"/>
      <c r="F66" s="84"/>
      <c r="G66" s="38"/>
      <c r="H66" s="38"/>
    </row>
    <row r="67" spans="1:8">
      <c r="A67" s="86">
        <v>18</v>
      </c>
      <c r="B67" s="82" t="s">
        <v>1317</v>
      </c>
      <c r="C67" s="86" t="s">
        <v>64</v>
      </c>
      <c r="D67" s="154">
        <v>190</v>
      </c>
      <c r="E67" s="83"/>
      <c r="F67" s="84"/>
      <c r="G67" s="38"/>
      <c r="H67" s="38"/>
    </row>
    <row r="68" spans="1:8">
      <c r="A68" s="86">
        <v>19</v>
      </c>
      <c r="B68" s="82" t="s">
        <v>1318</v>
      </c>
      <c r="C68" s="86" t="s">
        <v>64</v>
      </c>
      <c r="D68" s="154">
        <v>500</v>
      </c>
      <c r="E68" s="83"/>
      <c r="F68" s="84"/>
      <c r="G68" s="38"/>
      <c r="H68" s="38"/>
    </row>
    <row r="69" spans="1:8">
      <c r="A69" s="86">
        <v>20</v>
      </c>
      <c r="B69" s="82" t="s">
        <v>1319</v>
      </c>
      <c r="C69" s="86" t="s">
        <v>15</v>
      </c>
      <c r="D69" s="154">
        <v>17</v>
      </c>
      <c r="E69" s="83"/>
      <c r="F69" s="84"/>
      <c r="G69" s="38"/>
      <c r="H69" s="38"/>
    </row>
    <row r="70" spans="1:8">
      <c r="A70" s="86">
        <v>21</v>
      </c>
      <c r="B70" s="82" t="s">
        <v>1320</v>
      </c>
      <c r="C70" s="86" t="s">
        <v>13</v>
      </c>
      <c r="D70" s="154">
        <v>2</v>
      </c>
      <c r="E70" s="83"/>
      <c r="F70" s="84"/>
      <c r="G70" s="38"/>
      <c r="H70" s="38"/>
    </row>
    <row r="71" spans="1:8">
      <c r="A71" s="86">
        <v>22</v>
      </c>
      <c r="B71" s="82" t="s">
        <v>1321</v>
      </c>
      <c r="C71" s="86" t="s">
        <v>13</v>
      </c>
      <c r="D71" s="154">
        <v>10</v>
      </c>
      <c r="E71" s="83"/>
      <c r="F71" s="84"/>
      <c r="G71" s="38"/>
      <c r="H71" s="38"/>
    </row>
    <row r="72" spans="1:8">
      <c r="A72" s="86">
        <v>23</v>
      </c>
      <c r="B72" s="82" t="s">
        <v>1322</v>
      </c>
      <c r="C72" s="86" t="s">
        <v>13</v>
      </c>
      <c r="D72" s="154">
        <v>2</v>
      </c>
      <c r="E72" s="83"/>
      <c r="F72" s="84"/>
      <c r="G72" s="38"/>
      <c r="H72" s="38"/>
    </row>
    <row r="73" spans="1:8">
      <c r="A73" s="86">
        <v>24</v>
      </c>
      <c r="B73" s="82" t="s">
        <v>1323</v>
      </c>
      <c r="C73" s="86" t="s">
        <v>13</v>
      </c>
      <c r="D73" s="154">
        <v>2</v>
      </c>
      <c r="E73" s="83"/>
      <c r="F73" s="84"/>
      <c r="G73" s="38"/>
      <c r="H73" s="38"/>
    </row>
    <row r="74" spans="1:8">
      <c r="A74" s="86">
        <v>25</v>
      </c>
      <c r="B74" s="82" t="s">
        <v>1324</v>
      </c>
      <c r="C74" s="86" t="s">
        <v>13</v>
      </c>
      <c r="D74" s="154">
        <v>4</v>
      </c>
      <c r="E74" s="83"/>
      <c r="F74" s="84"/>
      <c r="G74" s="38"/>
      <c r="H74" s="38"/>
    </row>
    <row r="75" spans="1:8">
      <c r="A75" s="86">
        <v>26</v>
      </c>
      <c r="B75" s="82" t="s">
        <v>1325</v>
      </c>
      <c r="C75" s="86" t="s">
        <v>10</v>
      </c>
      <c r="D75" s="154">
        <v>1</v>
      </c>
      <c r="E75" s="83"/>
      <c r="F75" s="84"/>
      <c r="G75" s="38"/>
      <c r="H75" s="38"/>
    </row>
    <row r="76" spans="1:8" ht="14.1" customHeight="1">
      <c r="A76" s="495" t="s">
        <v>1392</v>
      </c>
      <c r="B76" s="496"/>
      <c r="C76" s="496"/>
      <c r="D76" s="496"/>
      <c r="E76" s="497"/>
      <c r="F76" s="84"/>
    </row>
  </sheetData>
  <mergeCells count="11">
    <mergeCell ref="A76:E76"/>
    <mergeCell ref="B2:E2"/>
    <mergeCell ref="A4:F5"/>
    <mergeCell ref="A6:F7"/>
    <mergeCell ref="A8:F9"/>
    <mergeCell ref="D10:D11"/>
    <mergeCell ref="B12:F12"/>
    <mergeCell ref="B20:F20"/>
    <mergeCell ref="B49:F49"/>
    <mergeCell ref="E10:F10"/>
    <mergeCell ref="A10:A11"/>
  </mergeCells>
  <pageMargins left="0.23622047244094491" right="0" top="0.47244094488188981" bottom="0.19685039370078741" header="0" footer="0.27559055118110237"/>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336F-1153-4834-BA42-938109B9BD87}">
  <dimension ref="A2:H33"/>
  <sheetViews>
    <sheetView topLeftCell="A3" workbookViewId="0">
      <selection activeCell="B33" sqref="B33:D33"/>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1326</v>
      </c>
      <c r="B6" s="540"/>
      <c r="C6" s="540"/>
      <c r="D6" s="540"/>
      <c r="E6" s="540"/>
      <c r="F6" s="540"/>
    </row>
    <row r="7" spans="1:8">
      <c r="A7" s="540"/>
      <c r="B7" s="540"/>
      <c r="C7" s="540"/>
      <c r="D7" s="540"/>
      <c r="E7" s="540"/>
      <c r="F7" s="540"/>
    </row>
    <row r="8" spans="1:8">
      <c r="A8" s="539" t="s">
        <v>1286</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ht="22.8">
      <c r="A13" s="86">
        <v>1</v>
      </c>
      <c r="B13" s="82" t="s">
        <v>1327</v>
      </c>
      <c r="C13" s="86" t="s">
        <v>15</v>
      </c>
      <c r="D13" s="154">
        <v>1</v>
      </c>
      <c r="E13" s="83"/>
      <c r="F13" s="84"/>
      <c r="G13" s="38"/>
      <c r="H13" s="38"/>
    </row>
    <row r="14" spans="1:8" ht="22.8">
      <c r="A14" s="86">
        <v>2</v>
      </c>
      <c r="B14" s="82" t="s">
        <v>1288</v>
      </c>
      <c r="C14" s="86" t="s">
        <v>259</v>
      </c>
      <c r="D14" s="153">
        <v>0.51500000000000001</v>
      </c>
      <c r="E14" s="83"/>
      <c r="F14" s="84"/>
      <c r="G14" s="38"/>
      <c r="H14" s="38"/>
    </row>
    <row r="15" spans="1:8" ht="22.8">
      <c r="A15" s="86">
        <v>3</v>
      </c>
      <c r="B15" s="82" t="s">
        <v>458</v>
      </c>
      <c r="C15" s="86" t="s">
        <v>46</v>
      </c>
      <c r="D15" s="153">
        <v>0.3</v>
      </c>
      <c r="E15" s="83"/>
      <c r="F15" s="84"/>
      <c r="G15" s="38"/>
      <c r="H15" s="38"/>
    </row>
    <row r="16" spans="1:8">
      <c r="A16" s="155"/>
      <c r="B16" s="535" t="s">
        <v>314</v>
      </c>
      <c r="C16" s="536"/>
      <c r="D16" s="536"/>
      <c r="E16" s="536"/>
      <c r="F16" s="536"/>
    </row>
    <row r="17" spans="1:8" ht="22.8">
      <c r="A17" s="86">
        <v>1</v>
      </c>
      <c r="B17" s="82" t="s">
        <v>1275</v>
      </c>
      <c r="C17" s="86" t="s">
        <v>259</v>
      </c>
      <c r="D17" s="153">
        <v>0.26</v>
      </c>
      <c r="E17" s="83"/>
      <c r="F17" s="84"/>
      <c r="G17" s="38"/>
      <c r="H17" s="38"/>
    </row>
    <row r="18" spans="1:8" ht="22.8">
      <c r="A18" s="86">
        <v>2</v>
      </c>
      <c r="B18" s="82" t="s">
        <v>1275</v>
      </c>
      <c r="C18" s="86" t="s">
        <v>259</v>
      </c>
      <c r="D18" s="153">
        <v>0.3</v>
      </c>
      <c r="E18" s="83"/>
      <c r="F18" s="84"/>
      <c r="G18" s="38"/>
      <c r="H18" s="38"/>
    </row>
    <row r="19" spans="1:8" ht="34.200000000000003">
      <c r="A19" s="86">
        <v>3</v>
      </c>
      <c r="B19" s="82" t="s">
        <v>1398</v>
      </c>
      <c r="C19" s="86" t="s">
        <v>15</v>
      </c>
      <c r="D19" s="154">
        <v>2</v>
      </c>
      <c r="E19" s="83"/>
      <c r="F19" s="84"/>
      <c r="G19" s="38"/>
      <c r="H19" s="38"/>
    </row>
    <row r="20" spans="1:8" ht="45.6">
      <c r="A20" s="86">
        <v>4</v>
      </c>
      <c r="B20" s="82" t="s">
        <v>1293</v>
      </c>
      <c r="C20" s="86" t="s">
        <v>15</v>
      </c>
      <c r="D20" s="154">
        <v>1</v>
      </c>
      <c r="E20" s="83"/>
      <c r="F20" s="84"/>
      <c r="G20" s="38"/>
      <c r="H20" s="38"/>
    </row>
    <row r="21" spans="1:8">
      <c r="A21" s="86">
        <v>5</v>
      </c>
      <c r="B21" s="82" t="s">
        <v>1328</v>
      </c>
      <c r="C21" s="86" t="s">
        <v>15</v>
      </c>
      <c r="D21" s="154">
        <v>4</v>
      </c>
      <c r="E21" s="83"/>
      <c r="F21" s="84"/>
      <c r="G21" s="38"/>
      <c r="H21" s="38"/>
    </row>
    <row r="22" spans="1:8">
      <c r="A22" s="86">
        <v>6</v>
      </c>
      <c r="B22" s="82" t="s">
        <v>1298</v>
      </c>
      <c r="C22" s="86" t="s">
        <v>29</v>
      </c>
      <c r="D22" s="153">
        <v>0.01</v>
      </c>
      <c r="E22" s="83"/>
      <c r="F22" s="84"/>
      <c r="G22" s="38"/>
      <c r="H22" s="38"/>
    </row>
    <row r="23" spans="1:8" ht="22.8">
      <c r="A23" s="86">
        <v>7</v>
      </c>
      <c r="B23" s="82" t="s">
        <v>291</v>
      </c>
      <c r="C23" s="86" t="s">
        <v>259</v>
      </c>
      <c r="D23" s="153">
        <v>0.56000000000000005</v>
      </c>
      <c r="E23" s="83"/>
      <c r="F23" s="84"/>
      <c r="G23" s="38"/>
      <c r="H23" s="38"/>
    </row>
    <row r="24" spans="1:8">
      <c r="A24" s="155"/>
      <c r="B24" s="535" t="s">
        <v>315</v>
      </c>
      <c r="C24" s="536"/>
      <c r="D24" s="536"/>
      <c r="E24" s="536"/>
      <c r="F24" s="536"/>
    </row>
    <row r="25" spans="1:8">
      <c r="A25" s="86">
        <v>1</v>
      </c>
      <c r="B25" s="82" t="s">
        <v>1329</v>
      </c>
      <c r="C25" s="86" t="s">
        <v>64</v>
      </c>
      <c r="D25" s="154">
        <v>260</v>
      </c>
      <c r="E25" s="83"/>
      <c r="F25" s="84"/>
      <c r="G25" s="38"/>
      <c r="H25" s="38"/>
    </row>
    <row r="26" spans="1:8">
      <c r="A26" s="86">
        <v>2</v>
      </c>
      <c r="B26" s="82" t="s">
        <v>1314</v>
      </c>
      <c r="C26" s="86" t="s">
        <v>64</v>
      </c>
      <c r="D26" s="154">
        <v>300</v>
      </c>
      <c r="E26" s="83"/>
      <c r="F26" s="84"/>
      <c r="G26" s="38"/>
      <c r="H26" s="38"/>
    </row>
    <row r="27" spans="1:8">
      <c r="A27" s="86">
        <v>3</v>
      </c>
      <c r="B27" s="82" t="s">
        <v>1330</v>
      </c>
      <c r="C27" s="86" t="s">
        <v>13</v>
      </c>
      <c r="D27" s="154">
        <v>2</v>
      </c>
      <c r="E27" s="83"/>
      <c r="F27" s="84"/>
      <c r="G27" s="38"/>
      <c r="H27" s="38"/>
    </row>
    <row r="28" spans="1:8">
      <c r="A28" s="86">
        <v>4</v>
      </c>
      <c r="B28" s="82" t="s">
        <v>1320</v>
      </c>
      <c r="C28" s="86" t="s">
        <v>13</v>
      </c>
      <c r="D28" s="154">
        <v>1</v>
      </c>
      <c r="E28" s="83"/>
      <c r="F28" s="84"/>
      <c r="G28" s="38"/>
      <c r="H28" s="38"/>
    </row>
    <row r="29" spans="1:8">
      <c r="A29" s="86">
        <v>5</v>
      </c>
      <c r="B29" s="82" t="s">
        <v>1325</v>
      </c>
      <c r="C29" s="86" t="s">
        <v>10</v>
      </c>
      <c r="D29" s="362">
        <v>2</v>
      </c>
      <c r="E29" s="83"/>
      <c r="F29" s="84"/>
      <c r="G29" s="38"/>
      <c r="H29" s="38"/>
    </row>
    <row r="30" spans="1:8" ht="14.1" customHeight="1">
      <c r="A30" s="495" t="s">
        <v>1392</v>
      </c>
      <c r="B30" s="496"/>
      <c r="C30" s="496"/>
      <c r="D30" s="496"/>
      <c r="E30" s="497"/>
      <c r="F30" s="84"/>
    </row>
    <row r="31" spans="1:8">
      <c r="A31" s="57"/>
      <c r="B31" s="553"/>
      <c r="C31" s="554"/>
      <c r="D31" s="554"/>
      <c r="E31" s="39"/>
      <c r="F31" s="37"/>
    </row>
    <row r="32" spans="1:8" ht="14.1">
      <c r="A32" s="57"/>
      <c r="B32" s="551"/>
      <c r="C32" s="552"/>
      <c r="D32" s="552"/>
      <c r="E32" s="39"/>
      <c r="F32" s="37"/>
    </row>
    <row r="33" spans="1:6" ht="14.1">
      <c r="A33" s="57"/>
      <c r="B33" s="551"/>
      <c r="C33" s="552"/>
      <c r="D33" s="552"/>
      <c r="E33" s="39"/>
      <c r="F33" s="37"/>
    </row>
  </sheetData>
  <mergeCells count="14">
    <mergeCell ref="B32:D32"/>
    <mergeCell ref="B33:D33"/>
    <mergeCell ref="B31:D31"/>
    <mergeCell ref="D10:D11"/>
    <mergeCell ref="B12:F12"/>
    <mergeCell ref="B16:F16"/>
    <mergeCell ref="B24:F24"/>
    <mergeCell ref="E10:F10"/>
    <mergeCell ref="A30:E30"/>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45F1-0FCA-46B0-A7BC-71F44DB5BB5F}">
  <dimension ref="A2:H27"/>
  <sheetViews>
    <sheetView topLeftCell="A6" workbookViewId="0">
      <selection activeCell="B27" sqref="B27:D27"/>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1331</v>
      </c>
      <c r="B6" s="540"/>
      <c r="C6" s="540"/>
      <c r="D6" s="540"/>
      <c r="E6" s="540"/>
      <c r="F6" s="540"/>
    </row>
    <row r="7" spans="1:8">
      <c r="A7" s="540"/>
      <c r="B7" s="540"/>
      <c r="C7" s="540"/>
      <c r="D7" s="540"/>
      <c r="E7" s="540"/>
      <c r="F7" s="540"/>
    </row>
    <row r="8" spans="1:8">
      <c r="A8" s="539" t="s">
        <v>1332</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ht="22.8">
      <c r="A13" s="86">
        <v>1</v>
      </c>
      <c r="B13" s="82" t="s">
        <v>1288</v>
      </c>
      <c r="C13" s="86" t="s">
        <v>259</v>
      </c>
      <c r="D13" s="153">
        <v>0.23499999999999999</v>
      </c>
      <c r="E13" s="83"/>
      <c r="F13" s="84"/>
      <c r="G13" s="38"/>
      <c r="H13" s="38"/>
    </row>
    <row r="14" spans="1:8" ht="22.8">
      <c r="A14" s="86">
        <v>2</v>
      </c>
      <c r="B14" s="82" t="s">
        <v>458</v>
      </c>
      <c r="C14" s="86" t="s">
        <v>46</v>
      </c>
      <c r="D14" s="153">
        <v>0.11799999999999999</v>
      </c>
      <c r="E14" s="83"/>
      <c r="F14" s="84"/>
      <c r="G14" s="38"/>
      <c r="H14" s="38"/>
    </row>
    <row r="15" spans="1:8">
      <c r="A15" s="155"/>
      <c r="B15" s="535" t="s">
        <v>314</v>
      </c>
      <c r="C15" s="536"/>
      <c r="D15" s="536"/>
      <c r="E15" s="536"/>
      <c r="F15" s="536"/>
    </row>
    <row r="16" spans="1:8" ht="22.8">
      <c r="A16" s="86">
        <v>1</v>
      </c>
      <c r="B16" s="82" t="s">
        <v>1275</v>
      </c>
      <c r="C16" s="86" t="s">
        <v>259</v>
      </c>
      <c r="D16" s="153">
        <v>0.26</v>
      </c>
      <c r="E16" s="83"/>
      <c r="F16" s="84"/>
      <c r="G16" s="38"/>
      <c r="H16" s="38"/>
    </row>
    <row r="17" spans="1:8" ht="34.200000000000003">
      <c r="A17" s="86">
        <v>2</v>
      </c>
      <c r="B17" s="361" t="s">
        <v>1398</v>
      </c>
      <c r="C17" s="86" t="s">
        <v>15</v>
      </c>
      <c r="D17" s="154">
        <v>2</v>
      </c>
      <c r="E17" s="83"/>
      <c r="F17" s="84"/>
      <c r="G17" s="38"/>
      <c r="H17" s="38"/>
    </row>
    <row r="18" spans="1:8">
      <c r="A18" s="86">
        <v>3</v>
      </c>
      <c r="B18" s="82" t="s">
        <v>1328</v>
      </c>
      <c r="C18" s="86" t="s">
        <v>15</v>
      </c>
      <c r="D18" s="154">
        <v>2</v>
      </c>
      <c r="E18" s="83"/>
      <c r="F18" s="84"/>
      <c r="G18" s="38"/>
      <c r="H18" s="38"/>
    </row>
    <row r="19" spans="1:8">
      <c r="A19" s="86">
        <v>4</v>
      </c>
      <c r="B19" s="82" t="s">
        <v>1298</v>
      </c>
      <c r="C19" s="86" t="s">
        <v>29</v>
      </c>
      <c r="D19" s="153">
        <v>0.01</v>
      </c>
      <c r="E19" s="83"/>
      <c r="F19" s="84"/>
      <c r="G19" s="38"/>
      <c r="H19" s="38"/>
    </row>
    <row r="20" spans="1:8" ht="22.8">
      <c r="A20" s="86">
        <v>5</v>
      </c>
      <c r="B20" s="82" t="s">
        <v>291</v>
      </c>
      <c r="C20" s="86" t="s">
        <v>259</v>
      </c>
      <c r="D20" s="153">
        <v>0.26</v>
      </c>
      <c r="E20" s="83"/>
      <c r="F20" s="84"/>
      <c r="G20" s="38"/>
      <c r="H20" s="38"/>
    </row>
    <row r="21" spans="1:8">
      <c r="A21" s="155"/>
      <c r="B21" s="535" t="s">
        <v>315</v>
      </c>
      <c r="C21" s="536"/>
      <c r="D21" s="536"/>
      <c r="E21" s="536"/>
      <c r="F21" s="536"/>
    </row>
    <row r="22" spans="1:8">
      <c r="A22" s="86">
        <v>1</v>
      </c>
      <c r="B22" s="82" t="s">
        <v>2422</v>
      </c>
      <c r="C22" s="86" t="s">
        <v>64</v>
      </c>
      <c r="D22" s="154">
        <v>260</v>
      </c>
      <c r="E22" s="83"/>
      <c r="F22" s="84"/>
      <c r="G22" s="38"/>
      <c r="H22" s="38"/>
    </row>
    <row r="23" spans="1:8">
      <c r="A23" s="86">
        <v>2</v>
      </c>
      <c r="B23" s="82" t="s">
        <v>2423</v>
      </c>
      <c r="C23" s="86" t="s">
        <v>13</v>
      </c>
      <c r="D23" s="154">
        <v>2</v>
      </c>
      <c r="E23" s="83"/>
      <c r="F23" s="84"/>
      <c r="G23" s="38"/>
      <c r="H23" s="38"/>
    </row>
    <row r="24" spans="1:8">
      <c r="A24" s="86">
        <v>3</v>
      </c>
      <c r="B24" s="82" t="s">
        <v>1325</v>
      </c>
      <c r="C24" s="86" t="s">
        <v>10</v>
      </c>
      <c r="D24" s="154">
        <v>1</v>
      </c>
      <c r="E24" s="83"/>
      <c r="F24" s="84"/>
      <c r="G24" s="38"/>
      <c r="H24" s="38"/>
    </row>
    <row r="25" spans="1:8" ht="14.1" customHeight="1">
      <c r="A25" s="495" t="s">
        <v>1392</v>
      </c>
      <c r="B25" s="496"/>
      <c r="C25" s="496"/>
      <c r="D25" s="496"/>
      <c r="E25" s="497"/>
      <c r="F25" s="84"/>
    </row>
    <row r="26" spans="1:8">
      <c r="A26" s="57"/>
      <c r="B26" s="553"/>
      <c r="C26" s="554"/>
      <c r="D26" s="554"/>
      <c r="E26" s="39"/>
      <c r="F26" s="37"/>
    </row>
    <row r="27" spans="1:8" ht="14.1">
      <c r="A27" s="57"/>
      <c r="B27" s="551"/>
      <c r="C27" s="552"/>
      <c r="D27" s="552"/>
      <c r="E27" s="39"/>
      <c r="F27" s="37"/>
    </row>
  </sheetData>
  <mergeCells count="13">
    <mergeCell ref="B27:D27"/>
    <mergeCell ref="B26:D26"/>
    <mergeCell ref="D10:D11"/>
    <mergeCell ref="B12:F12"/>
    <mergeCell ref="B15:F15"/>
    <mergeCell ref="B21:F21"/>
    <mergeCell ref="E10:F10"/>
    <mergeCell ref="A25:E25"/>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0CA5-3DAD-4C69-BAAA-AFC71651972D}">
  <dimension ref="A2:F27"/>
  <sheetViews>
    <sheetView workbookViewId="0">
      <selection activeCell="K19" sqref="K19"/>
    </sheetView>
  </sheetViews>
  <sheetFormatPr defaultRowHeight="12.3"/>
  <cols>
    <col min="1" max="1" width="5.109375" style="60" customWidth="1"/>
    <col min="2" max="2" width="40.5546875" customWidth="1"/>
    <col min="3" max="3" width="7.21875" style="60" customWidth="1"/>
    <col min="4" max="4" width="10" style="60" customWidth="1"/>
    <col min="5" max="6" width="14.5546875" customWidth="1"/>
  </cols>
  <sheetData>
    <row r="2" spans="1:6" ht="15">
      <c r="B2" s="564" t="s">
        <v>19</v>
      </c>
      <c r="C2" s="565"/>
      <c r="D2" s="565"/>
      <c r="E2" s="565"/>
    </row>
    <row r="4" spans="1:6">
      <c r="A4" s="566" t="s">
        <v>846</v>
      </c>
      <c r="B4" s="567"/>
      <c r="C4" s="567"/>
      <c r="D4" s="567"/>
      <c r="E4" s="567"/>
      <c r="F4" s="567"/>
    </row>
    <row r="5" spans="1:6">
      <c r="A5" s="567"/>
      <c r="B5" s="567"/>
      <c r="C5" s="567"/>
      <c r="D5" s="567"/>
      <c r="E5" s="567"/>
      <c r="F5" s="567"/>
    </row>
    <row r="6" spans="1:6">
      <c r="A6" s="566" t="s">
        <v>1335</v>
      </c>
      <c r="B6" s="567"/>
      <c r="C6" s="567"/>
      <c r="D6" s="567"/>
      <c r="E6" s="567"/>
      <c r="F6" s="567"/>
    </row>
    <row r="7" spans="1:6">
      <c r="A7" s="567"/>
      <c r="B7" s="567"/>
      <c r="C7" s="567"/>
      <c r="D7" s="567"/>
      <c r="E7" s="567"/>
      <c r="F7" s="567"/>
    </row>
    <row r="8" spans="1:6">
      <c r="A8" s="566" t="s">
        <v>1336</v>
      </c>
      <c r="B8" s="567"/>
      <c r="C8" s="567"/>
      <c r="D8" s="567"/>
      <c r="E8" s="567"/>
      <c r="F8" s="567"/>
    </row>
    <row r="9" spans="1:6">
      <c r="A9" s="567"/>
      <c r="B9" s="567"/>
      <c r="C9" s="567"/>
      <c r="D9" s="567"/>
      <c r="E9" s="567"/>
      <c r="F9" s="567"/>
    </row>
    <row r="10" spans="1:6">
      <c r="A10" s="662" t="s">
        <v>1438</v>
      </c>
      <c r="B10" s="41" t="s">
        <v>23</v>
      </c>
      <c r="C10" s="42" t="s">
        <v>6</v>
      </c>
      <c r="D10" s="570" t="s">
        <v>7</v>
      </c>
      <c r="E10" s="574" t="s">
        <v>1393</v>
      </c>
      <c r="F10" s="575"/>
    </row>
    <row r="11" spans="1:6">
      <c r="A11" s="663"/>
      <c r="B11" s="43" t="s">
        <v>24</v>
      </c>
      <c r="C11" s="44" t="s">
        <v>10</v>
      </c>
      <c r="D11" s="571"/>
      <c r="E11" s="88" t="s">
        <v>25</v>
      </c>
      <c r="F11" s="87" t="s">
        <v>26</v>
      </c>
    </row>
    <row r="12" spans="1:6">
      <c r="A12" s="157"/>
      <c r="B12" s="572" t="s">
        <v>254</v>
      </c>
      <c r="C12" s="573"/>
      <c r="D12" s="573"/>
      <c r="E12" s="573"/>
      <c r="F12" s="573"/>
    </row>
    <row r="13" spans="1:6" ht="22.8">
      <c r="A13" s="156">
        <v>1</v>
      </c>
      <c r="B13" s="89" t="s">
        <v>1327</v>
      </c>
      <c r="C13" s="156" t="s">
        <v>15</v>
      </c>
      <c r="D13" s="93">
        <v>2</v>
      </c>
      <c r="E13" s="90"/>
      <c r="F13" s="91"/>
    </row>
    <row r="14" spans="1:6" ht="22.8">
      <c r="A14" s="156">
        <v>2</v>
      </c>
      <c r="B14" s="89" t="s">
        <v>1288</v>
      </c>
      <c r="C14" s="156" t="s">
        <v>259</v>
      </c>
      <c r="D14" s="94">
        <v>0.995</v>
      </c>
      <c r="E14" s="90"/>
      <c r="F14" s="91"/>
    </row>
    <row r="15" spans="1:6" ht="22.8">
      <c r="A15" s="156">
        <v>3</v>
      </c>
      <c r="B15" s="89" t="s">
        <v>458</v>
      </c>
      <c r="C15" s="156" t="s">
        <v>46</v>
      </c>
      <c r="D15" s="94">
        <v>0.498</v>
      </c>
      <c r="E15" s="90"/>
      <c r="F15" s="91"/>
    </row>
    <row r="16" spans="1:6">
      <c r="A16" s="157"/>
      <c r="B16" s="572" t="s">
        <v>314</v>
      </c>
      <c r="C16" s="573"/>
      <c r="D16" s="573"/>
      <c r="E16" s="573"/>
      <c r="F16" s="573"/>
    </row>
    <row r="17" spans="1:6" ht="22.8">
      <c r="A17" s="156">
        <v>1</v>
      </c>
      <c r="B17" s="89" t="s">
        <v>1275</v>
      </c>
      <c r="C17" s="156" t="s">
        <v>259</v>
      </c>
      <c r="D17" s="93">
        <v>1.0249999999999999</v>
      </c>
      <c r="E17" s="90"/>
      <c r="F17" s="91"/>
    </row>
    <row r="18" spans="1:6">
      <c r="A18" s="156">
        <v>2</v>
      </c>
      <c r="B18" s="89" t="s">
        <v>1328</v>
      </c>
      <c r="C18" s="156" t="s">
        <v>15</v>
      </c>
      <c r="D18" s="93">
        <v>2</v>
      </c>
      <c r="E18" s="90"/>
      <c r="F18" s="91"/>
    </row>
    <row r="19" spans="1:6">
      <c r="A19" s="156">
        <v>3</v>
      </c>
      <c r="B19" s="89" t="s">
        <v>1298</v>
      </c>
      <c r="C19" s="156" t="s">
        <v>29</v>
      </c>
      <c r="D19" s="94">
        <v>0.01</v>
      </c>
      <c r="E19" s="90"/>
      <c r="F19" s="91"/>
    </row>
    <row r="20" spans="1:6" ht="22.8">
      <c r="A20" s="156">
        <v>4</v>
      </c>
      <c r="B20" s="89" t="s">
        <v>291</v>
      </c>
      <c r="C20" s="156" t="s">
        <v>259</v>
      </c>
      <c r="D20" s="93">
        <v>1.0249999999999999</v>
      </c>
      <c r="E20" s="90"/>
      <c r="F20" s="91"/>
    </row>
    <row r="21" spans="1:6">
      <c r="A21" s="157"/>
      <c r="B21" s="572" t="s">
        <v>315</v>
      </c>
      <c r="C21" s="573"/>
      <c r="D21" s="573"/>
      <c r="E21" s="573"/>
      <c r="F21" s="573"/>
    </row>
    <row r="22" spans="1:6">
      <c r="A22" s="156">
        <v>1</v>
      </c>
      <c r="B22" s="89" t="s">
        <v>1313</v>
      </c>
      <c r="C22" s="156" t="s">
        <v>64</v>
      </c>
      <c r="D22" s="93">
        <v>1025</v>
      </c>
      <c r="E22" s="90"/>
      <c r="F22" s="91"/>
    </row>
    <row r="23" spans="1:6">
      <c r="A23" s="156">
        <v>2</v>
      </c>
      <c r="B23" s="89" t="s">
        <v>1325</v>
      </c>
      <c r="C23" s="156" t="s">
        <v>10</v>
      </c>
      <c r="D23" s="93">
        <v>1</v>
      </c>
      <c r="E23" s="90"/>
      <c r="F23" s="91"/>
    </row>
    <row r="24" spans="1:6" ht="14.1" customHeight="1">
      <c r="A24" s="495" t="s">
        <v>1392</v>
      </c>
      <c r="B24" s="496"/>
      <c r="C24" s="496"/>
      <c r="D24" s="496"/>
      <c r="E24" s="497"/>
      <c r="F24" s="91"/>
    </row>
    <row r="25" spans="1:6">
      <c r="A25" s="158"/>
      <c r="B25" s="576"/>
      <c r="C25" s="577"/>
      <c r="D25" s="577"/>
      <c r="E25" s="47"/>
      <c r="F25" s="45"/>
    </row>
    <row r="26" spans="1:6" ht="14.1">
      <c r="A26" s="158"/>
      <c r="B26" s="582"/>
      <c r="C26" s="583"/>
      <c r="D26" s="583"/>
      <c r="E26" s="47"/>
      <c r="F26" s="45"/>
    </row>
    <row r="27" spans="1:6" ht="14.1">
      <c r="A27" s="158"/>
      <c r="B27" s="582"/>
      <c r="C27" s="583"/>
      <c r="D27" s="583"/>
      <c r="E27" s="47"/>
      <c r="F27" s="45"/>
    </row>
  </sheetData>
  <mergeCells count="14">
    <mergeCell ref="B26:D26"/>
    <mergeCell ref="B27:D27"/>
    <mergeCell ref="B21:F21"/>
    <mergeCell ref="B25:D25"/>
    <mergeCell ref="A24:E24"/>
    <mergeCell ref="B16:F16"/>
    <mergeCell ref="B2:E2"/>
    <mergeCell ref="A4:F5"/>
    <mergeCell ref="A6:F7"/>
    <mergeCell ref="A8:F9"/>
    <mergeCell ref="D10:D11"/>
    <mergeCell ref="B12:F12"/>
    <mergeCell ref="E10:F10"/>
    <mergeCell ref="A10:A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D667-86AE-4007-983B-F36CA5F97E57}">
  <dimension ref="A2:H28"/>
  <sheetViews>
    <sheetView topLeftCell="A16"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1337</v>
      </c>
      <c r="B6" s="540"/>
      <c r="C6" s="540"/>
      <c r="D6" s="540"/>
      <c r="E6" s="540"/>
      <c r="F6" s="540"/>
    </row>
    <row r="7" spans="1:8">
      <c r="A7" s="540"/>
      <c r="B7" s="540"/>
      <c r="C7" s="540"/>
      <c r="D7" s="540"/>
      <c r="E7" s="540"/>
      <c r="F7" s="540"/>
    </row>
    <row r="8" spans="1:8">
      <c r="A8" s="539" t="s">
        <v>1286</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ht="22.8">
      <c r="A13" s="86">
        <v>1</v>
      </c>
      <c r="B13" s="82" t="s">
        <v>1327</v>
      </c>
      <c r="C13" s="86" t="s">
        <v>15</v>
      </c>
      <c r="D13" s="154">
        <v>1</v>
      </c>
      <c r="E13" s="83"/>
      <c r="F13" s="84"/>
      <c r="G13" s="38"/>
      <c r="H13" s="38"/>
    </row>
    <row r="14" spans="1:8" ht="22.8">
      <c r="A14" s="86">
        <v>2</v>
      </c>
      <c r="B14" s="82" t="s">
        <v>1288</v>
      </c>
      <c r="C14" s="86" t="s">
        <v>259</v>
      </c>
      <c r="D14" s="153">
        <v>0.78100000000000003</v>
      </c>
      <c r="E14" s="83"/>
      <c r="F14" s="84"/>
      <c r="G14" s="38"/>
      <c r="H14" s="38"/>
    </row>
    <row r="15" spans="1:8" ht="22.8">
      <c r="A15" s="86">
        <v>3</v>
      </c>
      <c r="B15" s="82" t="s">
        <v>458</v>
      </c>
      <c r="C15" s="86" t="s">
        <v>46</v>
      </c>
      <c r="D15" s="153">
        <v>0.39</v>
      </c>
      <c r="E15" s="83"/>
      <c r="F15" s="84"/>
      <c r="G15" s="38"/>
      <c r="H15" s="38"/>
    </row>
    <row r="16" spans="1:8">
      <c r="A16" s="155"/>
      <c r="B16" s="535" t="s">
        <v>314</v>
      </c>
      <c r="C16" s="536"/>
      <c r="D16" s="536"/>
      <c r="E16" s="536"/>
      <c r="F16" s="536"/>
    </row>
    <row r="17" spans="1:8" ht="22.8">
      <c r="A17" s="86">
        <v>1</v>
      </c>
      <c r="B17" s="82" t="s">
        <v>1275</v>
      </c>
      <c r="C17" s="86" t="s">
        <v>259</v>
      </c>
      <c r="D17" s="153">
        <v>0.8</v>
      </c>
      <c r="E17" s="83"/>
      <c r="F17" s="84"/>
      <c r="G17" s="38"/>
      <c r="H17" s="38"/>
    </row>
    <row r="18" spans="1:8" ht="34.200000000000003">
      <c r="A18" s="86">
        <v>2</v>
      </c>
      <c r="B18" s="82" t="s">
        <v>1338</v>
      </c>
      <c r="C18" s="86" t="s">
        <v>15</v>
      </c>
      <c r="D18" s="154">
        <v>1</v>
      </c>
      <c r="E18" s="83"/>
      <c r="F18" s="84"/>
      <c r="G18" s="38"/>
      <c r="H18" s="38"/>
    </row>
    <row r="19" spans="1:8">
      <c r="A19" s="86">
        <v>3</v>
      </c>
      <c r="B19" s="82" t="s">
        <v>1328</v>
      </c>
      <c r="C19" s="86" t="s">
        <v>15</v>
      </c>
      <c r="D19" s="154">
        <v>2</v>
      </c>
      <c r="E19" s="83"/>
      <c r="F19" s="84"/>
      <c r="G19" s="38"/>
      <c r="H19" s="38"/>
    </row>
    <row r="20" spans="1:8">
      <c r="A20" s="86">
        <v>4</v>
      </c>
      <c r="B20" s="82" t="s">
        <v>1298</v>
      </c>
      <c r="C20" s="86" t="s">
        <v>29</v>
      </c>
      <c r="D20" s="153">
        <v>0.01</v>
      </c>
      <c r="E20" s="83"/>
      <c r="F20" s="84"/>
      <c r="G20" s="38"/>
      <c r="H20" s="38"/>
    </row>
    <row r="21" spans="1:8" ht="22.8">
      <c r="A21" s="86">
        <v>5</v>
      </c>
      <c r="B21" s="82" t="s">
        <v>291</v>
      </c>
      <c r="C21" s="86" t="s">
        <v>259</v>
      </c>
      <c r="D21" s="153">
        <v>0.8</v>
      </c>
      <c r="E21" s="83"/>
      <c r="F21" s="84"/>
      <c r="G21" s="38"/>
      <c r="H21" s="38"/>
    </row>
    <row r="22" spans="1:8">
      <c r="A22" s="155"/>
      <c r="B22" s="535" t="s">
        <v>315</v>
      </c>
      <c r="C22" s="536"/>
      <c r="D22" s="536"/>
      <c r="E22" s="536"/>
      <c r="F22" s="536"/>
    </row>
    <row r="23" spans="1:8">
      <c r="A23" s="86">
        <v>1</v>
      </c>
      <c r="B23" s="82" t="s">
        <v>1333</v>
      </c>
      <c r="C23" s="86" t="s">
        <v>64</v>
      </c>
      <c r="D23" s="154">
        <v>800</v>
      </c>
      <c r="E23" s="83"/>
      <c r="F23" s="84"/>
      <c r="G23" s="38"/>
      <c r="H23" s="38"/>
    </row>
    <row r="24" spans="1:8">
      <c r="A24" s="86">
        <v>2</v>
      </c>
      <c r="B24" s="82" t="s">
        <v>1334</v>
      </c>
      <c r="C24" s="86" t="s">
        <v>13</v>
      </c>
      <c r="D24" s="154">
        <v>1</v>
      </c>
      <c r="E24" s="83"/>
      <c r="F24" s="84"/>
      <c r="G24" s="38"/>
      <c r="H24" s="38"/>
    </row>
    <row r="25" spans="1:8">
      <c r="A25" s="86">
        <v>3</v>
      </c>
      <c r="B25" s="82" t="s">
        <v>1325</v>
      </c>
      <c r="C25" s="86" t="s">
        <v>10</v>
      </c>
      <c r="D25" s="154">
        <v>1</v>
      </c>
      <c r="E25" s="83"/>
      <c r="F25" s="84"/>
      <c r="G25" s="38"/>
      <c r="H25" s="38"/>
    </row>
    <row r="26" spans="1:8" ht="14.1" customHeight="1">
      <c r="A26" s="495" t="s">
        <v>1392</v>
      </c>
      <c r="B26" s="496"/>
      <c r="C26" s="496"/>
      <c r="D26" s="496"/>
      <c r="E26" s="497"/>
      <c r="F26" s="84"/>
    </row>
    <row r="27" spans="1:8">
      <c r="A27" s="57"/>
      <c r="B27" s="553"/>
      <c r="C27" s="554"/>
      <c r="D27" s="554"/>
      <c r="E27" s="39"/>
      <c r="F27" s="37"/>
    </row>
    <row r="28" spans="1:8" ht="14.1">
      <c r="A28" s="57"/>
      <c r="B28" s="551"/>
      <c r="C28" s="552"/>
      <c r="D28" s="552"/>
      <c r="E28" s="39"/>
      <c r="F28" s="37"/>
    </row>
  </sheetData>
  <mergeCells count="13">
    <mergeCell ref="B28:D28"/>
    <mergeCell ref="B27:D27"/>
    <mergeCell ref="D10:D11"/>
    <mergeCell ref="B12:F12"/>
    <mergeCell ref="B16:F16"/>
    <mergeCell ref="B22:F22"/>
    <mergeCell ref="E10:F10"/>
    <mergeCell ref="A26:E26"/>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8DF4-4882-47F4-A113-D95B3ED66DC2}">
  <dimension ref="A2:H26"/>
  <sheetViews>
    <sheetView topLeftCell="A9"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1339</v>
      </c>
      <c r="B6" s="540"/>
      <c r="C6" s="540"/>
      <c r="D6" s="540"/>
      <c r="E6" s="540"/>
      <c r="F6" s="540"/>
    </row>
    <row r="7" spans="1:8">
      <c r="A7" s="540"/>
      <c r="B7" s="540"/>
      <c r="C7" s="540"/>
      <c r="D7" s="540"/>
      <c r="E7" s="540"/>
      <c r="F7" s="540"/>
    </row>
    <row r="8" spans="1:8">
      <c r="A8" s="539" t="s">
        <v>1286</v>
      </c>
      <c r="B8" s="540"/>
      <c r="C8" s="540"/>
      <c r="D8" s="540"/>
      <c r="E8" s="540"/>
      <c r="F8" s="540"/>
    </row>
    <row r="9" spans="1:8">
      <c r="A9" s="540"/>
      <c r="B9" s="540"/>
      <c r="C9" s="540"/>
      <c r="D9" s="540"/>
      <c r="E9" s="540"/>
      <c r="F9" s="540"/>
    </row>
    <row r="10" spans="1:8">
      <c r="A10" s="545" t="s">
        <v>1438</v>
      </c>
      <c r="B10" s="31" t="s">
        <v>23</v>
      </c>
      <c r="C10" s="32" t="s">
        <v>6</v>
      </c>
      <c r="D10" s="541" t="s">
        <v>7</v>
      </c>
      <c r="E10" s="543" t="s">
        <v>1393</v>
      </c>
      <c r="F10" s="544"/>
    </row>
    <row r="11" spans="1:8">
      <c r="A11" s="546"/>
      <c r="B11" s="33" t="s">
        <v>24</v>
      </c>
      <c r="C11" s="34" t="s">
        <v>10</v>
      </c>
      <c r="D11" s="542"/>
      <c r="E11" s="81" t="s">
        <v>25</v>
      </c>
      <c r="F11" s="80" t="s">
        <v>26</v>
      </c>
    </row>
    <row r="12" spans="1:8">
      <c r="A12" s="155"/>
      <c r="B12" s="535" t="s">
        <v>254</v>
      </c>
      <c r="C12" s="536"/>
      <c r="D12" s="536"/>
      <c r="E12" s="536"/>
      <c r="F12" s="536"/>
    </row>
    <row r="13" spans="1:8" ht="22.8">
      <c r="A13" s="86">
        <v>1</v>
      </c>
      <c r="B13" s="82" t="s">
        <v>1327</v>
      </c>
      <c r="C13" s="86" t="s">
        <v>15</v>
      </c>
      <c r="D13" s="154">
        <v>2</v>
      </c>
      <c r="E13" s="83"/>
      <c r="F13" s="84"/>
      <c r="G13" s="38"/>
      <c r="H13" s="38"/>
    </row>
    <row r="14" spans="1:8" ht="22.8">
      <c r="A14" s="86">
        <v>2</v>
      </c>
      <c r="B14" s="82" t="s">
        <v>1288</v>
      </c>
      <c r="C14" s="86" t="s">
        <v>259</v>
      </c>
      <c r="D14" s="154">
        <v>1.5149999999999999</v>
      </c>
      <c r="E14" s="83"/>
      <c r="F14" s="84"/>
      <c r="G14" s="38"/>
      <c r="H14" s="38"/>
    </row>
    <row r="15" spans="1:8" ht="22.8">
      <c r="A15" s="86">
        <v>3</v>
      </c>
      <c r="B15" s="82" t="s">
        <v>458</v>
      </c>
      <c r="C15" s="86" t="s">
        <v>46</v>
      </c>
      <c r="D15" s="153">
        <v>0.75800000000000001</v>
      </c>
      <c r="E15" s="83"/>
      <c r="F15" s="84"/>
      <c r="G15" s="38"/>
      <c r="H15" s="38"/>
    </row>
    <row r="16" spans="1:8">
      <c r="A16" s="155"/>
      <c r="B16" s="535" t="s">
        <v>314</v>
      </c>
      <c r="C16" s="536"/>
      <c r="D16" s="536"/>
      <c r="E16" s="536"/>
      <c r="F16" s="536"/>
    </row>
    <row r="17" spans="1:8" ht="22.8">
      <c r="A17" s="86">
        <v>1</v>
      </c>
      <c r="B17" s="82" t="s">
        <v>1275</v>
      </c>
      <c r="C17" s="86" t="s">
        <v>259</v>
      </c>
      <c r="D17" s="154">
        <v>1.55</v>
      </c>
      <c r="E17" s="83"/>
      <c r="F17" s="84"/>
      <c r="G17" s="38"/>
      <c r="H17" s="38"/>
    </row>
    <row r="18" spans="1:8">
      <c r="A18" s="86">
        <v>2</v>
      </c>
      <c r="B18" s="82" t="s">
        <v>1328</v>
      </c>
      <c r="C18" s="86" t="s">
        <v>15</v>
      </c>
      <c r="D18" s="154">
        <v>2</v>
      </c>
      <c r="E18" s="83"/>
      <c r="F18" s="84"/>
      <c r="G18" s="38"/>
      <c r="H18" s="38"/>
    </row>
    <row r="19" spans="1:8">
      <c r="A19" s="86">
        <v>3</v>
      </c>
      <c r="B19" s="82" t="s">
        <v>1298</v>
      </c>
      <c r="C19" s="86" t="s">
        <v>29</v>
      </c>
      <c r="D19" s="153">
        <v>0.01</v>
      </c>
      <c r="E19" s="83"/>
      <c r="F19" s="84"/>
      <c r="G19" s="38"/>
      <c r="H19" s="38"/>
    </row>
    <row r="20" spans="1:8" ht="22.8">
      <c r="A20" s="86">
        <v>4</v>
      </c>
      <c r="B20" s="82" t="s">
        <v>291</v>
      </c>
      <c r="C20" s="86" t="s">
        <v>259</v>
      </c>
      <c r="D20" s="154">
        <v>1.55</v>
      </c>
      <c r="E20" s="83"/>
      <c r="F20" s="84"/>
      <c r="G20" s="38"/>
      <c r="H20" s="38"/>
    </row>
    <row r="21" spans="1:8">
      <c r="A21" s="155"/>
      <c r="B21" s="535" t="s">
        <v>315</v>
      </c>
      <c r="C21" s="536"/>
      <c r="D21" s="536"/>
      <c r="E21" s="536"/>
      <c r="F21" s="536"/>
    </row>
    <row r="22" spans="1:8">
      <c r="A22" s="86">
        <v>1</v>
      </c>
      <c r="B22" s="82" t="s">
        <v>1313</v>
      </c>
      <c r="C22" s="86" t="s">
        <v>64</v>
      </c>
      <c r="D22" s="154">
        <v>1550</v>
      </c>
      <c r="E22" s="83"/>
      <c r="F22" s="84"/>
      <c r="G22" s="38"/>
      <c r="H22" s="38"/>
    </row>
    <row r="23" spans="1:8">
      <c r="A23" s="86">
        <v>2</v>
      </c>
      <c r="B23" s="82" t="s">
        <v>1325</v>
      </c>
      <c r="C23" s="86" t="s">
        <v>10</v>
      </c>
      <c r="D23" s="154">
        <v>1</v>
      </c>
      <c r="E23" s="83"/>
      <c r="F23" s="84"/>
      <c r="G23" s="38"/>
      <c r="H23" s="38"/>
    </row>
    <row r="24" spans="1:8" ht="14.1" customHeight="1">
      <c r="A24" s="495" t="s">
        <v>1392</v>
      </c>
      <c r="B24" s="496"/>
      <c r="C24" s="496"/>
      <c r="D24" s="496"/>
      <c r="E24" s="497"/>
      <c r="F24" s="84"/>
    </row>
    <row r="25" spans="1:8">
      <c r="A25" s="57"/>
      <c r="B25" s="553"/>
      <c r="C25" s="554"/>
      <c r="D25" s="554"/>
      <c r="E25" s="39"/>
      <c r="F25" s="37"/>
    </row>
    <row r="26" spans="1:8" ht="14.1">
      <c r="A26" s="57"/>
      <c r="B26" s="551"/>
      <c r="C26" s="552"/>
      <c r="D26" s="552"/>
      <c r="E26" s="39"/>
      <c r="F26" s="37"/>
    </row>
  </sheetData>
  <mergeCells count="13">
    <mergeCell ref="B26:D26"/>
    <mergeCell ref="B25:D25"/>
    <mergeCell ref="D10:D11"/>
    <mergeCell ref="B12:F12"/>
    <mergeCell ref="B16:F16"/>
    <mergeCell ref="B21:F21"/>
    <mergeCell ref="E10:F10"/>
    <mergeCell ref="A24:E24"/>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6DB1-F324-431E-92A4-C52B6DC9C6BC}">
  <dimension ref="A2:H28"/>
  <sheetViews>
    <sheetView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37" t="s">
        <v>19</v>
      </c>
      <c r="C2" s="538"/>
      <c r="D2" s="538"/>
      <c r="E2" s="538"/>
    </row>
    <row r="4" spans="1:8">
      <c r="A4" s="539" t="s">
        <v>846</v>
      </c>
      <c r="B4" s="540"/>
      <c r="C4" s="540"/>
      <c r="D4" s="540"/>
      <c r="E4" s="540"/>
      <c r="F4" s="540"/>
    </row>
    <row r="5" spans="1:8">
      <c r="A5" s="540"/>
      <c r="B5" s="540"/>
      <c r="C5" s="540"/>
      <c r="D5" s="540"/>
      <c r="E5" s="540"/>
      <c r="F5" s="540"/>
    </row>
    <row r="6" spans="1:8">
      <c r="A6" s="539" t="s">
        <v>1387</v>
      </c>
      <c r="B6" s="540"/>
      <c r="C6" s="540"/>
      <c r="D6" s="540"/>
      <c r="E6" s="540"/>
      <c r="F6" s="540"/>
    </row>
    <row r="7" spans="1:8">
      <c r="A7" s="540"/>
      <c r="B7" s="540"/>
      <c r="C7" s="540"/>
      <c r="D7" s="540"/>
      <c r="E7" s="540"/>
      <c r="F7" s="540"/>
    </row>
    <row r="8" spans="1:8">
      <c r="A8" s="539" t="s">
        <v>1388</v>
      </c>
      <c r="B8" s="540"/>
      <c r="C8" s="540"/>
      <c r="D8" s="540"/>
      <c r="E8" s="540"/>
      <c r="F8" s="540"/>
    </row>
    <row r="9" spans="1:8">
      <c r="A9" s="540"/>
      <c r="B9" s="540"/>
      <c r="C9" s="540"/>
      <c r="D9" s="540"/>
      <c r="E9" s="540"/>
      <c r="F9" s="540"/>
    </row>
    <row r="10" spans="1:8">
      <c r="A10" s="159"/>
      <c r="B10" s="30"/>
      <c r="C10" s="604"/>
      <c r="D10" s="605"/>
      <c r="E10" s="605"/>
      <c r="F10" s="605"/>
    </row>
    <row r="11" spans="1:8">
      <c r="A11" s="545" t="s">
        <v>1438</v>
      </c>
      <c r="B11" s="31" t="s">
        <v>23</v>
      </c>
      <c r="C11" s="32" t="s">
        <v>6</v>
      </c>
      <c r="D11" s="606" t="s">
        <v>7</v>
      </c>
      <c r="E11" s="543" t="s">
        <v>1393</v>
      </c>
      <c r="F11" s="544"/>
    </row>
    <row r="12" spans="1:8">
      <c r="A12" s="546"/>
      <c r="B12" s="33" t="s">
        <v>24</v>
      </c>
      <c r="C12" s="34" t="s">
        <v>10</v>
      </c>
      <c r="D12" s="607"/>
      <c r="E12" s="81" t="s">
        <v>25</v>
      </c>
      <c r="F12" s="80" t="s">
        <v>26</v>
      </c>
    </row>
    <row r="13" spans="1:8">
      <c r="A13" s="155"/>
      <c r="B13" s="535" t="s">
        <v>254</v>
      </c>
      <c r="C13" s="536"/>
      <c r="D13" s="536"/>
      <c r="E13" s="536"/>
      <c r="F13" s="536"/>
    </row>
    <row r="14" spans="1:8" ht="22.8">
      <c r="A14" s="86">
        <v>1</v>
      </c>
      <c r="B14" s="82" t="s">
        <v>1288</v>
      </c>
      <c r="C14" s="86" t="s">
        <v>259</v>
      </c>
      <c r="D14" s="154">
        <v>1.3</v>
      </c>
      <c r="E14" s="83"/>
      <c r="F14" s="84"/>
      <c r="G14" s="38"/>
      <c r="H14" s="38"/>
    </row>
    <row r="15" spans="1:8" ht="34.200000000000003">
      <c r="A15" s="86">
        <v>2</v>
      </c>
      <c r="B15" s="82" t="s">
        <v>1389</v>
      </c>
      <c r="C15" s="86" t="s">
        <v>46</v>
      </c>
      <c r="D15" s="153">
        <v>0.32500000000000001</v>
      </c>
      <c r="E15" s="83"/>
      <c r="F15" s="84"/>
      <c r="G15" s="38"/>
      <c r="H15" s="38"/>
    </row>
    <row r="16" spans="1:8">
      <c r="A16" s="155"/>
      <c r="B16" s="535" t="s">
        <v>314</v>
      </c>
      <c r="C16" s="536"/>
      <c r="D16" s="536"/>
      <c r="E16" s="536"/>
      <c r="F16" s="536"/>
    </row>
    <row r="17" spans="1:8" ht="22.8">
      <c r="A17" s="86">
        <v>1</v>
      </c>
      <c r="B17" s="82" t="s">
        <v>1275</v>
      </c>
      <c r="C17" s="86" t="s">
        <v>259</v>
      </c>
      <c r="D17" s="154">
        <v>1.33</v>
      </c>
      <c r="E17" s="83"/>
      <c r="F17" s="84"/>
      <c r="G17" s="38"/>
      <c r="H17" s="38"/>
    </row>
    <row r="18" spans="1:8" ht="34.200000000000003">
      <c r="A18" s="86">
        <v>2</v>
      </c>
      <c r="B18" s="82" t="s">
        <v>1390</v>
      </c>
      <c r="C18" s="86" t="s">
        <v>10</v>
      </c>
      <c r="D18" s="154">
        <v>2</v>
      </c>
      <c r="E18" s="83"/>
      <c r="F18" s="84"/>
      <c r="G18" s="38"/>
      <c r="H18" s="38"/>
    </row>
    <row r="19" spans="1:8">
      <c r="A19" s="86">
        <v>3</v>
      </c>
      <c r="B19" s="82" t="s">
        <v>1328</v>
      </c>
      <c r="C19" s="86" t="s">
        <v>15</v>
      </c>
      <c r="D19" s="154">
        <v>2</v>
      </c>
      <c r="E19" s="83"/>
      <c r="F19" s="84"/>
      <c r="G19" s="38"/>
      <c r="H19" s="38"/>
    </row>
    <row r="20" spans="1:8">
      <c r="A20" s="86">
        <v>4</v>
      </c>
      <c r="B20" s="82" t="s">
        <v>1298</v>
      </c>
      <c r="C20" s="86" t="s">
        <v>29</v>
      </c>
      <c r="D20" s="153">
        <v>0.01</v>
      </c>
      <c r="E20" s="83"/>
      <c r="F20" s="84"/>
      <c r="G20" s="38"/>
      <c r="H20" s="38"/>
    </row>
    <row r="21" spans="1:8" ht="22.8">
      <c r="A21" s="86">
        <v>5</v>
      </c>
      <c r="B21" s="82" t="s">
        <v>291</v>
      </c>
      <c r="C21" s="86" t="s">
        <v>259</v>
      </c>
      <c r="D21" s="154">
        <v>1.33</v>
      </c>
      <c r="E21" s="83"/>
      <c r="F21" s="84"/>
      <c r="G21" s="38"/>
      <c r="H21" s="38"/>
    </row>
    <row r="22" spans="1:8">
      <c r="A22" s="155"/>
      <c r="B22" s="535" t="s">
        <v>315</v>
      </c>
      <c r="C22" s="536"/>
      <c r="D22" s="536"/>
      <c r="E22" s="536"/>
      <c r="F22" s="536"/>
    </row>
    <row r="23" spans="1:8">
      <c r="A23" s="86">
        <v>1</v>
      </c>
      <c r="B23" s="82" t="s">
        <v>549</v>
      </c>
      <c r="C23" s="86" t="s">
        <v>64</v>
      </c>
      <c r="D23" s="154">
        <v>1330</v>
      </c>
      <c r="E23" s="83"/>
      <c r="F23" s="84"/>
      <c r="G23" s="38"/>
      <c r="H23" s="38"/>
    </row>
    <row r="24" spans="1:8">
      <c r="A24" s="86">
        <v>2</v>
      </c>
      <c r="B24" s="82" t="s">
        <v>1391</v>
      </c>
      <c r="C24" s="86" t="s">
        <v>15</v>
      </c>
      <c r="D24" s="154">
        <v>2</v>
      </c>
      <c r="E24" s="83"/>
      <c r="F24" s="84"/>
      <c r="G24" s="38"/>
      <c r="H24" s="38"/>
    </row>
    <row r="25" spans="1:8">
      <c r="A25" s="86">
        <v>3</v>
      </c>
      <c r="B25" s="82" t="s">
        <v>1325</v>
      </c>
      <c r="C25" s="86" t="s">
        <v>10</v>
      </c>
      <c r="D25" s="154">
        <v>1</v>
      </c>
      <c r="E25" s="83"/>
      <c r="F25" s="84"/>
      <c r="G25" s="38"/>
      <c r="H25" s="38"/>
    </row>
    <row r="26" spans="1:8" ht="14.1" customHeight="1">
      <c r="A26" s="495" t="s">
        <v>1392</v>
      </c>
      <c r="B26" s="496"/>
      <c r="C26" s="496"/>
      <c r="D26" s="496"/>
      <c r="E26" s="497"/>
      <c r="F26" s="84"/>
    </row>
    <row r="27" spans="1:8">
      <c r="A27" s="57"/>
      <c r="B27" s="553"/>
      <c r="C27" s="554"/>
      <c r="D27" s="554"/>
      <c r="E27" s="39"/>
      <c r="F27" s="37"/>
    </row>
    <row r="28" spans="1:8" ht="14.1">
      <c r="A28" s="57"/>
      <c r="B28" s="551"/>
      <c r="C28" s="552"/>
      <c r="D28" s="552"/>
      <c r="E28" s="39"/>
      <c r="F28" s="37"/>
    </row>
  </sheetData>
  <mergeCells count="14">
    <mergeCell ref="B28:D28"/>
    <mergeCell ref="B27:D27"/>
    <mergeCell ref="D11:D12"/>
    <mergeCell ref="B13:F13"/>
    <mergeCell ref="B16:F16"/>
    <mergeCell ref="B22:F22"/>
    <mergeCell ref="E11:F11"/>
    <mergeCell ref="A26:E26"/>
    <mergeCell ref="A11:A12"/>
    <mergeCell ref="C10:F10"/>
    <mergeCell ref="B2:E2"/>
    <mergeCell ref="A4:F5"/>
    <mergeCell ref="A6:F7"/>
    <mergeCell ref="A8:F9"/>
  </mergeCells>
  <pageMargins left="0.23622047244094491" right="0" top="0.47244094488188981" bottom="0.19685039370078741" header="0" footer="0.2755905511811023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02D2-07E1-4A95-80CE-2DD301CBB94C}">
  <dimension ref="A2:H97"/>
  <sheetViews>
    <sheetView topLeftCell="A64" workbookViewId="0">
      <selection activeCell="B87" sqref="B87:F87"/>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1" t="s">
        <v>19</v>
      </c>
      <c r="C2" s="482"/>
      <c r="D2" s="482"/>
      <c r="E2" s="482"/>
    </row>
    <row r="4" spans="1:8">
      <c r="A4" s="483" t="s">
        <v>20</v>
      </c>
      <c r="B4" s="484"/>
      <c r="C4" s="484"/>
      <c r="D4" s="484"/>
      <c r="E4" s="484"/>
      <c r="F4" s="484"/>
    </row>
    <row r="5" spans="1:8">
      <c r="A5" s="484"/>
      <c r="B5" s="484"/>
      <c r="C5" s="484"/>
      <c r="D5" s="484"/>
      <c r="E5" s="484"/>
      <c r="F5" s="484"/>
    </row>
    <row r="6" spans="1:8">
      <c r="A6" s="483" t="s">
        <v>252</v>
      </c>
      <c r="B6" s="484"/>
      <c r="C6" s="484"/>
      <c r="D6" s="484"/>
      <c r="E6" s="484"/>
      <c r="F6" s="484"/>
    </row>
    <row r="7" spans="1:8">
      <c r="A7" s="484"/>
      <c r="B7" s="484"/>
      <c r="C7" s="484"/>
      <c r="D7" s="484"/>
      <c r="E7" s="484"/>
      <c r="F7" s="484"/>
    </row>
    <row r="8" spans="1:8">
      <c r="A8" s="483" t="s">
        <v>253</v>
      </c>
      <c r="B8" s="484"/>
      <c r="C8" s="484"/>
      <c r="D8" s="484"/>
      <c r="E8" s="484"/>
      <c r="F8" s="484"/>
    </row>
    <row r="9" spans="1:8">
      <c r="A9" s="484"/>
      <c r="B9" s="484"/>
      <c r="C9" s="484"/>
      <c r="D9" s="484"/>
      <c r="E9" s="484"/>
      <c r="F9" s="484"/>
    </row>
    <row r="10" spans="1:8">
      <c r="A10" s="479" t="s">
        <v>1438</v>
      </c>
      <c r="B10" s="22" t="s">
        <v>23</v>
      </c>
      <c r="C10" s="23" t="s">
        <v>6</v>
      </c>
      <c r="D10" s="477" t="s">
        <v>7</v>
      </c>
      <c r="E10" s="475" t="s">
        <v>1393</v>
      </c>
      <c r="F10" s="476"/>
    </row>
    <row r="11" spans="1:8">
      <c r="A11" s="480"/>
      <c r="B11" s="24" t="s">
        <v>24</v>
      </c>
      <c r="C11" s="25" t="s">
        <v>10</v>
      </c>
      <c r="D11" s="478"/>
      <c r="E11" s="65" t="s">
        <v>25</v>
      </c>
      <c r="F11" s="66" t="s">
        <v>26</v>
      </c>
    </row>
    <row r="12" spans="1:8">
      <c r="A12" s="128"/>
      <c r="B12" s="470" t="s">
        <v>254</v>
      </c>
      <c r="C12" s="471"/>
      <c r="D12" s="471"/>
      <c r="E12" s="471"/>
      <c r="F12" s="471"/>
    </row>
    <row r="13" spans="1:8">
      <c r="A13" s="129">
        <v>1</v>
      </c>
      <c r="B13" s="64" t="s">
        <v>255</v>
      </c>
      <c r="C13" s="129" t="s">
        <v>10</v>
      </c>
      <c r="D13" s="74">
        <v>13</v>
      </c>
      <c r="E13" s="61"/>
      <c r="F13" s="62"/>
      <c r="G13" s="27"/>
      <c r="H13" s="27"/>
    </row>
    <row r="14" spans="1:8" ht="22.8">
      <c r="A14" s="129">
        <v>2</v>
      </c>
      <c r="B14" s="64" t="s">
        <v>812</v>
      </c>
      <c r="C14" s="129" t="s">
        <v>10</v>
      </c>
      <c r="D14" s="74">
        <v>13</v>
      </c>
      <c r="E14" s="61"/>
      <c r="F14" s="62"/>
      <c r="G14" s="27"/>
      <c r="H14" s="27"/>
    </row>
    <row r="15" spans="1:8" ht="22.8">
      <c r="A15" s="129">
        <v>3</v>
      </c>
      <c r="B15" s="64" t="s">
        <v>256</v>
      </c>
      <c r="C15" s="129" t="s">
        <v>10</v>
      </c>
      <c r="D15" s="74">
        <v>13</v>
      </c>
      <c r="E15" s="61"/>
      <c r="F15" s="62"/>
      <c r="G15" s="27"/>
      <c r="H15" s="27"/>
    </row>
    <row r="16" spans="1:8" ht="34.200000000000003">
      <c r="A16" s="129">
        <v>4</v>
      </c>
      <c r="B16" s="64" t="s">
        <v>257</v>
      </c>
      <c r="C16" s="129" t="s">
        <v>46</v>
      </c>
      <c r="D16" s="75">
        <v>0.91</v>
      </c>
      <c r="E16" s="61"/>
      <c r="F16" s="62"/>
      <c r="G16" s="27"/>
      <c r="H16" s="27"/>
    </row>
    <row r="17" spans="1:8">
      <c r="A17" s="128"/>
      <c r="B17" s="470" t="s">
        <v>258</v>
      </c>
      <c r="C17" s="471"/>
      <c r="D17" s="471"/>
      <c r="E17" s="471"/>
      <c r="F17" s="471"/>
    </row>
    <row r="18" spans="1:8" ht="34.200000000000003">
      <c r="A18" s="129">
        <v>1</v>
      </c>
      <c r="B18" s="64" t="s">
        <v>1439</v>
      </c>
      <c r="C18" s="129" t="s">
        <v>259</v>
      </c>
      <c r="D18" s="75">
        <v>0.05</v>
      </c>
      <c r="E18" s="61"/>
      <c r="F18" s="62"/>
      <c r="G18" s="27"/>
      <c r="H18" s="27"/>
    </row>
    <row r="19" spans="1:8" ht="34.200000000000003">
      <c r="A19" s="129">
        <v>2</v>
      </c>
      <c r="B19" s="64" t="s">
        <v>260</v>
      </c>
      <c r="C19" s="129" t="s">
        <v>259</v>
      </c>
      <c r="D19" s="75">
        <v>0.05</v>
      </c>
      <c r="E19" s="61"/>
      <c r="F19" s="62"/>
      <c r="G19" s="27"/>
      <c r="H19" s="27"/>
    </row>
    <row r="20" spans="1:8" ht="34.200000000000003">
      <c r="A20" s="129">
        <v>3</v>
      </c>
      <c r="B20" s="64" t="s">
        <v>261</v>
      </c>
      <c r="C20" s="129" t="s">
        <v>259</v>
      </c>
      <c r="D20" s="75">
        <v>0.4</v>
      </c>
      <c r="E20" s="61"/>
      <c r="F20" s="62"/>
      <c r="G20" s="27"/>
      <c r="H20" s="27"/>
    </row>
    <row r="21" spans="1:8" ht="34.200000000000003">
      <c r="A21" s="129">
        <v>4</v>
      </c>
      <c r="B21" s="64" t="s">
        <v>262</v>
      </c>
      <c r="C21" s="129" t="s">
        <v>259</v>
      </c>
      <c r="D21" s="75">
        <v>0.4</v>
      </c>
      <c r="E21" s="61"/>
      <c r="F21" s="62"/>
      <c r="G21" s="27"/>
      <c r="H21" s="27"/>
    </row>
    <row r="22" spans="1:8" ht="34.200000000000003">
      <c r="A22" s="129">
        <v>5</v>
      </c>
      <c r="B22" s="64" t="s">
        <v>263</v>
      </c>
      <c r="C22" s="129" t="s">
        <v>259</v>
      </c>
      <c r="D22" s="75">
        <v>0.03</v>
      </c>
      <c r="E22" s="61"/>
      <c r="F22" s="62"/>
      <c r="G22" s="27"/>
      <c r="H22" s="27"/>
    </row>
    <row r="23" spans="1:8" ht="34.200000000000003">
      <c r="A23" s="129">
        <v>6</v>
      </c>
      <c r="B23" s="64" t="s">
        <v>264</v>
      </c>
      <c r="C23" s="129" t="s">
        <v>259</v>
      </c>
      <c r="D23" s="75">
        <v>0.03</v>
      </c>
      <c r="E23" s="61"/>
      <c r="F23" s="62"/>
      <c r="G23" s="27"/>
      <c r="H23" s="27"/>
    </row>
    <row r="24" spans="1:8" ht="34.200000000000003">
      <c r="A24" s="129">
        <v>7</v>
      </c>
      <c r="B24" s="64" t="s">
        <v>265</v>
      </c>
      <c r="C24" s="129" t="s">
        <v>259</v>
      </c>
      <c r="D24" s="75">
        <v>0.4</v>
      </c>
      <c r="E24" s="61"/>
      <c r="F24" s="62"/>
      <c r="G24" s="27"/>
      <c r="H24" s="27"/>
    </row>
    <row r="25" spans="1:8" ht="34.200000000000003">
      <c r="A25" s="129">
        <v>8</v>
      </c>
      <c r="B25" s="64" t="s">
        <v>266</v>
      </c>
      <c r="C25" s="129" t="s">
        <v>259</v>
      </c>
      <c r="D25" s="75">
        <v>0.4</v>
      </c>
      <c r="E25" s="61"/>
      <c r="F25" s="62"/>
      <c r="G25" s="27"/>
      <c r="H25" s="27"/>
    </row>
    <row r="26" spans="1:8" ht="22.8">
      <c r="A26" s="129">
        <v>9</v>
      </c>
      <c r="B26" s="64" t="s">
        <v>218</v>
      </c>
      <c r="C26" s="129" t="s">
        <v>42</v>
      </c>
      <c r="D26" s="75">
        <v>0.71</v>
      </c>
      <c r="E26" s="61"/>
      <c r="F26" s="62"/>
      <c r="G26" s="27"/>
      <c r="H26" s="27"/>
    </row>
    <row r="27" spans="1:8" ht="22.8">
      <c r="A27" s="129">
        <v>10</v>
      </c>
      <c r="B27" s="64" t="s">
        <v>267</v>
      </c>
      <c r="C27" s="129" t="s">
        <v>259</v>
      </c>
      <c r="D27" s="75">
        <v>0.49</v>
      </c>
      <c r="E27" s="61"/>
      <c r="F27" s="62"/>
      <c r="G27" s="27"/>
      <c r="H27" s="27"/>
    </row>
    <row r="28" spans="1:8" ht="22.8">
      <c r="A28" s="129">
        <v>11</v>
      </c>
      <c r="B28" s="64" t="s">
        <v>268</v>
      </c>
      <c r="C28" s="129" t="s">
        <v>103</v>
      </c>
      <c r="D28" s="74">
        <v>4.9000000000000004</v>
      </c>
      <c r="E28" s="61"/>
      <c r="F28" s="62"/>
      <c r="G28" s="27"/>
      <c r="H28" s="27"/>
    </row>
    <row r="29" spans="1:8" ht="22.8">
      <c r="A29" s="129">
        <v>12</v>
      </c>
      <c r="B29" s="64" t="s">
        <v>269</v>
      </c>
      <c r="C29" s="129" t="s">
        <v>103</v>
      </c>
      <c r="D29" s="74">
        <v>5.61</v>
      </c>
      <c r="E29" s="61"/>
      <c r="F29" s="62"/>
      <c r="G29" s="27"/>
      <c r="H29" s="27"/>
    </row>
    <row r="30" spans="1:8" ht="22.8">
      <c r="A30" s="129">
        <v>13</v>
      </c>
      <c r="B30" s="64" t="s">
        <v>270</v>
      </c>
      <c r="C30" s="129" t="s">
        <v>10</v>
      </c>
      <c r="D30" s="74">
        <v>28</v>
      </c>
      <c r="E30" s="61"/>
      <c r="F30" s="62"/>
      <c r="G30" s="27"/>
      <c r="H30" s="27"/>
    </row>
    <row r="31" spans="1:8" ht="34.200000000000003">
      <c r="A31" s="129">
        <v>14</v>
      </c>
      <c r="B31" s="64" t="s">
        <v>271</v>
      </c>
      <c r="C31" s="129" t="s">
        <v>10</v>
      </c>
      <c r="D31" s="74">
        <v>2</v>
      </c>
      <c r="E31" s="61"/>
      <c r="F31" s="62"/>
      <c r="G31" s="27"/>
      <c r="H31" s="27"/>
    </row>
    <row r="32" spans="1:8">
      <c r="A32" s="129">
        <v>15</v>
      </c>
      <c r="B32" s="405" t="s">
        <v>287</v>
      </c>
      <c r="C32" s="129" t="s">
        <v>42</v>
      </c>
      <c r="D32" s="441">
        <v>0.13</v>
      </c>
      <c r="E32" s="61"/>
      <c r="F32" s="62"/>
      <c r="G32" s="27"/>
      <c r="H32" s="27"/>
    </row>
    <row r="33" spans="1:8" ht="34.200000000000003">
      <c r="A33" s="129">
        <v>16</v>
      </c>
      <c r="B33" s="405" t="s">
        <v>816</v>
      </c>
      <c r="C33" s="129" t="s">
        <v>42</v>
      </c>
      <c r="D33" s="441">
        <v>0.13</v>
      </c>
      <c r="E33" s="61"/>
      <c r="F33" s="62"/>
      <c r="G33" s="27"/>
      <c r="H33" s="27"/>
    </row>
    <row r="34" spans="1:8" ht="20.399999999999999">
      <c r="A34" s="129">
        <v>17</v>
      </c>
      <c r="B34" s="63" t="s">
        <v>273</v>
      </c>
      <c r="C34" s="129" t="s">
        <v>10</v>
      </c>
      <c r="D34" s="74">
        <v>13</v>
      </c>
      <c r="E34" s="61"/>
      <c r="F34" s="62"/>
      <c r="G34" s="27"/>
      <c r="H34" s="27"/>
    </row>
    <row r="35" spans="1:8" ht="22.8">
      <c r="A35" s="129">
        <v>18</v>
      </c>
      <c r="B35" s="64" t="s">
        <v>274</v>
      </c>
      <c r="C35" s="129" t="s">
        <v>10</v>
      </c>
      <c r="D35" s="74">
        <v>13</v>
      </c>
      <c r="E35" s="61"/>
      <c r="F35" s="62"/>
      <c r="G35" s="27"/>
      <c r="H35" s="27"/>
    </row>
    <row r="36" spans="1:8" ht="22.8">
      <c r="A36" s="129">
        <v>19</v>
      </c>
      <c r="B36" s="64" t="s">
        <v>275</v>
      </c>
      <c r="C36" s="129" t="s">
        <v>10</v>
      </c>
      <c r="D36" s="74">
        <v>13</v>
      </c>
      <c r="E36" s="61"/>
      <c r="F36" s="62"/>
      <c r="G36" s="27"/>
      <c r="H36" s="27"/>
    </row>
    <row r="37" spans="1:8">
      <c r="A37" s="129">
        <v>20</v>
      </c>
      <c r="B37" s="64" t="s">
        <v>276</v>
      </c>
      <c r="C37" s="129" t="s">
        <v>15</v>
      </c>
      <c r="D37" s="74">
        <v>13</v>
      </c>
      <c r="E37" s="61"/>
      <c r="F37" s="62"/>
      <c r="G37" s="27"/>
      <c r="H37" s="27"/>
    </row>
    <row r="38" spans="1:8">
      <c r="A38" s="129"/>
      <c r="B38" s="405" t="s">
        <v>1533</v>
      </c>
      <c r="C38" s="404" t="s">
        <v>15</v>
      </c>
      <c r="D38" s="442">
        <v>13</v>
      </c>
      <c r="E38" s="61"/>
      <c r="F38" s="62"/>
      <c r="G38" s="27"/>
      <c r="H38" s="27"/>
    </row>
    <row r="39" spans="1:8" ht="34.200000000000003">
      <c r="A39" s="129">
        <v>21</v>
      </c>
      <c r="B39" s="64" t="s">
        <v>277</v>
      </c>
      <c r="C39" s="129" t="s">
        <v>15</v>
      </c>
      <c r="D39" s="74">
        <v>13</v>
      </c>
      <c r="E39" s="61"/>
      <c r="F39" s="62"/>
      <c r="G39" s="27"/>
      <c r="H39" s="27"/>
    </row>
    <row r="40" spans="1:8" ht="22.8">
      <c r="A40" s="129">
        <v>22</v>
      </c>
      <c r="B40" s="64" t="s">
        <v>278</v>
      </c>
      <c r="C40" s="129" t="s">
        <v>103</v>
      </c>
      <c r="D40" s="74">
        <v>1.56</v>
      </c>
      <c r="E40" s="61"/>
      <c r="F40" s="62"/>
      <c r="G40" s="27"/>
      <c r="H40" s="27"/>
    </row>
    <row r="41" spans="1:8" ht="34.200000000000003">
      <c r="A41" s="129">
        <v>23</v>
      </c>
      <c r="B41" s="64" t="s">
        <v>279</v>
      </c>
      <c r="C41" s="129" t="s">
        <v>15</v>
      </c>
      <c r="D41" s="443">
        <f>2*13</f>
        <v>26</v>
      </c>
      <c r="E41" s="61"/>
      <c r="F41" s="62"/>
      <c r="G41" s="27"/>
      <c r="H41" s="27"/>
    </row>
    <row r="42" spans="1:8">
      <c r="A42" s="129">
        <v>24</v>
      </c>
      <c r="B42" s="64" t="s">
        <v>280</v>
      </c>
      <c r="C42" s="129" t="s">
        <v>10</v>
      </c>
      <c r="D42" s="74">
        <v>28</v>
      </c>
      <c r="E42" s="61"/>
      <c r="F42" s="62"/>
      <c r="G42" s="27"/>
      <c r="H42" s="27"/>
    </row>
    <row r="43" spans="1:8" ht="22.8">
      <c r="A43" s="129">
        <v>25</v>
      </c>
      <c r="B43" s="64" t="s">
        <v>281</v>
      </c>
      <c r="C43" s="129" t="s">
        <v>13</v>
      </c>
      <c r="D43" s="74">
        <v>13</v>
      </c>
      <c r="E43" s="61"/>
      <c r="F43" s="62"/>
      <c r="G43" s="27"/>
      <c r="H43" s="27"/>
    </row>
    <row r="44" spans="1:8">
      <c r="A44" s="129">
        <v>26</v>
      </c>
      <c r="B44" s="64" t="s">
        <v>282</v>
      </c>
      <c r="C44" s="129" t="s">
        <v>103</v>
      </c>
      <c r="D44" s="75">
        <v>0.26</v>
      </c>
      <c r="E44" s="61"/>
      <c r="F44" s="62"/>
      <c r="G44" s="27"/>
      <c r="H44" s="27"/>
    </row>
    <row r="45" spans="1:8">
      <c r="A45" s="129">
        <v>27</v>
      </c>
      <c r="B45" s="64" t="s">
        <v>283</v>
      </c>
      <c r="C45" s="129" t="s">
        <v>10</v>
      </c>
      <c r="D45" s="74">
        <v>13</v>
      </c>
      <c r="E45" s="61"/>
      <c r="F45" s="62"/>
      <c r="G45" s="27"/>
      <c r="H45" s="27"/>
    </row>
    <row r="46" spans="1:8" ht="22.8">
      <c r="A46" s="129">
        <v>28</v>
      </c>
      <c r="B46" s="64" t="s">
        <v>284</v>
      </c>
      <c r="C46" s="129" t="s">
        <v>285</v>
      </c>
      <c r="D46" s="74">
        <v>15</v>
      </c>
      <c r="E46" s="61"/>
      <c r="F46" s="62"/>
      <c r="G46" s="27"/>
      <c r="H46" s="27"/>
    </row>
    <row r="47" spans="1:8">
      <c r="A47" s="128"/>
      <c r="B47" s="470" t="s">
        <v>286</v>
      </c>
      <c r="C47" s="471"/>
      <c r="D47" s="471"/>
      <c r="E47" s="471"/>
      <c r="F47" s="471"/>
    </row>
    <row r="48" spans="1:8" ht="34.200000000000003">
      <c r="A48" s="129">
        <v>1</v>
      </c>
      <c r="B48" s="64" t="s">
        <v>1439</v>
      </c>
      <c r="C48" s="129" t="s">
        <v>259</v>
      </c>
      <c r="D48" s="75">
        <v>6.0000000000000001E-3</v>
      </c>
      <c r="E48" s="61"/>
      <c r="F48" s="62"/>
      <c r="G48" s="27"/>
      <c r="H48" s="27"/>
    </row>
    <row r="49" spans="1:8" ht="34.200000000000003">
      <c r="A49" s="129">
        <v>2</v>
      </c>
      <c r="B49" s="64" t="s">
        <v>260</v>
      </c>
      <c r="C49" s="129" t="s">
        <v>259</v>
      </c>
      <c r="D49" s="75">
        <v>6.0000000000000001E-3</v>
      </c>
      <c r="E49" s="61"/>
      <c r="F49" s="62"/>
      <c r="G49" s="27"/>
      <c r="H49" s="27"/>
    </row>
    <row r="50" spans="1:8" ht="34.200000000000003">
      <c r="A50" s="129">
        <v>3</v>
      </c>
      <c r="B50" s="64" t="s">
        <v>261</v>
      </c>
      <c r="C50" s="129" t="s">
        <v>259</v>
      </c>
      <c r="D50" s="75">
        <v>0.02</v>
      </c>
      <c r="E50" s="61"/>
      <c r="F50" s="62"/>
      <c r="G50" s="27"/>
      <c r="H50" s="27"/>
    </row>
    <row r="51" spans="1:8" ht="34.200000000000003">
      <c r="A51" s="129">
        <v>4</v>
      </c>
      <c r="B51" s="64" t="s">
        <v>262</v>
      </c>
      <c r="C51" s="129" t="s">
        <v>259</v>
      </c>
      <c r="D51" s="75">
        <v>0.02</v>
      </c>
      <c r="E51" s="61"/>
      <c r="F51" s="62"/>
      <c r="G51" s="27"/>
      <c r="H51" s="27"/>
    </row>
    <row r="52" spans="1:8" ht="34.200000000000003">
      <c r="A52" s="129">
        <v>5</v>
      </c>
      <c r="B52" s="64" t="s">
        <v>263</v>
      </c>
      <c r="C52" s="129" t="s">
        <v>259</v>
      </c>
      <c r="D52" s="75">
        <v>1.6E-2</v>
      </c>
      <c r="E52" s="61"/>
      <c r="F52" s="62"/>
      <c r="G52" s="27"/>
      <c r="H52" s="27"/>
    </row>
    <row r="53" spans="1:8" ht="34.200000000000003">
      <c r="A53" s="129">
        <v>6</v>
      </c>
      <c r="B53" s="64" t="s">
        <v>264</v>
      </c>
      <c r="C53" s="129" t="s">
        <v>259</v>
      </c>
      <c r="D53" s="75">
        <v>1.6E-2</v>
      </c>
      <c r="E53" s="61"/>
      <c r="F53" s="62"/>
      <c r="G53" s="27"/>
      <c r="H53" s="27"/>
    </row>
    <row r="54" spans="1:8" ht="34.200000000000003">
      <c r="A54" s="129">
        <v>7</v>
      </c>
      <c r="B54" s="64" t="s">
        <v>265</v>
      </c>
      <c r="C54" s="129" t="s">
        <v>259</v>
      </c>
      <c r="D54" s="75">
        <v>0.08</v>
      </c>
      <c r="E54" s="61"/>
      <c r="F54" s="62"/>
      <c r="G54" s="27"/>
      <c r="H54" s="27"/>
    </row>
    <row r="55" spans="1:8" ht="34.200000000000003">
      <c r="A55" s="129">
        <v>8</v>
      </c>
      <c r="B55" s="64" t="s">
        <v>266</v>
      </c>
      <c r="C55" s="129" t="s">
        <v>259</v>
      </c>
      <c r="D55" s="75">
        <v>0.08</v>
      </c>
      <c r="E55" s="61"/>
      <c r="F55" s="62"/>
      <c r="G55" s="27"/>
      <c r="H55" s="27"/>
    </row>
    <row r="56" spans="1:8" ht="22.8">
      <c r="A56" s="129">
        <v>9</v>
      </c>
      <c r="B56" s="64" t="s">
        <v>218</v>
      </c>
      <c r="C56" s="129" t="s">
        <v>42</v>
      </c>
      <c r="D56" s="75">
        <v>0.17</v>
      </c>
      <c r="E56" s="61"/>
      <c r="F56" s="62"/>
      <c r="G56" s="27"/>
      <c r="H56" s="27"/>
    </row>
    <row r="57" spans="1:8" ht="22.8">
      <c r="A57" s="129">
        <v>10</v>
      </c>
      <c r="B57" s="64" t="s">
        <v>267</v>
      </c>
      <c r="C57" s="129" t="s">
        <v>259</v>
      </c>
      <c r="D57" s="75">
        <v>0.19800000000000001</v>
      </c>
      <c r="E57" s="61"/>
      <c r="F57" s="62"/>
      <c r="G57" s="27"/>
      <c r="H57" s="27"/>
    </row>
    <row r="58" spans="1:8" ht="22.8">
      <c r="A58" s="129">
        <v>11</v>
      </c>
      <c r="B58" s="64" t="s">
        <v>268</v>
      </c>
      <c r="C58" s="129" t="s">
        <v>103</v>
      </c>
      <c r="D58" s="74">
        <v>1.98</v>
      </c>
      <c r="E58" s="61"/>
      <c r="F58" s="62"/>
      <c r="G58" s="27"/>
      <c r="H58" s="27"/>
    </row>
    <row r="59" spans="1:8">
      <c r="A59" s="129">
        <v>12</v>
      </c>
      <c r="B59" s="64" t="s">
        <v>287</v>
      </c>
      <c r="C59" s="129" t="s">
        <v>42</v>
      </c>
      <c r="D59" s="75">
        <v>0.03</v>
      </c>
      <c r="E59" s="61"/>
      <c r="F59" s="62"/>
      <c r="G59" s="27"/>
      <c r="H59" s="27"/>
    </row>
    <row r="60" spans="1:8" ht="45.6">
      <c r="A60" s="129">
        <v>13</v>
      </c>
      <c r="B60" s="64" t="s">
        <v>1402</v>
      </c>
      <c r="C60" s="129" t="s">
        <v>64</v>
      </c>
      <c r="D60" s="74">
        <v>26</v>
      </c>
      <c r="E60" s="61"/>
      <c r="F60" s="62"/>
      <c r="G60" s="27"/>
      <c r="H60" s="27"/>
    </row>
    <row r="61" spans="1:8" ht="22.8">
      <c r="A61" s="129">
        <v>14</v>
      </c>
      <c r="B61" s="64" t="s">
        <v>288</v>
      </c>
      <c r="C61" s="129" t="s">
        <v>103</v>
      </c>
      <c r="D61" s="74">
        <v>2.34</v>
      </c>
      <c r="E61" s="61"/>
      <c r="F61" s="62"/>
      <c r="G61" s="27"/>
      <c r="H61" s="27"/>
    </row>
    <row r="62" spans="1:8" ht="34.200000000000003">
      <c r="A62" s="129">
        <v>15</v>
      </c>
      <c r="B62" s="64" t="s">
        <v>279</v>
      </c>
      <c r="C62" s="129" t="s">
        <v>15</v>
      </c>
      <c r="D62" s="443">
        <v>4</v>
      </c>
      <c r="E62" s="61"/>
      <c r="F62" s="62"/>
      <c r="G62" s="27"/>
      <c r="H62" s="27"/>
    </row>
    <row r="63" spans="1:8">
      <c r="A63" s="129">
        <v>16</v>
      </c>
      <c r="B63" s="64" t="s">
        <v>280</v>
      </c>
      <c r="C63" s="129" t="s">
        <v>10</v>
      </c>
      <c r="D63" s="74">
        <v>2</v>
      </c>
      <c r="E63" s="61"/>
      <c r="F63" s="62"/>
      <c r="G63" s="27"/>
      <c r="H63" s="27"/>
    </row>
    <row r="64" spans="1:8" ht="22.8">
      <c r="A64" s="129">
        <v>17</v>
      </c>
      <c r="B64" s="64" t="s">
        <v>281</v>
      </c>
      <c r="C64" s="129" t="s">
        <v>13</v>
      </c>
      <c r="D64" s="74">
        <v>2</v>
      </c>
      <c r="E64" s="61"/>
      <c r="F64" s="62"/>
      <c r="G64" s="27"/>
      <c r="H64" s="27"/>
    </row>
    <row r="65" spans="1:8">
      <c r="A65" s="129">
        <v>18</v>
      </c>
      <c r="B65" s="64" t="s">
        <v>282</v>
      </c>
      <c r="C65" s="129" t="s">
        <v>103</v>
      </c>
      <c r="D65" s="75">
        <v>0.04</v>
      </c>
      <c r="E65" s="61"/>
      <c r="F65" s="62"/>
      <c r="G65" s="27"/>
      <c r="H65" s="27"/>
    </row>
    <row r="66" spans="1:8">
      <c r="A66" s="129">
        <v>19</v>
      </c>
      <c r="B66" s="64" t="s">
        <v>283</v>
      </c>
      <c r="C66" s="129" t="s">
        <v>10</v>
      </c>
      <c r="D66" s="74">
        <v>2</v>
      </c>
      <c r="E66" s="61"/>
      <c r="F66" s="62"/>
      <c r="G66" s="27"/>
      <c r="H66" s="27"/>
    </row>
    <row r="67" spans="1:8" ht="22.8">
      <c r="A67" s="129">
        <v>20</v>
      </c>
      <c r="B67" s="64" t="s">
        <v>284</v>
      </c>
      <c r="C67" s="129" t="s">
        <v>285</v>
      </c>
      <c r="D67" s="74">
        <v>2</v>
      </c>
      <c r="E67" s="61"/>
      <c r="F67" s="62"/>
      <c r="G67" s="27"/>
      <c r="H67" s="27"/>
    </row>
    <row r="68" spans="1:8">
      <c r="A68" s="128"/>
      <c r="B68" s="470" t="s">
        <v>289</v>
      </c>
      <c r="C68" s="471"/>
      <c r="D68" s="471"/>
      <c r="E68" s="471"/>
      <c r="F68" s="471"/>
    </row>
    <row r="69" spans="1:8" ht="22.8">
      <c r="A69" s="129">
        <v>1</v>
      </c>
      <c r="B69" s="64" t="s">
        <v>290</v>
      </c>
      <c r="C69" s="129" t="s">
        <v>10</v>
      </c>
      <c r="D69" s="74">
        <v>1</v>
      </c>
      <c r="E69" s="61"/>
      <c r="F69" s="62"/>
      <c r="G69" s="27"/>
      <c r="H69" s="27"/>
    </row>
    <row r="70" spans="1:8" ht="22.8">
      <c r="A70" s="129">
        <v>2</v>
      </c>
      <c r="B70" s="64" t="s">
        <v>291</v>
      </c>
      <c r="C70" s="129" t="s">
        <v>259</v>
      </c>
      <c r="D70" s="75">
        <v>0.97699999999999998</v>
      </c>
      <c r="E70" s="61"/>
      <c r="F70" s="62"/>
      <c r="G70" s="27"/>
      <c r="H70" s="27"/>
    </row>
    <row r="71" spans="1:8">
      <c r="A71" s="128"/>
      <c r="B71" s="470" t="s">
        <v>292</v>
      </c>
      <c r="C71" s="471"/>
      <c r="D71" s="471"/>
      <c r="E71" s="471"/>
      <c r="F71" s="471"/>
    </row>
    <row r="72" spans="1:8">
      <c r="A72" s="129">
        <v>1</v>
      </c>
      <c r="B72" s="64" t="s">
        <v>293</v>
      </c>
      <c r="C72" s="129" t="s">
        <v>64</v>
      </c>
      <c r="D72" s="443">
        <f>561-29</f>
        <v>532</v>
      </c>
      <c r="E72" s="61"/>
      <c r="F72" s="62"/>
      <c r="G72" s="27"/>
      <c r="H72" s="27"/>
    </row>
    <row r="73" spans="1:8">
      <c r="A73" s="129">
        <v>2</v>
      </c>
      <c r="B73" s="405" t="s">
        <v>2443</v>
      </c>
      <c r="C73" s="404" t="s">
        <v>64</v>
      </c>
      <c r="D73" s="442">
        <v>29</v>
      </c>
      <c r="E73" s="61"/>
      <c r="F73" s="62"/>
      <c r="G73" s="27"/>
      <c r="H73" s="27"/>
    </row>
    <row r="74" spans="1:8" ht="22.8">
      <c r="A74" s="129">
        <v>3</v>
      </c>
      <c r="B74" s="64" t="s">
        <v>294</v>
      </c>
      <c r="C74" s="129" t="s">
        <v>10</v>
      </c>
      <c r="D74" s="443">
        <f>28-2</f>
        <v>26</v>
      </c>
      <c r="E74" s="61"/>
      <c r="F74" s="62"/>
      <c r="G74" s="27"/>
      <c r="H74" s="27"/>
    </row>
    <row r="75" spans="1:8" ht="22.8">
      <c r="A75" s="129">
        <v>4</v>
      </c>
      <c r="B75" s="405" t="s">
        <v>827</v>
      </c>
      <c r="C75" s="404" t="s">
        <v>10</v>
      </c>
      <c r="D75" s="442">
        <v>2</v>
      </c>
      <c r="E75" s="61"/>
      <c r="F75" s="62"/>
      <c r="G75" s="27"/>
      <c r="H75" s="27"/>
    </row>
    <row r="76" spans="1:8" ht="22.8">
      <c r="A76" s="129">
        <v>5</v>
      </c>
      <c r="B76" s="64" t="s">
        <v>2444</v>
      </c>
      <c r="C76" s="129" t="s">
        <v>10</v>
      </c>
      <c r="D76" s="74">
        <v>2</v>
      </c>
      <c r="E76" s="61"/>
      <c r="F76" s="62"/>
      <c r="G76" s="27"/>
      <c r="H76" s="27"/>
    </row>
    <row r="77" spans="1:8" ht="22.8">
      <c r="A77" s="129">
        <v>6</v>
      </c>
      <c r="B77" s="64" t="s">
        <v>296</v>
      </c>
      <c r="C77" s="129" t="s">
        <v>64</v>
      </c>
      <c r="D77" s="74">
        <v>156</v>
      </c>
      <c r="E77" s="61"/>
      <c r="F77" s="62"/>
      <c r="G77" s="27"/>
      <c r="H77" s="27"/>
    </row>
    <row r="78" spans="1:8">
      <c r="A78" s="129">
        <v>7</v>
      </c>
      <c r="B78" s="64" t="s">
        <v>297</v>
      </c>
      <c r="C78" s="129" t="s">
        <v>64</v>
      </c>
      <c r="D78" s="74">
        <v>490</v>
      </c>
      <c r="E78" s="61"/>
      <c r="F78" s="62"/>
      <c r="G78" s="27"/>
      <c r="H78" s="27"/>
    </row>
    <row r="79" spans="1:8" ht="22.8">
      <c r="A79" s="129">
        <v>8</v>
      </c>
      <c r="B79" s="64" t="s">
        <v>298</v>
      </c>
      <c r="C79" s="129" t="s">
        <v>64</v>
      </c>
      <c r="D79" s="74">
        <v>490</v>
      </c>
      <c r="E79" s="61"/>
      <c r="F79" s="62"/>
      <c r="G79" s="27"/>
      <c r="H79" s="27"/>
    </row>
    <row r="80" spans="1:8">
      <c r="A80" s="129">
        <v>9</v>
      </c>
      <c r="B80" s="64" t="s">
        <v>299</v>
      </c>
      <c r="C80" s="129" t="s">
        <v>15</v>
      </c>
      <c r="D80" s="74">
        <v>13</v>
      </c>
      <c r="E80" s="61"/>
      <c r="F80" s="62"/>
      <c r="G80" s="27"/>
      <c r="H80" s="27"/>
    </row>
    <row r="81" spans="1:8">
      <c r="A81" s="129">
        <v>10</v>
      </c>
      <c r="B81" s="64" t="s">
        <v>300</v>
      </c>
      <c r="C81" s="129" t="s">
        <v>15</v>
      </c>
      <c r="D81" s="74">
        <v>13</v>
      </c>
      <c r="E81" s="61"/>
      <c r="F81" s="62"/>
      <c r="G81" s="27"/>
      <c r="H81" s="27"/>
    </row>
    <row r="82" spans="1:8" ht="22.8">
      <c r="A82" s="129">
        <v>11</v>
      </c>
      <c r="B82" s="64" t="s">
        <v>301</v>
      </c>
      <c r="C82" s="129" t="s">
        <v>15</v>
      </c>
      <c r="D82" s="74">
        <v>13</v>
      </c>
      <c r="E82" s="61"/>
      <c r="F82" s="62"/>
      <c r="G82" s="27"/>
      <c r="H82" s="27"/>
    </row>
    <row r="83" spans="1:8">
      <c r="A83" s="129">
        <v>12</v>
      </c>
      <c r="B83" s="64" t="s">
        <v>302</v>
      </c>
      <c r="C83" s="129" t="s">
        <v>15</v>
      </c>
      <c r="D83" s="74">
        <v>13</v>
      </c>
      <c r="E83" s="61"/>
      <c r="F83" s="62"/>
      <c r="G83" s="27"/>
      <c r="H83" s="27"/>
    </row>
    <row r="84" spans="1:8">
      <c r="A84" s="129">
        <v>13</v>
      </c>
      <c r="B84" s="64" t="s">
        <v>303</v>
      </c>
      <c r="C84" s="129" t="s">
        <v>15</v>
      </c>
      <c r="D84" s="74">
        <v>13</v>
      </c>
      <c r="E84" s="61"/>
      <c r="F84" s="62"/>
      <c r="G84" s="27"/>
      <c r="H84" s="27"/>
    </row>
    <row r="85" spans="1:8">
      <c r="A85" s="129">
        <v>14</v>
      </c>
      <c r="B85" s="64" t="s">
        <v>304</v>
      </c>
      <c r="C85" s="129" t="s">
        <v>15</v>
      </c>
      <c r="D85" s="74">
        <v>13</v>
      </c>
      <c r="E85" s="61"/>
      <c r="F85" s="62"/>
      <c r="G85" s="27"/>
      <c r="H85" s="27"/>
    </row>
    <row r="86" spans="1:8">
      <c r="A86" s="129">
        <v>15</v>
      </c>
      <c r="B86" s="64" t="s">
        <v>305</v>
      </c>
      <c r="C86" s="129" t="s">
        <v>15</v>
      </c>
      <c r="D86" s="74">
        <v>13</v>
      </c>
      <c r="E86" s="61"/>
      <c r="F86" s="62"/>
      <c r="G86" s="27"/>
      <c r="H86" s="27"/>
    </row>
    <row r="87" spans="1:8">
      <c r="A87" s="128"/>
      <c r="B87" s="470" t="s">
        <v>306</v>
      </c>
      <c r="C87" s="471"/>
      <c r="D87" s="471"/>
      <c r="E87" s="471"/>
      <c r="F87" s="471"/>
    </row>
    <row r="88" spans="1:8">
      <c r="A88" s="129">
        <v>1</v>
      </c>
      <c r="B88" s="64" t="s">
        <v>307</v>
      </c>
      <c r="C88" s="129" t="s">
        <v>64</v>
      </c>
      <c r="D88" s="74">
        <v>234</v>
      </c>
      <c r="E88" s="61"/>
      <c r="F88" s="62"/>
      <c r="G88" s="27"/>
      <c r="H88" s="27"/>
    </row>
    <row r="89" spans="1:8">
      <c r="A89" s="129">
        <v>2</v>
      </c>
      <c r="B89" s="64" t="s">
        <v>297</v>
      </c>
      <c r="C89" s="129" t="s">
        <v>64</v>
      </c>
      <c r="D89" s="74">
        <v>198</v>
      </c>
      <c r="E89" s="61"/>
      <c r="F89" s="62"/>
      <c r="G89" s="27"/>
      <c r="H89" s="27"/>
    </row>
    <row r="90" spans="1:8">
      <c r="A90" s="129">
        <v>3</v>
      </c>
      <c r="B90" s="64" t="s">
        <v>308</v>
      </c>
      <c r="C90" s="129" t="s">
        <v>64</v>
      </c>
      <c r="D90" s="74">
        <v>198</v>
      </c>
      <c r="E90" s="61"/>
      <c r="F90" s="62"/>
      <c r="G90" s="27"/>
      <c r="H90" s="27"/>
    </row>
    <row r="91" spans="1:8">
      <c r="A91" s="129">
        <v>4</v>
      </c>
      <c r="B91" s="64" t="s">
        <v>309</v>
      </c>
      <c r="C91" s="129" t="s">
        <v>64</v>
      </c>
      <c r="D91" s="74">
        <v>26</v>
      </c>
      <c r="E91" s="61"/>
      <c r="F91" s="62"/>
      <c r="G91" s="27"/>
      <c r="H91" s="27"/>
    </row>
    <row r="92" spans="1:8">
      <c r="A92" s="129">
        <v>5</v>
      </c>
      <c r="B92" s="64" t="s">
        <v>310</v>
      </c>
      <c r="C92" s="129" t="s">
        <v>13</v>
      </c>
      <c r="D92" s="74">
        <v>2</v>
      </c>
      <c r="E92" s="61"/>
      <c r="F92" s="62"/>
      <c r="G92" s="27"/>
      <c r="H92" s="27"/>
    </row>
    <row r="93" spans="1:8" ht="14.1" customHeight="1">
      <c r="A93" s="472" t="s">
        <v>1392</v>
      </c>
      <c r="B93" s="473"/>
      <c r="C93" s="473"/>
      <c r="D93" s="473"/>
      <c r="E93" s="474"/>
      <c r="F93" s="62"/>
    </row>
    <row r="94" spans="1:8">
      <c r="A94" s="131"/>
      <c r="B94" s="465"/>
      <c r="C94" s="466"/>
      <c r="D94" s="466"/>
      <c r="E94" s="28"/>
      <c r="F94" s="26"/>
    </row>
    <row r="95" spans="1:8">
      <c r="B95" s="469"/>
      <c r="C95" s="469"/>
      <c r="D95" s="469"/>
      <c r="E95" s="469"/>
      <c r="F95" s="469"/>
    </row>
    <row r="96" spans="1:8">
      <c r="B96" s="469"/>
      <c r="C96" s="469"/>
      <c r="D96" s="469"/>
      <c r="E96" s="469"/>
      <c r="F96" s="469"/>
    </row>
    <row r="97" spans="2:6">
      <c r="B97" s="469"/>
      <c r="C97" s="469"/>
      <c r="D97" s="469"/>
      <c r="E97" s="469"/>
      <c r="F97" s="469"/>
    </row>
  </sheetData>
  <mergeCells count="18">
    <mergeCell ref="A93:E93"/>
    <mergeCell ref="B94:D94"/>
    <mergeCell ref="B95:F95"/>
    <mergeCell ref="B96:F96"/>
    <mergeCell ref="B97:F97"/>
    <mergeCell ref="B87:F87"/>
    <mergeCell ref="B2:E2"/>
    <mergeCell ref="A4:F5"/>
    <mergeCell ref="A6:F7"/>
    <mergeCell ref="A8:F9"/>
    <mergeCell ref="A10:A11"/>
    <mergeCell ref="D10:D11"/>
    <mergeCell ref="E10:F10"/>
    <mergeCell ref="B12:F12"/>
    <mergeCell ref="B17:F17"/>
    <mergeCell ref="B47:F47"/>
    <mergeCell ref="B68:F68"/>
    <mergeCell ref="B71:F71"/>
  </mergeCells>
  <pageMargins left="0.23622047244094491" right="0" top="0.47244094488188981" bottom="0.19685039370078741" header="0" footer="0.27559055118110237"/>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E4B4-A54A-4FDD-95DA-DE9597CEA6BB}">
  <dimension ref="A2:F43"/>
  <sheetViews>
    <sheetView topLeftCell="A23" workbookViewId="0">
      <selection activeCell="K19" sqref="K19"/>
    </sheetView>
  </sheetViews>
  <sheetFormatPr defaultColWidth="9.109375" defaultRowHeight="13.8"/>
  <cols>
    <col min="1" max="1" width="4.109375" style="29" customWidth="1"/>
    <col min="2" max="2" width="40.5546875" style="29" customWidth="1"/>
    <col min="3" max="3" width="5.109375" style="29" customWidth="1"/>
    <col min="4" max="4" width="14.5546875" style="59" customWidth="1"/>
    <col min="5" max="6" width="14.5546875" style="29" customWidth="1"/>
    <col min="7" max="7" width="10.6640625" style="29" customWidth="1"/>
    <col min="8" max="16384" width="9.109375" style="29"/>
  </cols>
  <sheetData>
    <row r="2" spans="1:6" ht="15">
      <c r="B2" s="48" t="s">
        <v>0</v>
      </c>
    </row>
    <row r="4" spans="1:6">
      <c r="A4" s="539" t="s">
        <v>846</v>
      </c>
      <c r="B4" s="540"/>
      <c r="C4" s="540"/>
      <c r="D4" s="540"/>
      <c r="E4" s="540"/>
      <c r="F4" s="540"/>
    </row>
    <row r="5" spans="1:6">
      <c r="A5" s="540"/>
      <c r="B5" s="540"/>
      <c r="C5" s="540"/>
      <c r="D5" s="540"/>
      <c r="E5" s="540"/>
      <c r="F5" s="540"/>
    </row>
    <row r="6" spans="1:6">
      <c r="A6" s="539" t="s">
        <v>1340</v>
      </c>
      <c r="B6" s="540"/>
      <c r="C6" s="540"/>
      <c r="D6" s="540"/>
      <c r="E6" s="540"/>
      <c r="F6" s="540"/>
    </row>
    <row r="7" spans="1:6">
      <c r="A7" s="540"/>
      <c r="B7" s="540"/>
      <c r="C7" s="540"/>
      <c r="D7" s="540"/>
      <c r="E7" s="540"/>
      <c r="F7" s="540"/>
    </row>
    <row r="8" spans="1:6">
      <c r="A8" s="539" t="s">
        <v>1341</v>
      </c>
      <c r="B8" s="540"/>
      <c r="C8" s="540"/>
      <c r="D8" s="540"/>
      <c r="E8" s="540"/>
      <c r="F8" s="540"/>
    </row>
    <row r="9" spans="1:6">
      <c r="A9" s="540"/>
      <c r="B9" s="540"/>
      <c r="C9" s="540"/>
      <c r="D9" s="540"/>
      <c r="E9" s="540"/>
      <c r="F9" s="540"/>
    </row>
    <row r="10" spans="1:6">
      <c r="A10" s="150"/>
      <c r="B10" s="49"/>
      <c r="C10" s="664"/>
      <c r="D10" s="665"/>
      <c r="E10" s="665"/>
      <c r="F10" s="665"/>
    </row>
    <row r="11" spans="1:6">
      <c r="A11" s="105" t="s">
        <v>1342</v>
      </c>
      <c r="B11" s="105" t="s">
        <v>5</v>
      </c>
      <c r="C11" s="105" t="s">
        <v>6</v>
      </c>
      <c r="D11" s="666" t="s">
        <v>7</v>
      </c>
      <c r="E11" s="670" t="s">
        <v>1393</v>
      </c>
      <c r="F11" s="670"/>
    </row>
    <row r="12" spans="1:6">
      <c r="A12" s="95" t="s">
        <v>1343</v>
      </c>
      <c r="B12" s="95" t="s">
        <v>9</v>
      </c>
      <c r="C12" s="95" t="s">
        <v>10</v>
      </c>
      <c r="D12" s="667"/>
      <c r="E12" s="96" t="s">
        <v>25</v>
      </c>
      <c r="F12" s="103" t="s">
        <v>26</v>
      </c>
    </row>
    <row r="13" spans="1:6">
      <c r="A13" s="97" t="s">
        <v>11</v>
      </c>
      <c r="B13" s="668"/>
      <c r="C13" s="668"/>
      <c r="D13" s="668"/>
      <c r="E13" s="668"/>
      <c r="F13" s="668"/>
    </row>
    <row r="14" spans="1:6" ht="21">
      <c r="A14" s="98">
        <v>1</v>
      </c>
      <c r="B14" s="99" t="s">
        <v>1344</v>
      </c>
      <c r="C14" s="99" t="s">
        <v>13</v>
      </c>
      <c r="D14" s="122">
        <v>1</v>
      </c>
      <c r="E14" s="100"/>
      <c r="F14" s="101"/>
    </row>
    <row r="15" spans="1:6">
      <c r="A15" s="98">
        <v>2</v>
      </c>
      <c r="B15" s="99" t="s">
        <v>1345</v>
      </c>
      <c r="C15" s="99" t="s">
        <v>13</v>
      </c>
      <c r="D15" s="122">
        <v>2</v>
      </c>
      <c r="E15" s="100"/>
      <c r="F15" s="101"/>
    </row>
    <row r="16" spans="1:6" ht="21">
      <c r="A16" s="98">
        <v>2</v>
      </c>
      <c r="B16" s="99" t="s">
        <v>1346</v>
      </c>
      <c r="C16" s="99" t="s">
        <v>13</v>
      </c>
      <c r="D16" s="122">
        <v>1</v>
      </c>
      <c r="E16" s="100"/>
      <c r="F16" s="101"/>
    </row>
    <row r="17" spans="1:6">
      <c r="A17" s="98">
        <v>4</v>
      </c>
      <c r="B17" s="99" t="s">
        <v>606</v>
      </c>
      <c r="C17" s="99" t="s">
        <v>13</v>
      </c>
      <c r="D17" s="122">
        <v>1</v>
      </c>
      <c r="E17" s="100"/>
      <c r="F17" s="101"/>
    </row>
    <row r="18" spans="1:6">
      <c r="A18" s="495" t="s">
        <v>1392</v>
      </c>
      <c r="B18" s="496"/>
      <c r="C18" s="496"/>
      <c r="D18" s="496"/>
      <c r="E18" s="497"/>
      <c r="F18" s="102"/>
    </row>
    <row r="20" spans="1:6">
      <c r="B20" s="669"/>
      <c r="C20" s="669"/>
      <c r="D20" s="669"/>
      <c r="E20" s="669"/>
      <c r="F20" s="669"/>
    </row>
    <row r="21" spans="1:6">
      <c r="B21" s="669"/>
      <c r="C21" s="669"/>
      <c r="D21" s="669"/>
      <c r="E21" s="669"/>
      <c r="F21" s="669"/>
    </row>
    <row r="22" spans="1:6" ht="15">
      <c r="B22" s="48" t="s">
        <v>0</v>
      </c>
    </row>
    <row r="24" spans="1:6">
      <c r="A24" s="539" t="s">
        <v>846</v>
      </c>
      <c r="B24" s="540"/>
      <c r="C24" s="540"/>
      <c r="D24" s="540"/>
      <c r="E24" s="540"/>
      <c r="F24" s="540"/>
    </row>
    <row r="25" spans="1:6">
      <c r="A25" s="540"/>
      <c r="B25" s="540"/>
      <c r="C25" s="540"/>
      <c r="D25" s="540"/>
      <c r="E25" s="540"/>
      <c r="F25" s="540"/>
    </row>
    <row r="26" spans="1:6">
      <c r="A26" s="539" t="s">
        <v>1340</v>
      </c>
      <c r="B26" s="540"/>
      <c r="C26" s="540"/>
      <c r="D26" s="540"/>
      <c r="E26" s="540"/>
      <c r="F26" s="540"/>
    </row>
    <row r="27" spans="1:6">
      <c r="A27" s="540"/>
      <c r="B27" s="540"/>
      <c r="C27" s="540"/>
      <c r="D27" s="540"/>
      <c r="E27" s="540"/>
      <c r="F27" s="540"/>
    </row>
    <row r="28" spans="1:6">
      <c r="A28" s="539" t="s">
        <v>1347</v>
      </c>
      <c r="B28" s="540"/>
      <c r="C28" s="540"/>
      <c r="D28" s="540"/>
      <c r="E28" s="540"/>
      <c r="F28" s="540"/>
    </row>
    <row r="29" spans="1:6">
      <c r="A29" s="540"/>
      <c r="B29" s="540"/>
      <c r="C29" s="540"/>
      <c r="D29" s="540"/>
      <c r="E29" s="540"/>
      <c r="F29" s="540"/>
    </row>
    <row r="30" spans="1:6">
      <c r="A30" s="150"/>
      <c r="B30" s="49"/>
      <c r="C30" s="664"/>
      <c r="D30" s="665"/>
      <c r="E30" s="665"/>
      <c r="F30" s="665"/>
    </row>
    <row r="31" spans="1:6">
      <c r="A31" s="105" t="s">
        <v>1342</v>
      </c>
      <c r="B31" s="105" t="s">
        <v>5</v>
      </c>
      <c r="C31" s="105" t="s">
        <v>6</v>
      </c>
      <c r="D31" s="666" t="s">
        <v>7</v>
      </c>
      <c r="E31" s="671" t="s">
        <v>1393</v>
      </c>
      <c r="F31" s="672"/>
    </row>
    <row r="32" spans="1:6">
      <c r="A32" s="95" t="s">
        <v>1343</v>
      </c>
      <c r="B32" s="95" t="s">
        <v>9</v>
      </c>
      <c r="C32" s="95" t="s">
        <v>10</v>
      </c>
      <c r="D32" s="667"/>
      <c r="E32" s="96" t="s">
        <v>25</v>
      </c>
      <c r="F32" s="103" t="s">
        <v>26</v>
      </c>
    </row>
    <row r="33" spans="1:6">
      <c r="A33" s="97" t="s">
        <v>11</v>
      </c>
      <c r="B33" s="668"/>
      <c r="C33" s="668"/>
      <c r="D33" s="668"/>
      <c r="E33" s="668"/>
      <c r="F33" s="668"/>
    </row>
    <row r="34" spans="1:6" ht="21">
      <c r="A34" s="98">
        <v>1</v>
      </c>
      <c r="B34" s="99" t="s">
        <v>1346</v>
      </c>
      <c r="C34" s="99" t="s">
        <v>13</v>
      </c>
      <c r="D34" s="122">
        <v>1</v>
      </c>
      <c r="E34" s="100"/>
      <c r="F34" s="101"/>
    </row>
    <row r="35" spans="1:6">
      <c r="A35" s="98">
        <v>2</v>
      </c>
      <c r="B35" s="99" t="s">
        <v>607</v>
      </c>
      <c r="C35" s="99" t="s">
        <v>13</v>
      </c>
      <c r="D35" s="122">
        <v>2</v>
      </c>
      <c r="E35" s="100"/>
      <c r="F35" s="101"/>
    </row>
    <row r="36" spans="1:6">
      <c r="A36" s="495" t="s">
        <v>1392</v>
      </c>
      <c r="B36" s="496"/>
      <c r="C36" s="496"/>
      <c r="D36" s="496"/>
      <c r="E36" s="497"/>
      <c r="F36" s="104"/>
    </row>
    <row r="38" spans="1:6">
      <c r="B38" s="669" t="s">
        <v>18</v>
      </c>
      <c r="C38" s="669"/>
      <c r="D38" s="669"/>
      <c r="E38" s="669"/>
      <c r="F38" s="669"/>
    </row>
    <row r="39" spans="1:6">
      <c r="B39" s="669" t="s">
        <v>18</v>
      </c>
      <c r="C39" s="669"/>
      <c r="D39" s="669"/>
      <c r="E39" s="669"/>
      <c r="F39" s="669"/>
    </row>
    <row r="40" spans="1:6">
      <c r="B40" s="669" t="s">
        <v>18</v>
      </c>
      <c r="C40" s="669"/>
      <c r="D40" s="669"/>
      <c r="E40" s="669"/>
      <c r="F40" s="669"/>
    </row>
    <row r="41" spans="1:6">
      <c r="B41" s="669" t="s">
        <v>18</v>
      </c>
      <c r="C41" s="669"/>
      <c r="D41" s="669"/>
      <c r="E41" s="669"/>
      <c r="F41" s="669"/>
    </row>
    <row r="42" spans="1:6">
      <c r="B42" s="669" t="s">
        <v>18</v>
      </c>
      <c r="C42" s="669"/>
      <c r="D42" s="669"/>
      <c r="E42" s="669"/>
      <c r="F42" s="669"/>
    </row>
    <row r="43" spans="1:6">
      <c r="B43" s="669" t="s">
        <v>18</v>
      </c>
      <c r="C43" s="669"/>
      <c r="D43" s="669"/>
      <c r="E43" s="669"/>
      <c r="F43" s="669"/>
    </row>
  </sheetData>
  <mergeCells count="24">
    <mergeCell ref="B41:F41"/>
    <mergeCell ref="B42:F42"/>
    <mergeCell ref="B43:F43"/>
    <mergeCell ref="B40:F40"/>
    <mergeCell ref="C30:F30"/>
    <mergeCell ref="D31:D32"/>
    <mergeCell ref="B33:F33"/>
    <mergeCell ref="B38:F38"/>
    <mergeCell ref="B39:F39"/>
    <mergeCell ref="E31:F31"/>
    <mergeCell ref="A36:E36"/>
    <mergeCell ref="A28:F29"/>
    <mergeCell ref="A24:F25"/>
    <mergeCell ref="A26:F27"/>
    <mergeCell ref="A4:F5"/>
    <mergeCell ref="A6:F7"/>
    <mergeCell ref="A8:F9"/>
    <mergeCell ref="C10:F10"/>
    <mergeCell ref="D11:D12"/>
    <mergeCell ref="B13:F13"/>
    <mergeCell ref="B20:F20"/>
    <mergeCell ref="B21:F21"/>
    <mergeCell ref="E11:F11"/>
    <mergeCell ref="A18:E18"/>
  </mergeCells>
  <pageMargins left="0.23622047244094491" right="0" top="0.47244094488188981" bottom="0.19685039370078741" header="0" footer="0.27559055118110237"/>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B099-6A0E-472B-A251-740293DF0BC0}">
  <dimension ref="A2:F133"/>
  <sheetViews>
    <sheetView topLeftCell="A15" workbookViewId="0">
      <selection activeCell="M11" sqref="M11"/>
    </sheetView>
  </sheetViews>
  <sheetFormatPr defaultColWidth="9.109375" defaultRowHeight="13.8"/>
  <cols>
    <col min="1" max="1" width="6" style="59" customWidth="1"/>
    <col min="2" max="2" width="43.6640625" style="54" customWidth="1"/>
    <col min="3" max="3" width="6.44140625" style="59" customWidth="1"/>
    <col min="4" max="4" width="13.6640625" style="59" customWidth="1"/>
    <col min="5" max="6" width="14.5546875" style="29" customWidth="1"/>
    <col min="7" max="16384" width="9.109375" style="29"/>
  </cols>
  <sheetData>
    <row r="2" spans="1:6" ht="13.95" customHeight="1">
      <c r="B2" s="677" t="s">
        <v>1399</v>
      </c>
      <c r="C2" s="677"/>
      <c r="D2" s="677"/>
      <c r="E2" s="677"/>
      <c r="F2" s="677"/>
    </row>
    <row r="4" spans="1:6" ht="14.25" customHeight="1">
      <c r="A4" s="566" t="s">
        <v>846</v>
      </c>
      <c r="B4" s="567"/>
      <c r="C4" s="567"/>
      <c r="D4" s="567"/>
      <c r="E4" s="567"/>
      <c r="F4" s="567"/>
    </row>
    <row r="5" spans="1:6">
      <c r="A5" s="567"/>
      <c r="B5" s="567"/>
      <c r="C5" s="567"/>
      <c r="D5" s="567"/>
      <c r="E5" s="567"/>
      <c r="F5" s="567"/>
    </row>
    <row r="6" spans="1:6" ht="14.25" customHeight="1">
      <c r="A6" s="566" t="s">
        <v>1340</v>
      </c>
      <c r="B6" s="567"/>
      <c r="C6" s="567"/>
      <c r="D6" s="567"/>
      <c r="E6" s="567"/>
      <c r="F6" s="567"/>
    </row>
    <row r="7" spans="1:6">
      <c r="A7" s="567"/>
      <c r="B7" s="567"/>
      <c r="C7" s="567"/>
      <c r="D7" s="567"/>
      <c r="E7" s="567"/>
      <c r="F7" s="567"/>
    </row>
    <row r="8" spans="1:6" ht="14.25" customHeight="1">
      <c r="A8" s="566" t="s">
        <v>1341</v>
      </c>
      <c r="B8" s="567"/>
      <c r="C8" s="567"/>
      <c r="D8" s="567"/>
      <c r="E8" s="567"/>
      <c r="F8" s="567"/>
    </row>
    <row r="9" spans="1:6">
      <c r="A9" s="567"/>
      <c r="B9" s="567"/>
      <c r="C9" s="567"/>
      <c r="D9" s="567"/>
      <c r="E9" s="567"/>
      <c r="F9" s="567"/>
    </row>
    <row r="10" spans="1:6" ht="14.25" customHeight="1">
      <c r="A10" s="673"/>
      <c r="B10" s="673"/>
      <c r="C10" s="160"/>
      <c r="D10" s="161"/>
      <c r="E10" s="53"/>
      <c r="F10" s="53"/>
    </row>
    <row r="11" spans="1:6">
      <c r="A11" s="675" t="s">
        <v>1438</v>
      </c>
      <c r="B11" s="55" t="s">
        <v>1348</v>
      </c>
      <c r="C11" s="31" t="s">
        <v>6</v>
      </c>
      <c r="D11" s="32" t="s">
        <v>7</v>
      </c>
      <c r="E11" s="670" t="s">
        <v>1393</v>
      </c>
      <c r="F11" s="670"/>
    </row>
    <row r="12" spans="1:6">
      <c r="A12" s="676"/>
      <c r="B12" s="56" t="s">
        <v>1349</v>
      </c>
      <c r="C12" s="33" t="s">
        <v>1350</v>
      </c>
      <c r="D12" s="162"/>
      <c r="E12" s="96" t="s">
        <v>25</v>
      </c>
      <c r="F12" s="103" t="s">
        <v>26</v>
      </c>
    </row>
    <row r="13" spans="1:6">
      <c r="A13" s="114">
        <v>1</v>
      </c>
      <c r="B13" s="107" t="s">
        <v>562</v>
      </c>
      <c r="C13" s="163"/>
      <c r="D13" s="163"/>
      <c r="E13" s="108"/>
      <c r="F13" s="108"/>
    </row>
    <row r="14" spans="1:6" ht="22.8">
      <c r="A14" s="110">
        <v>2</v>
      </c>
      <c r="B14" s="82" t="s">
        <v>1351</v>
      </c>
      <c r="C14" s="110" t="s">
        <v>15</v>
      </c>
      <c r="D14" s="164">
        <v>4</v>
      </c>
      <c r="E14" s="109"/>
      <c r="F14" s="109"/>
    </row>
    <row r="15" spans="1:6" ht="22.8">
      <c r="A15" s="110">
        <v>3</v>
      </c>
      <c r="B15" s="82" t="s">
        <v>1352</v>
      </c>
      <c r="C15" s="110" t="s">
        <v>15</v>
      </c>
      <c r="D15" s="164">
        <v>2</v>
      </c>
      <c r="E15" s="109"/>
      <c r="F15" s="109"/>
    </row>
    <row r="16" spans="1:6" ht="22.8">
      <c r="A16" s="110">
        <v>4</v>
      </c>
      <c r="B16" s="82" t="s">
        <v>1353</v>
      </c>
      <c r="C16" s="110" t="s">
        <v>15</v>
      </c>
      <c r="D16" s="164">
        <v>4</v>
      </c>
      <c r="E16" s="109"/>
      <c r="F16" s="109"/>
    </row>
    <row r="17" spans="1:6">
      <c r="A17" s="110">
        <v>5</v>
      </c>
      <c r="B17" s="82" t="s">
        <v>1354</v>
      </c>
      <c r="C17" s="110" t="s">
        <v>15</v>
      </c>
      <c r="D17" s="164">
        <v>2</v>
      </c>
      <c r="E17" s="109"/>
      <c r="F17" s="109"/>
    </row>
    <row r="18" spans="1:6">
      <c r="A18" s="110">
        <v>6</v>
      </c>
      <c r="B18" s="82" t="s">
        <v>1355</v>
      </c>
      <c r="C18" s="110" t="s">
        <v>15</v>
      </c>
      <c r="D18" s="164">
        <v>2</v>
      </c>
      <c r="E18" s="109"/>
      <c r="F18" s="109"/>
    </row>
    <row r="19" spans="1:6">
      <c r="A19" s="110">
        <v>7</v>
      </c>
      <c r="B19" s="82" t="s">
        <v>1356</v>
      </c>
      <c r="C19" s="110" t="s">
        <v>15</v>
      </c>
      <c r="D19" s="164">
        <v>2</v>
      </c>
      <c r="E19" s="109"/>
      <c r="F19" s="109"/>
    </row>
    <row r="20" spans="1:6">
      <c r="A20" s="110">
        <v>8</v>
      </c>
      <c r="B20" s="82" t="s">
        <v>1357</v>
      </c>
      <c r="C20" s="110" t="s">
        <v>15</v>
      </c>
      <c r="D20" s="164">
        <v>4</v>
      </c>
      <c r="E20" s="109"/>
      <c r="F20" s="109"/>
    </row>
    <row r="21" spans="1:6">
      <c r="A21" s="110">
        <v>9</v>
      </c>
      <c r="B21" s="82" t="s">
        <v>1358</v>
      </c>
      <c r="C21" s="110" t="s">
        <v>15</v>
      </c>
      <c r="D21" s="164">
        <v>4</v>
      </c>
      <c r="E21" s="109"/>
      <c r="F21" s="109"/>
    </row>
    <row r="22" spans="1:6" ht="22.8">
      <c r="A22" s="110">
        <v>10</v>
      </c>
      <c r="B22" s="82" t="s">
        <v>1359</v>
      </c>
      <c r="C22" s="110" t="s">
        <v>15</v>
      </c>
      <c r="D22" s="164">
        <v>2</v>
      </c>
      <c r="E22" s="109"/>
      <c r="F22" s="109"/>
    </row>
    <row r="23" spans="1:6">
      <c r="A23" s="110">
        <v>11</v>
      </c>
      <c r="B23" s="82" t="s">
        <v>1360</v>
      </c>
      <c r="C23" s="110" t="s">
        <v>15</v>
      </c>
      <c r="D23" s="164">
        <v>2</v>
      </c>
      <c r="E23" s="109"/>
      <c r="F23" s="109"/>
    </row>
    <row r="24" spans="1:6" ht="22.8">
      <c r="A24" s="110">
        <v>12</v>
      </c>
      <c r="B24" s="82" t="s">
        <v>1361</v>
      </c>
      <c r="C24" s="110" t="s">
        <v>15</v>
      </c>
      <c r="D24" s="164">
        <v>1</v>
      </c>
      <c r="E24" s="109"/>
      <c r="F24" s="109"/>
    </row>
    <row r="25" spans="1:6" ht="22.8">
      <c r="A25" s="110">
        <v>13</v>
      </c>
      <c r="B25" s="82" t="s">
        <v>1362</v>
      </c>
      <c r="C25" s="110" t="s">
        <v>15</v>
      </c>
      <c r="D25" s="164">
        <v>1</v>
      </c>
      <c r="E25" s="109"/>
      <c r="F25" s="109"/>
    </row>
    <row r="26" spans="1:6" ht="22.8">
      <c r="A26" s="110">
        <v>14</v>
      </c>
      <c r="B26" s="82" t="s">
        <v>1363</v>
      </c>
      <c r="C26" s="110" t="s">
        <v>15</v>
      </c>
      <c r="D26" s="164">
        <v>2</v>
      </c>
      <c r="E26" s="109"/>
      <c r="F26" s="109"/>
    </row>
    <row r="27" spans="1:6" ht="22.8">
      <c r="A27" s="110">
        <v>15</v>
      </c>
      <c r="B27" s="82" t="s">
        <v>1364</v>
      </c>
      <c r="C27" s="110" t="s">
        <v>15</v>
      </c>
      <c r="D27" s="164">
        <v>2</v>
      </c>
      <c r="E27" s="109"/>
      <c r="F27" s="109"/>
    </row>
    <row r="28" spans="1:6" ht="22.8">
      <c r="A28" s="110">
        <v>17</v>
      </c>
      <c r="B28" s="82" t="s">
        <v>1365</v>
      </c>
      <c r="C28" s="110" t="s">
        <v>15</v>
      </c>
      <c r="D28" s="164">
        <v>6</v>
      </c>
      <c r="E28" s="109"/>
      <c r="F28" s="109"/>
    </row>
    <row r="29" spans="1:6">
      <c r="A29" s="110">
        <v>18</v>
      </c>
      <c r="B29" s="82" t="s">
        <v>1366</v>
      </c>
      <c r="C29" s="110" t="s">
        <v>15</v>
      </c>
      <c r="D29" s="164">
        <v>7</v>
      </c>
      <c r="E29" s="109"/>
      <c r="F29" s="109"/>
    </row>
    <row r="30" spans="1:6">
      <c r="A30" s="110">
        <v>19</v>
      </c>
      <c r="B30" s="82" t="s">
        <v>1367</v>
      </c>
      <c r="C30" s="110" t="s">
        <v>46</v>
      </c>
      <c r="D30" s="165">
        <v>2E-3</v>
      </c>
      <c r="E30" s="109"/>
      <c r="F30" s="109"/>
    </row>
    <row r="31" spans="1:6">
      <c r="A31" s="110">
        <v>20</v>
      </c>
      <c r="B31" s="82" t="s">
        <v>1368</v>
      </c>
      <c r="C31" s="110" t="s">
        <v>64</v>
      </c>
      <c r="D31" s="164">
        <v>65</v>
      </c>
      <c r="E31" s="109"/>
      <c r="F31" s="109"/>
    </row>
    <row r="32" spans="1:6">
      <c r="A32" s="110">
        <v>21</v>
      </c>
      <c r="B32" s="82" t="s">
        <v>1369</v>
      </c>
      <c r="C32" s="110" t="s">
        <v>64</v>
      </c>
      <c r="D32" s="164">
        <v>145</v>
      </c>
      <c r="E32" s="109"/>
      <c r="F32" s="109"/>
    </row>
    <row r="33" spans="1:6" ht="22.8">
      <c r="A33" s="110">
        <v>22</v>
      </c>
      <c r="B33" s="82" t="s">
        <v>1370</v>
      </c>
      <c r="C33" s="110" t="s">
        <v>64</v>
      </c>
      <c r="D33" s="164">
        <v>20</v>
      </c>
      <c r="E33" s="109"/>
      <c r="F33" s="109"/>
    </row>
    <row r="34" spans="1:6">
      <c r="A34" s="110">
        <v>23</v>
      </c>
      <c r="B34" s="82" t="s">
        <v>1371</v>
      </c>
      <c r="C34" s="110" t="s">
        <v>64</v>
      </c>
      <c r="D34" s="164">
        <v>163</v>
      </c>
      <c r="E34" s="109"/>
      <c r="F34" s="109"/>
    </row>
    <row r="35" spans="1:6" ht="22.8">
      <c r="A35" s="110">
        <v>24</v>
      </c>
      <c r="B35" s="82" t="s">
        <v>1372</v>
      </c>
      <c r="C35" s="110" t="s">
        <v>64</v>
      </c>
      <c r="D35" s="164">
        <v>45</v>
      </c>
      <c r="E35" s="109"/>
      <c r="F35" s="109"/>
    </row>
    <row r="36" spans="1:6" ht="22.8">
      <c r="A36" s="110">
        <v>25</v>
      </c>
      <c r="B36" s="82" t="s">
        <v>1373</v>
      </c>
      <c r="C36" s="110" t="s">
        <v>64</v>
      </c>
      <c r="D36" s="164">
        <v>118</v>
      </c>
      <c r="E36" s="109"/>
      <c r="F36" s="109"/>
    </row>
    <row r="37" spans="1:6">
      <c r="A37" s="110">
        <v>26</v>
      </c>
      <c r="B37" s="82" t="s">
        <v>1374</v>
      </c>
      <c r="C37" s="110" t="s">
        <v>74</v>
      </c>
      <c r="D37" s="165">
        <v>0.5</v>
      </c>
      <c r="E37" s="109"/>
      <c r="F37" s="109"/>
    </row>
    <row r="38" spans="1:6">
      <c r="A38" s="110">
        <v>27</v>
      </c>
      <c r="B38" s="82" t="s">
        <v>1375</v>
      </c>
      <c r="C38" s="110" t="s">
        <v>15</v>
      </c>
      <c r="D38" s="164">
        <v>21</v>
      </c>
      <c r="E38" s="109"/>
      <c r="F38" s="109"/>
    </row>
    <row r="39" spans="1:6">
      <c r="A39" s="110">
        <v>28</v>
      </c>
      <c r="B39" s="82" t="s">
        <v>1376</v>
      </c>
      <c r="C39" s="110" t="s">
        <v>64</v>
      </c>
      <c r="D39" s="164">
        <v>30</v>
      </c>
      <c r="E39" s="109"/>
      <c r="F39" s="109"/>
    </row>
    <row r="40" spans="1:6">
      <c r="A40" s="110">
        <v>29</v>
      </c>
      <c r="B40" s="82" t="s">
        <v>1377</v>
      </c>
      <c r="C40" s="110" t="s">
        <v>15</v>
      </c>
      <c r="D40" s="164">
        <v>7</v>
      </c>
      <c r="E40" s="109"/>
      <c r="F40" s="109"/>
    </row>
    <row r="41" spans="1:6">
      <c r="A41" s="110">
        <v>30</v>
      </c>
      <c r="B41" s="82" t="s">
        <v>1378</v>
      </c>
      <c r="C41" s="110" t="s">
        <v>15</v>
      </c>
      <c r="D41" s="164">
        <v>21</v>
      </c>
      <c r="E41" s="109"/>
      <c r="F41" s="109"/>
    </row>
    <row r="42" spans="1:6">
      <c r="A42" s="110">
        <v>31</v>
      </c>
      <c r="B42" s="82" t="s">
        <v>1379</v>
      </c>
      <c r="C42" s="110" t="s">
        <v>10</v>
      </c>
      <c r="D42" s="164">
        <v>7</v>
      </c>
      <c r="E42" s="109"/>
      <c r="F42" s="109"/>
    </row>
    <row r="43" spans="1:6">
      <c r="A43" s="110">
        <v>32</v>
      </c>
      <c r="B43" s="82" t="s">
        <v>1380</v>
      </c>
      <c r="C43" s="110" t="s">
        <v>15</v>
      </c>
      <c r="D43" s="164">
        <v>7</v>
      </c>
      <c r="E43" s="109"/>
      <c r="F43" s="109"/>
    </row>
    <row r="44" spans="1:6">
      <c r="A44" s="110">
        <v>33</v>
      </c>
      <c r="B44" s="82" t="s">
        <v>1381</v>
      </c>
      <c r="C44" s="110" t="s">
        <v>15</v>
      </c>
      <c r="D44" s="164">
        <v>1</v>
      </c>
      <c r="E44" s="109"/>
      <c r="F44" s="109"/>
    </row>
    <row r="45" spans="1:6" ht="22.8">
      <c r="A45" s="110">
        <v>34</v>
      </c>
      <c r="B45" s="82" t="s">
        <v>1382</v>
      </c>
      <c r="C45" s="110" t="s">
        <v>15</v>
      </c>
      <c r="D45" s="164">
        <v>2</v>
      </c>
      <c r="E45" s="109"/>
      <c r="F45" s="109"/>
    </row>
    <row r="46" spans="1:6">
      <c r="A46" s="110">
        <v>37</v>
      </c>
      <c r="B46" s="82" t="s">
        <v>1383</v>
      </c>
      <c r="C46" s="110" t="s">
        <v>64</v>
      </c>
      <c r="D46" s="164">
        <v>10</v>
      </c>
      <c r="E46" s="109"/>
      <c r="F46" s="109"/>
    </row>
    <row r="47" spans="1:6">
      <c r="A47" s="110">
        <v>38</v>
      </c>
      <c r="B47" s="82" t="s">
        <v>1384</v>
      </c>
      <c r="C47" s="110" t="s">
        <v>13</v>
      </c>
      <c r="D47" s="164">
        <v>2</v>
      </c>
      <c r="E47" s="109"/>
      <c r="F47" s="109"/>
    </row>
    <row r="48" spans="1:6">
      <c r="A48" s="106"/>
      <c r="B48" s="107" t="s">
        <v>610</v>
      </c>
      <c r="C48" s="163"/>
      <c r="D48" s="163"/>
      <c r="E48" s="108"/>
      <c r="F48" s="108"/>
    </row>
    <row r="49" spans="1:6" ht="22.8">
      <c r="A49" s="110">
        <v>1</v>
      </c>
      <c r="B49" s="111" t="s">
        <v>611</v>
      </c>
      <c r="C49" s="110" t="s">
        <v>42</v>
      </c>
      <c r="D49" s="166">
        <v>5.0000000000000001E-3</v>
      </c>
      <c r="E49" s="85"/>
      <c r="F49" s="112">
        <v>0</v>
      </c>
    </row>
    <row r="50" spans="1:6" ht="22.8">
      <c r="A50" s="86">
        <v>2</v>
      </c>
      <c r="B50" s="82" t="s">
        <v>272</v>
      </c>
      <c r="C50" s="86" t="s">
        <v>42</v>
      </c>
      <c r="D50" s="167">
        <v>5.0000000000000001E-3</v>
      </c>
      <c r="E50" s="113"/>
      <c r="F50" s="113" t="s">
        <v>11</v>
      </c>
    </row>
    <row r="51" spans="1:6" ht="22.8">
      <c r="A51" s="86">
        <v>3</v>
      </c>
      <c r="B51" s="82" t="s">
        <v>1385</v>
      </c>
      <c r="C51" s="86" t="s">
        <v>74</v>
      </c>
      <c r="D51" s="167">
        <v>0.3</v>
      </c>
      <c r="E51" s="113" t="s">
        <v>11</v>
      </c>
      <c r="F51" s="113" t="s">
        <v>11</v>
      </c>
    </row>
    <row r="52" spans="1:6">
      <c r="A52" s="86">
        <v>4</v>
      </c>
      <c r="B52" s="82" t="s">
        <v>613</v>
      </c>
      <c r="C52" s="86" t="s">
        <v>10</v>
      </c>
      <c r="D52" s="167">
        <v>1</v>
      </c>
      <c r="E52" s="113" t="s">
        <v>11</v>
      </c>
      <c r="F52" s="113" t="s">
        <v>11</v>
      </c>
    </row>
    <row r="53" spans="1:6" ht="22.8">
      <c r="A53" s="86">
        <v>5</v>
      </c>
      <c r="B53" s="82" t="s">
        <v>614</v>
      </c>
      <c r="C53" s="110" t="s">
        <v>15</v>
      </c>
      <c r="D53" s="166">
        <v>1</v>
      </c>
      <c r="E53" s="113" t="s">
        <v>11</v>
      </c>
      <c r="F53" s="113" t="s">
        <v>11</v>
      </c>
    </row>
    <row r="54" spans="1:6" ht="22.8">
      <c r="A54" s="86">
        <v>6</v>
      </c>
      <c r="B54" s="82" t="s">
        <v>615</v>
      </c>
      <c r="C54" s="110" t="s">
        <v>10</v>
      </c>
      <c r="D54" s="166">
        <v>1</v>
      </c>
      <c r="E54" s="113" t="s">
        <v>11</v>
      </c>
      <c r="F54" s="113" t="s">
        <v>11</v>
      </c>
    </row>
    <row r="55" spans="1:6" ht="22.8">
      <c r="A55" s="86" t="s">
        <v>11</v>
      </c>
      <c r="B55" s="82" t="s">
        <v>616</v>
      </c>
      <c r="C55" s="86" t="s">
        <v>15</v>
      </c>
      <c r="D55" s="168">
        <v>1</v>
      </c>
      <c r="E55" s="113" t="s">
        <v>11</v>
      </c>
      <c r="F55" s="113" t="s">
        <v>11</v>
      </c>
    </row>
    <row r="56" spans="1:6" ht="34.200000000000003">
      <c r="A56" s="86">
        <v>7</v>
      </c>
      <c r="B56" s="82" t="s">
        <v>617</v>
      </c>
      <c r="C56" s="110" t="s">
        <v>10</v>
      </c>
      <c r="D56" s="166">
        <v>2</v>
      </c>
      <c r="E56" s="113" t="s">
        <v>11</v>
      </c>
      <c r="F56" s="113" t="s">
        <v>11</v>
      </c>
    </row>
    <row r="57" spans="1:6" ht="34.200000000000003">
      <c r="A57" s="86">
        <v>8</v>
      </c>
      <c r="B57" s="82" t="s">
        <v>617</v>
      </c>
      <c r="C57" s="110" t="s">
        <v>10</v>
      </c>
      <c r="D57" s="166">
        <v>2</v>
      </c>
      <c r="E57" s="113" t="s">
        <v>11</v>
      </c>
      <c r="F57" s="113" t="s">
        <v>11</v>
      </c>
    </row>
    <row r="58" spans="1:6" ht="34.200000000000003">
      <c r="A58" s="86">
        <v>9</v>
      </c>
      <c r="B58" s="82" t="s">
        <v>617</v>
      </c>
      <c r="C58" s="110" t="s">
        <v>10</v>
      </c>
      <c r="D58" s="166">
        <v>2</v>
      </c>
      <c r="E58" s="113" t="s">
        <v>11</v>
      </c>
      <c r="F58" s="113" t="s">
        <v>11</v>
      </c>
    </row>
    <row r="59" spans="1:6" ht="22.8">
      <c r="A59" s="86">
        <v>10</v>
      </c>
      <c r="B59" s="82" t="s">
        <v>615</v>
      </c>
      <c r="C59" s="110" t="s">
        <v>10</v>
      </c>
      <c r="D59" s="166">
        <v>4</v>
      </c>
      <c r="E59" s="113" t="s">
        <v>11</v>
      </c>
      <c r="F59" s="113" t="s">
        <v>11</v>
      </c>
    </row>
    <row r="60" spans="1:6" ht="22.8">
      <c r="A60" s="86">
        <v>11</v>
      </c>
      <c r="B60" s="82" t="s">
        <v>496</v>
      </c>
      <c r="C60" s="110" t="s">
        <v>64</v>
      </c>
      <c r="D60" s="166">
        <v>45</v>
      </c>
      <c r="E60" s="113" t="s">
        <v>11</v>
      </c>
      <c r="F60" s="113" t="s">
        <v>11</v>
      </c>
    </row>
    <row r="61" spans="1:6" ht="22.8">
      <c r="A61" s="86">
        <v>12</v>
      </c>
      <c r="B61" s="82" t="s">
        <v>538</v>
      </c>
      <c r="C61" s="110" t="s">
        <v>259</v>
      </c>
      <c r="D61" s="166">
        <v>0.1</v>
      </c>
      <c r="E61" s="113" t="s">
        <v>11</v>
      </c>
      <c r="F61" s="113" t="s">
        <v>11</v>
      </c>
    </row>
    <row r="62" spans="1:6" ht="22.8">
      <c r="A62" s="86">
        <v>13</v>
      </c>
      <c r="B62" s="82" t="s">
        <v>539</v>
      </c>
      <c r="C62" s="110" t="s">
        <v>259</v>
      </c>
      <c r="D62" s="166">
        <v>0.1</v>
      </c>
      <c r="E62" s="113" t="s">
        <v>11</v>
      </c>
      <c r="F62" s="113" t="s">
        <v>11</v>
      </c>
    </row>
    <row r="63" spans="1:6" ht="22.8">
      <c r="A63" s="86">
        <v>14</v>
      </c>
      <c r="B63" s="82" t="s">
        <v>540</v>
      </c>
      <c r="C63" s="110" t="s">
        <v>259</v>
      </c>
      <c r="D63" s="166">
        <v>6.3E-2</v>
      </c>
      <c r="E63" s="113" t="s">
        <v>11</v>
      </c>
      <c r="F63" s="113" t="s">
        <v>11</v>
      </c>
    </row>
    <row r="64" spans="1:6" ht="22.8">
      <c r="A64" s="86">
        <v>15</v>
      </c>
      <c r="B64" s="82" t="s">
        <v>541</v>
      </c>
      <c r="C64" s="110" t="s">
        <v>259</v>
      </c>
      <c r="D64" s="166">
        <v>6.3E-2</v>
      </c>
      <c r="E64" s="113" t="s">
        <v>11</v>
      </c>
      <c r="F64" s="113" t="s">
        <v>11</v>
      </c>
    </row>
    <row r="65" spans="1:6">
      <c r="A65" s="86">
        <v>16</v>
      </c>
      <c r="B65" s="82" t="s">
        <v>215</v>
      </c>
      <c r="C65" s="110" t="s">
        <v>74</v>
      </c>
      <c r="D65" s="166">
        <v>3.67</v>
      </c>
      <c r="E65" s="113" t="s">
        <v>11</v>
      </c>
      <c r="F65" s="113" t="s">
        <v>11</v>
      </c>
    </row>
    <row r="66" spans="1:6" ht="22.8">
      <c r="A66" s="86">
        <v>17</v>
      </c>
      <c r="B66" s="82" t="s">
        <v>267</v>
      </c>
      <c r="C66" s="110" t="s">
        <v>259</v>
      </c>
      <c r="D66" s="166">
        <v>0.16300000000000001</v>
      </c>
      <c r="E66" s="113" t="s">
        <v>11</v>
      </c>
      <c r="F66" s="113" t="s">
        <v>11</v>
      </c>
    </row>
    <row r="67" spans="1:6" ht="22.8">
      <c r="A67" s="86">
        <v>18</v>
      </c>
      <c r="B67" s="82" t="s">
        <v>620</v>
      </c>
      <c r="C67" s="110" t="s">
        <v>103</v>
      </c>
      <c r="D67" s="166">
        <v>1.18</v>
      </c>
      <c r="E67" s="113" t="s">
        <v>11</v>
      </c>
      <c r="F67" s="113" t="s">
        <v>11</v>
      </c>
    </row>
    <row r="68" spans="1:6" ht="34.200000000000003">
      <c r="A68" s="86">
        <v>19</v>
      </c>
      <c r="B68" s="82" t="s">
        <v>622</v>
      </c>
      <c r="C68" s="110" t="s">
        <v>10</v>
      </c>
      <c r="D68" s="166">
        <v>2</v>
      </c>
      <c r="E68" s="113" t="s">
        <v>11</v>
      </c>
      <c r="F68" s="113" t="s">
        <v>11</v>
      </c>
    </row>
    <row r="69" spans="1:6" ht="34.200000000000003">
      <c r="A69" s="86">
        <v>20</v>
      </c>
      <c r="B69" s="82" t="s">
        <v>622</v>
      </c>
      <c r="C69" s="110" t="s">
        <v>10</v>
      </c>
      <c r="D69" s="166">
        <v>2</v>
      </c>
      <c r="E69" s="113" t="s">
        <v>11</v>
      </c>
      <c r="F69" s="113" t="s">
        <v>11</v>
      </c>
    </row>
    <row r="70" spans="1:6" ht="22.8">
      <c r="A70" s="86">
        <v>21</v>
      </c>
      <c r="B70" s="82" t="s">
        <v>624</v>
      </c>
      <c r="C70" s="110" t="s">
        <v>15</v>
      </c>
      <c r="D70" s="166">
        <v>1</v>
      </c>
      <c r="E70" s="113" t="s">
        <v>11</v>
      </c>
      <c r="F70" s="113" t="s">
        <v>11</v>
      </c>
    </row>
    <row r="71" spans="1:6" ht="22.8">
      <c r="A71" s="86">
        <v>22</v>
      </c>
      <c r="B71" s="82" t="s">
        <v>621</v>
      </c>
      <c r="C71" s="110" t="s">
        <v>15</v>
      </c>
      <c r="D71" s="166">
        <v>2</v>
      </c>
      <c r="E71" s="113" t="s">
        <v>11</v>
      </c>
      <c r="F71" s="113" t="s">
        <v>11</v>
      </c>
    </row>
    <row r="72" spans="1:6">
      <c r="A72" s="86">
        <v>23</v>
      </c>
      <c r="B72" s="82" t="s">
        <v>625</v>
      </c>
      <c r="C72" s="110" t="s">
        <v>15</v>
      </c>
      <c r="D72" s="166">
        <v>2</v>
      </c>
      <c r="E72" s="113" t="s">
        <v>11</v>
      </c>
      <c r="F72" s="113" t="s">
        <v>11</v>
      </c>
    </row>
    <row r="73" spans="1:6" ht="22.8">
      <c r="A73" s="86">
        <v>24</v>
      </c>
      <c r="B73" s="82" t="s">
        <v>626</v>
      </c>
      <c r="C73" s="110" t="s">
        <v>10</v>
      </c>
      <c r="D73" s="166">
        <v>2</v>
      </c>
      <c r="E73" s="113" t="s">
        <v>11</v>
      </c>
      <c r="F73" s="113" t="s">
        <v>11</v>
      </c>
    </row>
    <row r="74" spans="1:6" ht="22.8">
      <c r="A74" s="86">
        <v>25</v>
      </c>
      <c r="B74" s="82" t="s">
        <v>616</v>
      </c>
      <c r="C74" s="110" t="s">
        <v>10</v>
      </c>
      <c r="D74" s="166">
        <v>1</v>
      </c>
      <c r="E74" s="113" t="s">
        <v>11</v>
      </c>
      <c r="F74" s="113" t="s">
        <v>11</v>
      </c>
    </row>
    <row r="75" spans="1:6" ht="22.8">
      <c r="A75" s="86">
        <v>26</v>
      </c>
      <c r="B75" s="82" t="s">
        <v>629</v>
      </c>
      <c r="C75" s="110" t="s">
        <v>10</v>
      </c>
      <c r="D75" s="166">
        <v>1</v>
      </c>
      <c r="E75" s="113" t="s">
        <v>11</v>
      </c>
      <c r="F75" s="113" t="s">
        <v>11</v>
      </c>
    </row>
    <row r="76" spans="1:6">
      <c r="A76" s="86">
        <v>27</v>
      </c>
      <c r="B76" s="82" t="s">
        <v>630</v>
      </c>
      <c r="C76" s="110" t="s">
        <v>10</v>
      </c>
      <c r="D76" s="166">
        <v>1</v>
      </c>
      <c r="E76" s="113" t="s">
        <v>11</v>
      </c>
      <c r="F76" s="113" t="s">
        <v>11</v>
      </c>
    </row>
    <row r="77" spans="1:6">
      <c r="A77" s="86">
        <v>28</v>
      </c>
      <c r="B77" s="82" t="s">
        <v>631</v>
      </c>
      <c r="C77" s="110" t="s">
        <v>10</v>
      </c>
      <c r="D77" s="166">
        <v>4</v>
      </c>
      <c r="E77" s="113" t="s">
        <v>11</v>
      </c>
      <c r="F77" s="113" t="s">
        <v>11</v>
      </c>
    </row>
    <row r="78" spans="1:6" ht="22.8">
      <c r="A78" s="86">
        <v>29</v>
      </c>
      <c r="B78" s="82" t="s">
        <v>632</v>
      </c>
      <c r="C78" s="110" t="s">
        <v>10</v>
      </c>
      <c r="D78" s="166">
        <v>2</v>
      </c>
      <c r="E78" s="113" t="s">
        <v>11</v>
      </c>
      <c r="F78" s="113" t="s">
        <v>11</v>
      </c>
    </row>
    <row r="79" spans="1:6">
      <c r="A79" s="86">
        <v>30</v>
      </c>
      <c r="B79" s="82" t="s">
        <v>633</v>
      </c>
      <c r="C79" s="110" t="s">
        <v>10</v>
      </c>
      <c r="D79" s="166">
        <v>2</v>
      </c>
      <c r="E79" s="113" t="s">
        <v>11</v>
      </c>
      <c r="F79" s="113" t="s">
        <v>11</v>
      </c>
    </row>
    <row r="80" spans="1:6" ht="22.8">
      <c r="A80" s="86">
        <v>31</v>
      </c>
      <c r="B80" s="82" t="s">
        <v>634</v>
      </c>
      <c r="C80" s="110" t="s">
        <v>29</v>
      </c>
      <c r="D80" s="166">
        <v>0.06</v>
      </c>
      <c r="E80" s="113" t="s">
        <v>11</v>
      </c>
      <c r="F80" s="113" t="s">
        <v>11</v>
      </c>
    </row>
    <row r="81" spans="1:6" ht="22.8">
      <c r="A81" s="86">
        <v>32</v>
      </c>
      <c r="B81" s="82" t="s">
        <v>269</v>
      </c>
      <c r="C81" s="110" t="s">
        <v>103</v>
      </c>
      <c r="D81" s="166">
        <v>1.63</v>
      </c>
      <c r="E81" s="113" t="s">
        <v>11</v>
      </c>
      <c r="F81" s="113" t="s">
        <v>11</v>
      </c>
    </row>
    <row r="82" spans="1:6" ht="22.8">
      <c r="A82" s="86">
        <v>33</v>
      </c>
      <c r="B82" s="82" t="s">
        <v>269</v>
      </c>
      <c r="C82" s="110" t="s">
        <v>103</v>
      </c>
      <c r="D82" s="166">
        <v>0.47</v>
      </c>
      <c r="E82" s="113" t="s">
        <v>11</v>
      </c>
      <c r="F82" s="113" t="s">
        <v>11</v>
      </c>
    </row>
    <row r="83" spans="1:6" ht="22.8">
      <c r="A83" s="86">
        <v>34</v>
      </c>
      <c r="B83" s="82" t="s">
        <v>281</v>
      </c>
      <c r="C83" s="110" t="s">
        <v>13</v>
      </c>
      <c r="D83" s="166">
        <v>8</v>
      </c>
      <c r="E83" s="113" t="s">
        <v>11</v>
      </c>
      <c r="F83" s="113" t="s">
        <v>11</v>
      </c>
    </row>
    <row r="84" spans="1:6" ht="22.8">
      <c r="A84" s="86">
        <v>35</v>
      </c>
      <c r="B84" s="82" t="s">
        <v>281</v>
      </c>
      <c r="C84" s="110" t="s">
        <v>13</v>
      </c>
      <c r="D84" s="166">
        <v>2</v>
      </c>
      <c r="E84" s="113" t="s">
        <v>11</v>
      </c>
      <c r="F84" s="113" t="s">
        <v>11</v>
      </c>
    </row>
    <row r="85" spans="1:6">
      <c r="A85" s="86">
        <v>36</v>
      </c>
      <c r="B85" s="82" t="s">
        <v>283</v>
      </c>
      <c r="C85" s="110" t="s">
        <v>15</v>
      </c>
      <c r="D85" s="166">
        <v>15</v>
      </c>
      <c r="E85" s="113" t="s">
        <v>11</v>
      </c>
      <c r="F85" s="113" t="s">
        <v>11</v>
      </c>
    </row>
    <row r="86" spans="1:6">
      <c r="A86" s="86">
        <v>37</v>
      </c>
      <c r="B86" s="82" t="s">
        <v>280</v>
      </c>
      <c r="C86" s="110" t="s">
        <v>10</v>
      </c>
      <c r="D86" s="166">
        <v>1</v>
      </c>
      <c r="E86" s="113" t="s">
        <v>11</v>
      </c>
      <c r="F86" s="113" t="s">
        <v>11</v>
      </c>
    </row>
    <row r="87" spans="1:6" ht="22.8">
      <c r="A87" s="86">
        <v>38</v>
      </c>
      <c r="B87" s="82" t="s">
        <v>635</v>
      </c>
      <c r="C87" s="110" t="s">
        <v>15</v>
      </c>
      <c r="D87" s="166">
        <v>2</v>
      </c>
      <c r="E87" s="113" t="s">
        <v>11</v>
      </c>
      <c r="F87" s="113" t="s">
        <v>11</v>
      </c>
    </row>
    <row r="88" spans="1:6">
      <c r="A88" s="495" t="s">
        <v>1392</v>
      </c>
      <c r="B88" s="496"/>
      <c r="C88" s="496"/>
      <c r="D88" s="496"/>
      <c r="E88" s="497"/>
      <c r="F88" s="109"/>
    </row>
    <row r="89" spans="1:6">
      <c r="A89" s="57"/>
      <c r="B89" s="36"/>
      <c r="C89" s="172"/>
      <c r="D89" s="169"/>
      <c r="E89" s="50"/>
      <c r="F89" s="50"/>
    </row>
    <row r="90" spans="1:6">
      <c r="B90" s="58"/>
    </row>
    <row r="91" spans="1:6">
      <c r="B91" s="58"/>
    </row>
    <row r="92" spans="1:6" ht="13.95" customHeight="1">
      <c r="B92" s="677" t="s">
        <v>1399</v>
      </c>
      <c r="C92" s="677"/>
      <c r="D92" s="677"/>
      <c r="E92" s="677"/>
      <c r="F92" s="677"/>
    </row>
    <row r="94" spans="1:6" ht="14.25" customHeight="1">
      <c r="A94" s="566" t="s">
        <v>846</v>
      </c>
      <c r="B94" s="567"/>
      <c r="C94" s="567"/>
      <c r="D94" s="567"/>
      <c r="E94" s="567"/>
      <c r="F94" s="567"/>
    </row>
    <row r="95" spans="1:6">
      <c r="A95" s="567"/>
      <c r="B95" s="567"/>
      <c r="C95" s="567"/>
      <c r="D95" s="567"/>
      <c r="E95" s="567"/>
      <c r="F95" s="567"/>
    </row>
    <row r="96" spans="1:6" ht="14.25" customHeight="1">
      <c r="A96" s="566" t="s">
        <v>1340</v>
      </c>
      <c r="B96" s="567"/>
      <c r="C96" s="567"/>
      <c r="D96" s="567"/>
      <c r="E96" s="567"/>
      <c r="F96" s="567"/>
    </row>
    <row r="97" spans="1:6">
      <c r="A97" s="567"/>
      <c r="B97" s="567"/>
      <c r="C97" s="567"/>
      <c r="D97" s="567"/>
      <c r="E97" s="567"/>
      <c r="F97" s="567"/>
    </row>
    <row r="98" spans="1:6" ht="14.25" customHeight="1">
      <c r="A98" s="566" t="s">
        <v>1347</v>
      </c>
      <c r="B98" s="567"/>
      <c r="C98" s="567"/>
      <c r="D98" s="567"/>
      <c r="E98" s="567"/>
      <c r="F98" s="567"/>
    </row>
    <row r="99" spans="1:6">
      <c r="A99" s="567"/>
      <c r="B99" s="567"/>
      <c r="C99" s="567"/>
      <c r="D99" s="567"/>
      <c r="E99" s="567"/>
      <c r="F99" s="567"/>
    </row>
    <row r="100" spans="1:6" ht="14.25" customHeight="1">
      <c r="A100" s="673"/>
      <c r="B100" s="673"/>
      <c r="C100" s="173"/>
      <c r="D100" s="674"/>
      <c r="E100" s="674"/>
      <c r="F100" s="674"/>
    </row>
    <row r="101" spans="1:6">
      <c r="A101" s="675" t="s">
        <v>1438</v>
      </c>
      <c r="B101" s="55" t="s">
        <v>1348</v>
      </c>
      <c r="C101" s="31" t="s">
        <v>6</v>
      </c>
      <c r="D101" s="675" t="s">
        <v>7</v>
      </c>
      <c r="E101" s="670" t="s">
        <v>1393</v>
      </c>
      <c r="F101" s="670"/>
    </row>
    <row r="102" spans="1:6">
      <c r="A102" s="676"/>
      <c r="B102" s="56" t="s">
        <v>1349</v>
      </c>
      <c r="C102" s="33" t="s">
        <v>1350</v>
      </c>
      <c r="D102" s="676"/>
      <c r="E102" s="96" t="s">
        <v>25</v>
      </c>
      <c r="F102" s="103" t="s">
        <v>26</v>
      </c>
    </row>
    <row r="103" spans="1:6">
      <c r="A103" s="114">
        <v>1</v>
      </c>
      <c r="B103" s="107" t="s">
        <v>562</v>
      </c>
      <c r="C103" s="163"/>
      <c r="D103" s="163"/>
      <c r="E103" s="108"/>
      <c r="F103" s="108"/>
    </row>
    <row r="104" spans="1:6" ht="22.8">
      <c r="A104" s="110">
        <v>1</v>
      </c>
      <c r="B104" s="82" t="s">
        <v>1370</v>
      </c>
      <c r="C104" s="110" t="s">
        <v>64</v>
      </c>
      <c r="D104" s="164">
        <v>307</v>
      </c>
      <c r="E104" s="109"/>
      <c r="F104" s="109"/>
    </row>
    <row r="105" spans="1:6">
      <c r="A105" s="110">
        <v>2</v>
      </c>
      <c r="B105" s="82" t="s">
        <v>1371</v>
      </c>
      <c r="C105" s="110" t="s">
        <v>64</v>
      </c>
      <c r="D105" s="164">
        <v>307</v>
      </c>
      <c r="E105" s="109"/>
      <c r="F105" s="109"/>
    </row>
    <row r="106" spans="1:6" ht="22.8">
      <c r="A106" s="110">
        <v>3</v>
      </c>
      <c r="B106" s="82" t="s">
        <v>1373</v>
      </c>
      <c r="C106" s="110" t="s">
        <v>64</v>
      </c>
      <c r="D106" s="164">
        <v>307</v>
      </c>
      <c r="E106" s="109"/>
      <c r="F106" s="109"/>
    </row>
    <row r="107" spans="1:6">
      <c r="A107" s="114">
        <v>2</v>
      </c>
      <c r="B107" s="107" t="s">
        <v>610</v>
      </c>
      <c r="C107" s="163"/>
      <c r="D107" s="163"/>
      <c r="E107" s="108"/>
      <c r="F107" s="108"/>
    </row>
    <row r="108" spans="1:6" ht="25.95" customHeight="1">
      <c r="A108" s="86">
        <v>1</v>
      </c>
      <c r="B108" s="82" t="s">
        <v>538</v>
      </c>
      <c r="C108" s="110" t="s">
        <v>259</v>
      </c>
      <c r="D108" s="166">
        <v>0.25</v>
      </c>
      <c r="E108" s="113" t="s">
        <v>11</v>
      </c>
      <c r="F108" s="113" t="s">
        <v>11</v>
      </c>
    </row>
    <row r="109" spans="1:6" ht="22.8">
      <c r="A109" s="86">
        <v>2</v>
      </c>
      <c r="B109" s="82" t="s">
        <v>539</v>
      </c>
      <c r="C109" s="110" t="s">
        <v>259</v>
      </c>
      <c r="D109" s="166">
        <v>0.25</v>
      </c>
      <c r="E109" s="113" t="s">
        <v>11</v>
      </c>
      <c r="F109" s="113" t="s">
        <v>11</v>
      </c>
    </row>
    <row r="110" spans="1:6" ht="22.8">
      <c r="A110" s="86">
        <v>3</v>
      </c>
      <c r="B110" s="82" t="s">
        <v>540</v>
      </c>
      <c r="C110" s="110" t="s">
        <v>259</v>
      </c>
      <c r="D110" s="166">
        <v>5.7000000000000002E-2</v>
      </c>
      <c r="E110" s="113" t="s">
        <v>11</v>
      </c>
      <c r="F110" s="113" t="s">
        <v>11</v>
      </c>
    </row>
    <row r="111" spans="1:6" ht="22.8">
      <c r="A111" s="86">
        <v>4</v>
      </c>
      <c r="B111" s="82" t="s">
        <v>541</v>
      </c>
      <c r="C111" s="110" t="s">
        <v>259</v>
      </c>
      <c r="D111" s="166">
        <v>5.7000000000000002E-2</v>
      </c>
      <c r="E111" s="113" t="s">
        <v>11</v>
      </c>
      <c r="F111" s="113" t="s">
        <v>11</v>
      </c>
    </row>
    <row r="112" spans="1:6">
      <c r="A112" s="86">
        <v>5</v>
      </c>
      <c r="B112" s="82" t="s">
        <v>215</v>
      </c>
      <c r="C112" s="110" t="s">
        <v>74</v>
      </c>
      <c r="D112" s="166">
        <v>18.420000000000002</v>
      </c>
      <c r="E112" s="113" t="s">
        <v>11</v>
      </c>
      <c r="F112" s="113" t="s">
        <v>11</v>
      </c>
    </row>
    <row r="113" spans="1:6" ht="22.8">
      <c r="A113" s="86">
        <v>6</v>
      </c>
      <c r="B113" s="82" t="s">
        <v>267</v>
      </c>
      <c r="C113" s="110" t="s">
        <v>259</v>
      </c>
      <c r="D113" s="166">
        <v>0.307</v>
      </c>
      <c r="E113" s="113" t="s">
        <v>11</v>
      </c>
      <c r="F113" s="113" t="s">
        <v>11</v>
      </c>
    </row>
    <row r="114" spans="1:6" ht="22.8">
      <c r="A114" s="86">
        <v>7</v>
      </c>
      <c r="B114" s="82" t="s">
        <v>620</v>
      </c>
      <c r="C114" s="110" t="s">
        <v>103</v>
      </c>
      <c r="D114" s="166">
        <v>3.07</v>
      </c>
      <c r="E114" s="113" t="s">
        <v>11</v>
      </c>
      <c r="F114" s="113" t="s">
        <v>11</v>
      </c>
    </row>
    <row r="115" spans="1:6" ht="22.8">
      <c r="A115" s="86">
        <v>8</v>
      </c>
      <c r="B115" s="82" t="s">
        <v>1386</v>
      </c>
      <c r="C115" s="110" t="s">
        <v>15</v>
      </c>
      <c r="D115" s="166">
        <v>1</v>
      </c>
      <c r="E115" s="113" t="s">
        <v>11</v>
      </c>
      <c r="F115" s="113" t="s">
        <v>11</v>
      </c>
    </row>
    <row r="116" spans="1:6" ht="22.8">
      <c r="A116" s="86">
        <v>9</v>
      </c>
      <c r="B116" s="82" t="s">
        <v>629</v>
      </c>
      <c r="C116" s="110" t="s">
        <v>10</v>
      </c>
      <c r="D116" s="166">
        <v>2</v>
      </c>
      <c r="E116" s="113" t="s">
        <v>11</v>
      </c>
      <c r="F116" s="113" t="s">
        <v>11</v>
      </c>
    </row>
    <row r="117" spans="1:6">
      <c r="A117" s="86">
        <v>10</v>
      </c>
      <c r="B117" s="82" t="s">
        <v>630</v>
      </c>
      <c r="C117" s="110" t="s">
        <v>10</v>
      </c>
      <c r="D117" s="166">
        <v>2</v>
      </c>
      <c r="E117" s="113" t="s">
        <v>11</v>
      </c>
      <c r="F117" s="113" t="s">
        <v>11</v>
      </c>
    </row>
    <row r="118" spans="1:6">
      <c r="A118" s="495" t="s">
        <v>1392</v>
      </c>
      <c r="B118" s="496"/>
      <c r="C118" s="496"/>
      <c r="D118" s="496"/>
      <c r="E118" s="497"/>
      <c r="F118" s="115"/>
    </row>
    <row r="119" spans="1:6">
      <c r="A119" s="57"/>
      <c r="B119" s="35"/>
      <c r="C119" s="57"/>
      <c r="D119" s="171"/>
      <c r="E119" s="51"/>
      <c r="F119" s="52"/>
    </row>
    <row r="120" spans="1:6">
      <c r="A120" s="57"/>
      <c r="B120" s="40"/>
      <c r="C120" s="174"/>
      <c r="D120" s="170"/>
      <c r="E120" s="51"/>
      <c r="F120" s="52"/>
    </row>
    <row r="121" spans="1:6">
      <c r="A121" s="57"/>
      <c r="B121" s="35"/>
      <c r="C121" s="57"/>
      <c r="D121" s="171"/>
      <c r="E121" s="51"/>
      <c r="F121" s="52"/>
    </row>
    <row r="122" spans="1:6">
      <c r="A122" s="57"/>
      <c r="B122" s="40"/>
      <c r="C122" s="174"/>
      <c r="D122" s="170"/>
      <c r="E122" s="51"/>
      <c r="F122" s="52"/>
    </row>
    <row r="123" spans="1:6">
      <c r="A123" s="57"/>
      <c r="B123" s="35"/>
      <c r="C123" s="57"/>
      <c r="D123" s="171"/>
      <c r="E123" s="51"/>
      <c r="F123" s="52"/>
    </row>
    <row r="124" spans="1:6">
      <c r="A124" s="57"/>
      <c r="B124" s="40"/>
      <c r="C124" s="174"/>
      <c r="D124" s="170"/>
      <c r="E124" s="51"/>
      <c r="F124" s="52"/>
    </row>
    <row r="125" spans="1:6">
      <c r="A125" s="57"/>
      <c r="B125" s="35"/>
      <c r="C125" s="57"/>
      <c r="D125" s="171"/>
      <c r="E125" s="51"/>
      <c r="F125" s="52"/>
    </row>
    <row r="126" spans="1:6">
      <c r="A126" s="57"/>
      <c r="B126" s="35"/>
      <c r="C126" s="57"/>
      <c r="D126" s="171"/>
      <c r="E126" s="51"/>
      <c r="F126" s="52"/>
    </row>
    <row r="127" spans="1:6">
      <c r="A127" s="57"/>
      <c r="B127" s="40"/>
      <c r="C127" s="174"/>
      <c r="D127" s="170"/>
      <c r="E127" s="51"/>
      <c r="F127" s="52"/>
    </row>
    <row r="128" spans="1:6">
      <c r="B128" s="58"/>
    </row>
    <row r="129" spans="2:2">
      <c r="B129" s="58"/>
    </row>
    <row r="131" spans="2:2">
      <c r="B131" s="58" t="s">
        <v>18</v>
      </c>
    </row>
    <row r="132" spans="2:2">
      <c r="B132" s="58" t="s">
        <v>18</v>
      </c>
    </row>
    <row r="133" spans="2:2">
      <c r="B133" s="58" t="s">
        <v>18</v>
      </c>
    </row>
  </sheetData>
  <mergeCells count="18">
    <mergeCell ref="A94:F95"/>
    <mergeCell ref="A88:E88"/>
    <mergeCell ref="B92:F92"/>
    <mergeCell ref="B2:F2"/>
    <mergeCell ref="E11:F11"/>
    <mergeCell ref="A4:F5"/>
    <mergeCell ref="A6:F7"/>
    <mergeCell ref="A8:F9"/>
    <mergeCell ref="A10:B10"/>
    <mergeCell ref="A11:A12"/>
    <mergeCell ref="E101:F101"/>
    <mergeCell ref="A118:E118"/>
    <mergeCell ref="A96:F97"/>
    <mergeCell ref="A98:F99"/>
    <mergeCell ref="A100:B100"/>
    <mergeCell ref="D100:F100"/>
    <mergeCell ref="D101:D102"/>
    <mergeCell ref="A101:A102"/>
  </mergeCells>
  <pageMargins left="0.23622047244094491" right="0" top="0.47244094488188981" bottom="0.19685039370078741" header="0" footer="0.27559055118110237"/>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DA2C-0360-4C9A-8C3D-F4ECD589EFB0}">
  <sheetPr>
    <tabColor rgb="FFFFC000"/>
  </sheetPr>
  <dimension ref="A1:H27"/>
  <sheetViews>
    <sheetView zoomScaleNormal="100" workbookViewId="0">
      <selection activeCell="E28" sqref="E28"/>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1" spans="1:8">
      <c r="A1" s="366"/>
      <c r="B1" s="367"/>
      <c r="C1" s="366"/>
      <c r="D1" s="366"/>
      <c r="E1" s="367"/>
      <c r="F1" s="367"/>
    </row>
    <row r="2" spans="1:8" ht="15">
      <c r="A2" s="366"/>
      <c r="B2" s="591" t="s">
        <v>19</v>
      </c>
      <c r="C2" s="592"/>
      <c r="D2" s="592"/>
      <c r="E2" s="592"/>
      <c r="F2" s="367"/>
    </row>
    <row r="3" spans="1:8">
      <c r="A3" s="366"/>
      <c r="B3" s="367"/>
      <c r="C3" s="366"/>
      <c r="D3" s="366"/>
      <c r="E3" s="367"/>
      <c r="F3" s="367"/>
    </row>
    <row r="4" spans="1:8">
      <c r="A4" s="593" t="s">
        <v>637</v>
      </c>
      <c r="B4" s="594"/>
      <c r="C4" s="594"/>
      <c r="D4" s="594"/>
      <c r="E4" s="594"/>
      <c r="F4" s="594"/>
    </row>
    <row r="5" spans="1:8">
      <c r="A5" s="594"/>
      <c r="B5" s="594"/>
      <c r="C5" s="594"/>
      <c r="D5" s="594"/>
      <c r="E5" s="594"/>
      <c r="F5" s="594"/>
    </row>
    <row r="6" spans="1:8">
      <c r="A6" s="593" t="s">
        <v>2411</v>
      </c>
      <c r="B6" s="594"/>
      <c r="C6" s="594"/>
      <c r="D6" s="594"/>
      <c r="E6" s="594"/>
      <c r="F6" s="594"/>
    </row>
    <row r="7" spans="1:8">
      <c r="A7" s="594"/>
      <c r="B7" s="594"/>
      <c r="C7" s="594"/>
      <c r="D7" s="594"/>
      <c r="E7" s="594"/>
      <c r="F7" s="594"/>
    </row>
    <row r="8" spans="1:8">
      <c r="A8" s="593" t="s">
        <v>2412</v>
      </c>
      <c r="B8" s="594"/>
      <c r="C8" s="594"/>
      <c r="D8" s="594"/>
      <c r="E8" s="594"/>
      <c r="F8" s="594"/>
    </row>
    <row r="9" spans="1:8">
      <c r="A9" s="594"/>
      <c r="B9" s="594"/>
      <c r="C9" s="594"/>
      <c r="D9" s="594"/>
      <c r="E9" s="594"/>
      <c r="F9" s="594"/>
    </row>
    <row r="10" spans="1:8">
      <c r="A10" s="595" t="s">
        <v>1438</v>
      </c>
      <c r="B10" s="368" t="s">
        <v>23</v>
      </c>
      <c r="C10" s="369" t="s">
        <v>6</v>
      </c>
      <c r="D10" s="597" t="s">
        <v>7</v>
      </c>
      <c r="E10" s="599" t="s">
        <v>1393</v>
      </c>
      <c r="F10" s="600"/>
    </row>
    <row r="11" spans="1:8">
      <c r="A11" s="596"/>
      <c r="B11" s="370" t="s">
        <v>24</v>
      </c>
      <c r="C11" s="371" t="s">
        <v>10</v>
      </c>
      <c r="D11" s="598"/>
      <c r="E11" s="372" t="s">
        <v>25</v>
      </c>
      <c r="F11" s="373" t="s">
        <v>26</v>
      </c>
    </row>
    <row r="12" spans="1:8">
      <c r="A12" s="374"/>
      <c r="B12" s="585" t="s">
        <v>2413</v>
      </c>
      <c r="C12" s="586"/>
      <c r="D12" s="586"/>
      <c r="E12" s="586"/>
      <c r="F12" s="587"/>
    </row>
    <row r="13" spans="1:8" ht="22.8">
      <c r="A13" s="352">
        <v>1</v>
      </c>
      <c r="B13" s="361" t="s">
        <v>2414</v>
      </c>
      <c r="C13" s="352" t="s">
        <v>15</v>
      </c>
      <c r="D13" s="362">
        <v>44</v>
      </c>
      <c r="E13" s="375"/>
      <c r="F13" s="376"/>
      <c r="G13" s="38"/>
      <c r="H13" s="38"/>
    </row>
    <row r="14" spans="1:8" ht="22.8">
      <c r="A14" s="352">
        <v>2</v>
      </c>
      <c r="B14" s="361" t="s">
        <v>2415</v>
      </c>
      <c r="C14" s="352" t="s">
        <v>10</v>
      </c>
      <c r="D14" s="362">
        <v>43</v>
      </c>
      <c r="E14" s="375"/>
      <c r="F14" s="376"/>
      <c r="G14" s="38"/>
      <c r="H14" s="38"/>
    </row>
    <row r="15" spans="1:8" ht="22.8">
      <c r="A15" s="352">
        <v>3</v>
      </c>
      <c r="B15" s="361" t="s">
        <v>2416</v>
      </c>
      <c r="C15" s="352" t="s">
        <v>10</v>
      </c>
      <c r="D15" s="362">
        <v>1</v>
      </c>
      <c r="E15" s="375"/>
      <c r="F15" s="376"/>
      <c r="G15" s="38"/>
      <c r="H15" s="38"/>
    </row>
    <row r="16" spans="1:8" ht="14.1" customHeight="1">
      <c r="A16" s="588" t="s">
        <v>1392</v>
      </c>
      <c r="B16" s="589"/>
      <c r="C16" s="589"/>
      <c r="D16" s="589"/>
      <c r="E16" s="590"/>
      <c r="F16" s="376"/>
    </row>
    <row r="17" spans="1:6" ht="14.1">
      <c r="A17" s="57"/>
      <c r="B17" s="551"/>
      <c r="C17" s="552"/>
      <c r="D17" s="552"/>
      <c r="E17" s="39"/>
      <c r="F17" s="37"/>
    </row>
    <row r="18" spans="1:6">
      <c r="A18" s="57"/>
      <c r="B18" s="553"/>
      <c r="C18" s="554"/>
      <c r="D18" s="554"/>
      <c r="E18" s="39"/>
      <c r="F18" s="37"/>
    </row>
    <row r="19" spans="1:6" ht="14.1">
      <c r="A19" s="57"/>
      <c r="B19" s="551"/>
      <c r="C19" s="552"/>
      <c r="D19" s="552"/>
      <c r="E19" s="39"/>
      <c r="F19" s="37"/>
    </row>
    <row r="21" spans="1:6">
      <c r="B21" s="547"/>
      <c r="C21" s="547"/>
      <c r="D21" s="547"/>
      <c r="E21" s="547"/>
      <c r="F21" s="547"/>
    </row>
    <row r="22" spans="1:6">
      <c r="B22" s="547"/>
      <c r="C22" s="547"/>
      <c r="D22" s="547"/>
      <c r="E22" s="547"/>
      <c r="F22" s="547"/>
    </row>
    <row r="23" spans="1:6">
      <c r="B23" s="547"/>
      <c r="C23" s="547"/>
      <c r="D23" s="547"/>
      <c r="E23" s="547"/>
      <c r="F23" s="547"/>
    </row>
    <row r="24" spans="1:6">
      <c r="B24" s="547"/>
      <c r="C24" s="547"/>
      <c r="D24" s="547"/>
      <c r="E24" s="547"/>
      <c r="F24" s="547"/>
    </row>
    <row r="25" spans="1:6">
      <c r="B25" s="547"/>
      <c r="C25" s="547"/>
      <c r="D25" s="547"/>
      <c r="E25" s="547"/>
      <c r="F25" s="547"/>
    </row>
    <row r="26" spans="1:6">
      <c r="B26" s="547"/>
      <c r="C26" s="547"/>
      <c r="D26" s="547"/>
      <c r="E26" s="547"/>
      <c r="F26" s="547"/>
    </row>
    <row r="27" spans="1:6">
      <c r="B27" s="547"/>
      <c r="C27" s="547"/>
      <c r="D27" s="547"/>
      <c r="E27" s="547"/>
      <c r="F27" s="547"/>
    </row>
  </sheetData>
  <mergeCells count="19">
    <mergeCell ref="B27:F27"/>
    <mergeCell ref="B12:F12"/>
    <mergeCell ref="A16:E16"/>
    <mergeCell ref="B17:D17"/>
    <mergeCell ref="B18:D18"/>
    <mergeCell ref="B19:D19"/>
    <mergeCell ref="B21:F21"/>
    <mergeCell ref="B22:F22"/>
    <mergeCell ref="B23:F23"/>
    <mergeCell ref="B24:F24"/>
    <mergeCell ref="B25:F25"/>
    <mergeCell ref="B26:F26"/>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008A-D3BC-4957-86AE-FD705C0D20BD}">
  <sheetPr>
    <tabColor rgb="FF7030A0"/>
  </sheetPr>
  <dimension ref="A2:G832"/>
  <sheetViews>
    <sheetView topLeftCell="A819" workbookViewId="0">
      <selection activeCell="B841" sqref="B841"/>
    </sheetView>
  </sheetViews>
  <sheetFormatPr defaultRowHeight="12.3"/>
  <cols>
    <col min="1" max="1" width="5.109375" style="60" customWidth="1"/>
    <col min="2" max="2" width="40.5546875" customWidth="1"/>
    <col min="3" max="3" width="7.21875" style="60" customWidth="1"/>
    <col min="4" max="4" width="10" style="60" customWidth="1"/>
    <col min="5" max="6" width="14.5546875" customWidth="1"/>
  </cols>
  <sheetData>
    <row r="2" spans="1:6" ht="15">
      <c r="B2" s="564" t="s">
        <v>19</v>
      </c>
      <c r="C2" s="565"/>
      <c r="D2" s="565"/>
      <c r="E2" s="565"/>
    </row>
    <row r="4" spans="1:6" ht="12.75" customHeight="1">
      <c r="A4" s="539" t="s">
        <v>1770</v>
      </c>
      <c r="B4" s="540"/>
      <c r="C4" s="540"/>
      <c r="D4" s="540"/>
      <c r="E4" s="540"/>
      <c r="F4" s="540"/>
    </row>
    <row r="5" spans="1:6">
      <c r="A5" s="540"/>
      <c r="B5" s="540"/>
      <c r="C5" s="540"/>
      <c r="D5" s="540"/>
      <c r="E5" s="540"/>
      <c r="F5" s="540"/>
    </row>
    <row r="6" spans="1:6" ht="12.75" customHeight="1">
      <c r="A6" s="539" t="s">
        <v>1784</v>
      </c>
      <c r="B6" s="540"/>
      <c r="C6" s="540"/>
      <c r="D6" s="540"/>
      <c r="E6" s="540"/>
      <c r="F6" s="540"/>
    </row>
    <row r="7" spans="1:6">
      <c r="A7" s="540"/>
      <c r="B7" s="540"/>
      <c r="C7" s="540"/>
      <c r="D7" s="540"/>
      <c r="E7" s="540"/>
      <c r="F7" s="540"/>
    </row>
    <row r="8" spans="1:6" ht="12.75" customHeight="1">
      <c r="A8" s="683" t="s">
        <v>2003</v>
      </c>
      <c r="B8" s="536"/>
      <c r="C8" s="536"/>
      <c r="D8" s="536"/>
      <c r="E8" s="536"/>
      <c r="F8" s="536"/>
    </row>
    <row r="9" spans="1:6">
      <c r="A9" s="536"/>
      <c r="B9" s="536"/>
      <c r="C9" s="536"/>
      <c r="D9" s="536"/>
      <c r="E9" s="536"/>
      <c r="F9" s="536"/>
    </row>
    <row r="10" spans="1:6">
      <c r="A10" s="662" t="s">
        <v>1438</v>
      </c>
      <c r="B10" s="41" t="s">
        <v>23</v>
      </c>
      <c r="C10" s="42" t="s">
        <v>6</v>
      </c>
      <c r="D10" s="570" t="s">
        <v>7</v>
      </c>
      <c r="E10" s="574" t="s">
        <v>1393</v>
      </c>
      <c r="F10" s="575"/>
    </row>
    <row r="11" spans="1:6">
      <c r="A11" s="663"/>
      <c r="B11" s="43" t="s">
        <v>24</v>
      </c>
      <c r="C11" s="44" t="s">
        <v>10</v>
      </c>
      <c r="D11" s="571"/>
      <c r="E11" s="88" t="s">
        <v>25</v>
      </c>
      <c r="F11" s="87" t="s">
        <v>26</v>
      </c>
    </row>
    <row r="12" spans="1:6" ht="24.6">
      <c r="A12" s="685" t="s">
        <v>1445</v>
      </c>
      <c r="B12" s="315" t="s">
        <v>1772</v>
      </c>
      <c r="C12" s="317" t="s">
        <v>64</v>
      </c>
      <c r="D12" s="317">
        <v>480</v>
      </c>
      <c r="E12" s="90"/>
      <c r="F12" s="91"/>
    </row>
    <row r="13" spans="1:6">
      <c r="A13" s="685"/>
      <c r="B13" s="315" t="s">
        <v>1773</v>
      </c>
      <c r="C13" s="317" t="s">
        <v>64</v>
      </c>
      <c r="D13" s="317">
        <v>480</v>
      </c>
      <c r="E13" s="90"/>
      <c r="F13" s="91"/>
    </row>
    <row r="14" spans="1:6">
      <c r="A14" s="685"/>
      <c r="B14" s="315" t="s">
        <v>1774</v>
      </c>
      <c r="C14" s="317" t="s">
        <v>64</v>
      </c>
      <c r="D14" s="317" t="s">
        <v>1783</v>
      </c>
      <c r="E14" s="90"/>
      <c r="F14" s="91"/>
    </row>
    <row r="15" spans="1:6" ht="24.6">
      <c r="A15" s="314" t="s">
        <v>1446</v>
      </c>
      <c r="B15" s="316" t="s">
        <v>1776</v>
      </c>
      <c r="C15" s="317" t="s">
        <v>64</v>
      </c>
      <c r="D15" s="317">
        <v>480</v>
      </c>
      <c r="E15" s="90"/>
      <c r="F15" s="91"/>
    </row>
    <row r="16" spans="1:6">
      <c r="A16" s="314" t="s">
        <v>1447</v>
      </c>
      <c r="B16" s="316" t="s">
        <v>1778</v>
      </c>
      <c r="C16" s="317" t="s">
        <v>64</v>
      </c>
      <c r="D16" s="317">
        <v>480</v>
      </c>
      <c r="E16" s="90"/>
      <c r="F16" s="91"/>
    </row>
    <row r="17" spans="1:6" ht="13.8">
      <c r="A17" s="314" t="s">
        <v>1448</v>
      </c>
      <c r="B17" s="315" t="s">
        <v>1780</v>
      </c>
      <c r="C17" s="317" t="s">
        <v>1646</v>
      </c>
      <c r="D17" s="317">
        <v>72</v>
      </c>
      <c r="E17" s="90"/>
      <c r="F17" s="91"/>
    </row>
    <row r="18" spans="1:6">
      <c r="A18" s="314" t="s">
        <v>1449</v>
      </c>
      <c r="B18" s="316" t="s">
        <v>1585</v>
      </c>
      <c r="C18" s="317" t="s">
        <v>13</v>
      </c>
      <c r="D18" s="317">
        <v>1</v>
      </c>
      <c r="E18" s="90"/>
      <c r="F18" s="91"/>
    </row>
    <row r="19" spans="1:6">
      <c r="A19" s="314" t="s">
        <v>1450</v>
      </c>
      <c r="B19" s="316" t="s">
        <v>1583</v>
      </c>
      <c r="C19" s="317" t="s">
        <v>13</v>
      </c>
      <c r="D19" s="317">
        <v>1</v>
      </c>
      <c r="E19" s="90"/>
      <c r="F19" s="91"/>
    </row>
    <row r="20" spans="1:6" ht="14.1" customHeight="1">
      <c r="A20" s="683" t="s">
        <v>2004</v>
      </c>
      <c r="B20" s="536"/>
      <c r="C20" s="536"/>
      <c r="D20" s="536"/>
      <c r="E20" s="536"/>
      <c r="F20" s="536"/>
    </row>
    <row r="21" spans="1:6" ht="18" customHeight="1">
      <c r="A21" s="536"/>
      <c r="B21" s="536"/>
      <c r="C21" s="536"/>
      <c r="D21" s="536"/>
      <c r="E21" s="536"/>
      <c r="F21" s="536"/>
    </row>
    <row r="22" spans="1:6" ht="24.6">
      <c r="A22" s="679" t="s">
        <v>1445</v>
      </c>
      <c r="B22" s="313" t="s">
        <v>1785</v>
      </c>
      <c r="C22" s="685" t="s">
        <v>64</v>
      </c>
      <c r="D22" s="685">
        <v>480</v>
      </c>
      <c r="E22" s="693"/>
      <c r="F22" s="693"/>
    </row>
    <row r="23" spans="1:6">
      <c r="A23" s="679"/>
      <c r="B23" s="313" t="s">
        <v>1786</v>
      </c>
      <c r="C23" s="685"/>
      <c r="D23" s="685"/>
      <c r="E23" s="694"/>
      <c r="F23" s="694"/>
    </row>
    <row r="24" spans="1:6">
      <c r="A24" s="679" t="s">
        <v>1446</v>
      </c>
      <c r="B24" s="313" t="s">
        <v>1787</v>
      </c>
      <c r="C24" s="685" t="s">
        <v>64</v>
      </c>
      <c r="D24" s="685">
        <v>480</v>
      </c>
      <c r="E24" s="693"/>
      <c r="F24" s="693"/>
    </row>
    <row r="25" spans="1:6">
      <c r="A25" s="679"/>
      <c r="B25" s="313" t="s">
        <v>1788</v>
      </c>
      <c r="C25" s="685"/>
      <c r="D25" s="685"/>
      <c r="E25" s="694"/>
      <c r="F25" s="694"/>
    </row>
    <row r="26" spans="1:6">
      <c r="A26" s="683" t="s">
        <v>2005</v>
      </c>
      <c r="B26" s="536"/>
      <c r="C26" s="536"/>
      <c r="D26" s="536"/>
      <c r="E26" s="536"/>
      <c r="F26" s="536"/>
    </row>
    <row r="27" spans="1:6">
      <c r="A27" s="730"/>
      <c r="B27" s="730"/>
      <c r="C27" s="730"/>
      <c r="D27" s="730"/>
      <c r="E27" s="730"/>
      <c r="F27" s="730"/>
    </row>
    <row r="28" spans="1:6" ht="36.9">
      <c r="A28" s="733" t="s">
        <v>1445</v>
      </c>
      <c r="B28" s="312" t="s">
        <v>1813</v>
      </c>
      <c r="C28" s="317" t="s">
        <v>64</v>
      </c>
      <c r="D28" s="317">
        <v>200</v>
      </c>
      <c r="E28" s="313"/>
      <c r="F28" s="318"/>
    </row>
    <row r="29" spans="1:6">
      <c r="A29" s="733"/>
      <c r="B29" s="312" t="s">
        <v>1773</v>
      </c>
      <c r="C29" s="317" t="s">
        <v>64</v>
      </c>
      <c r="D29" s="317">
        <v>20</v>
      </c>
      <c r="E29" s="313"/>
      <c r="F29" s="318"/>
    </row>
    <row r="30" spans="1:6">
      <c r="A30" s="733"/>
      <c r="B30" s="312" t="s">
        <v>1774</v>
      </c>
      <c r="C30" s="317" t="s">
        <v>64</v>
      </c>
      <c r="D30" s="317">
        <v>180</v>
      </c>
      <c r="E30" s="313"/>
      <c r="F30" s="318"/>
    </row>
    <row r="31" spans="1:6">
      <c r="A31" s="733" t="s">
        <v>1446</v>
      </c>
      <c r="B31" s="312" t="s">
        <v>1791</v>
      </c>
      <c r="C31" s="317" t="s">
        <v>64</v>
      </c>
      <c r="D31" s="317">
        <v>5</v>
      </c>
      <c r="E31" s="313"/>
      <c r="F31" s="318"/>
    </row>
    <row r="32" spans="1:6">
      <c r="A32" s="733"/>
      <c r="B32" s="312" t="s">
        <v>1773</v>
      </c>
      <c r="C32" s="317" t="s">
        <v>64</v>
      </c>
      <c r="D32" s="317">
        <v>5</v>
      </c>
      <c r="E32" s="313"/>
      <c r="F32" s="318"/>
    </row>
    <row r="33" spans="1:6">
      <c r="A33" s="733"/>
      <c r="B33" s="312" t="s">
        <v>1774</v>
      </c>
      <c r="C33" s="317" t="s">
        <v>64</v>
      </c>
      <c r="D33" s="317" t="s">
        <v>1783</v>
      </c>
      <c r="E33" s="313"/>
      <c r="F33" s="318"/>
    </row>
    <row r="34" spans="1:6">
      <c r="A34" s="733" t="s">
        <v>1447</v>
      </c>
      <c r="B34" s="312" t="s">
        <v>1792</v>
      </c>
      <c r="C34" s="317" t="s">
        <v>64</v>
      </c>
      <c r="D34" s="317">
        <v>5</v>
      </c>
      <c r="E34" s="313"/>
      <c r="F34" s="318"/>
    </row>
    <row r="35" spans="1:6">
      <c r="A35" s="733"/>
      <c r="B35" s="312" t="s">
        <v>1773</v>
      </c>
      <c r="C35" s="317" t="s">
        <v>64</v>
      </c>
      <c r="D35" s="317">
        <v>5</v>
      </c>
      <c r="E35" s="313"/>
      <c r="F35" s="318"/>
    </row>
    <row r="36" spans="1:6">
      <c r="A36" s="733"/>
      <c r="B36" s="312" t="s">
        <v>1774</v>
      </c>
      <c r="C36" s="317" t="s">
        <v>64</v>
      </c>
      <c r="D36" s="317" t="s">
        <v>1783</v>
      </c>
      <c r="E36" s="313"/>
      <c r="F36" s="318"/>
    </row>
    <row r="37" spans="1:6" ht="24.6">
      <c r="A37" s="733" t="s">
        <v>1448</v>
      </c>
      <c r="B37" s="313" t="s">
        <v>1793</v>
      </c>
      <c r="C37" s="317" t="s">
        <v>64</v>
      </c>
      <c r="D37" s="317">
        <v>300</v>
      </c>
      <c r="E37" s="313"/>
      <c r="F37" s="318"/>
    </row>
    <row r="38" spans="1:6">
      <c r="A38" s="733"/>
      <c r="B38" s="319" t="s">
        <v>1794</v>
      </c>
      <c r="C38" s="317" t="s">
        <v>64</v>
      </c>
      <c r="D38" s="317">
        <v>300</v>
      </c>
      <c r="E38" s="313"/>
      <c r="F38" s="318"/>
    </row>
    <row r="39" spans="1:6">
      <c r="A39" s="733"/>
      <c r="B39" s="319" t="s">
        <v>1795</v>
      </c>
      <c r="C39" s="317" t="s">
        <v>64</v>
      </c>
      <c r="D39" s="317" t="s">
        <v>1783</v>
      </c>
      <c r="E39" s="313"/>
      <c r="F39" s="318"/>
    </row>
    <row r="40" spans="1:6" ht="24.6">
      <c r="A40" s="733" t="s">
        <v>1449</v>
      </c>
      <c r="B40" s="313" t="s">
        <v>1797</v>
      </c>
      <c r="C40" s="317" t="s">
        <v>64</v>
      </c>
      <c r="D40" s="317">
        <v>300</v>
      </c>
      <c r="E40" s="313"/>
      <c r="F40" s="318"/>
    </row>
    <row r="41" spans="1:6">
      <c r="A41" s="733"/>
      <c r="B41" s="319" t="s">
        <v>1794</v>
      </c>
      <c r="C41" s="317"/>
      <c r="D41" s="317">
        <v>300</v>
      </c>
      <c r="E41" s="313"/>
      <c r="F41" s="318"/>
    </row>
    <row r="42" spans="1:6">
      <c r="A42" s="733"/>
      <c r="B42" s="319" t="s">
        <v>1795</v>
      </c>
      <c r="C42" s="317" t="s">
        <v>64</v>
      </c>
      <c r="D42" s="317" t="s">
        <v>1783</v>
      </c>
      <c r="E42" s="313"/>
      <c r="F42" s="318"/>
    </row>
    <row r="43" spans="1:6">
      <c r="A43" s="733" t="s">
        <v>1450</v>
      </c>
      <c r="B43" s="313" t="s">
        <v>1799</v>
      </c>
      <c r="C43" s="317" t="s">
        <v>64</v>
      </c>
      <c r="D43" s="317">
        <v>15</v>
      </c>
      <c r="E43" s="313"/>
      <c r="F43" s="318"/>
    </row>
    <row r="44" spans="1:6">
      <c r="A44" s="733"/>
      <c r="B44" s="319" t="s">
        <v>1794</v>
      </c>
      <c r="C44" s="317" t="s">
        <v>64</v>
      </c>
      <c r="D44" s="317">
        <v>15</v>
      </c>
      <c r="E44" s="313"/>
      <c r="F44" s="318"/>
    </row>
    <row r="45" spans="1:6">
      <c r="A45" s="733"/>
      <c r="B45" s="319" t="s">
        <v>1795</v>
      </c>
      <c r="C45" s="317" t="s">
        <v>64</v>
      </c>
      <c r="D45" s="317" t="s">
        <v>1783</v>
      </c>
      <c r="E45" s="313"/>
      <c r="F45" s="318"/>
    </row>
    <row r="46" spans="1:6">
      <c r="A46" s="733" t="s">
        <v>1451</v>
      </c>
      <c r="B46" s="313" t="s">
        <v>1801</v>
      </c>
      <c r="C46" s="317" t="s">
        <v>64</v>
      </c>
      <c r="D46" s="317">
        <v>15</v>
      </c>
      <c r="E46" s="313"/>
      <c r="F46" s="318"/>
    </row>
    <row r="47" spans="1:6">
      <c r="A47" s="733"/>
      <c r="B47" s="319" t="s">
        <v>1794</v>
      </c>
      <c r="C47" s="317" t="s">
        <v>64</v>
      </c>
      <c r="D47" s="317">
        <v>15</v>
      </c>
      <c r="E47" s="313"/>
      <c r="F47" s="318"/>
    </row>
    <row r="48" spans="1:6">
      <c r="A48" s="733"/>
      <c r="B48" s="319" t="s">
        <v>1795</v>
      </c>
      <c r="C48" s="317" t="s">
        <v>64</v>
      </c>
      <c r="D48" s="317" t="s">
        <v>1783</v>
      </c>
      <c r="E48" s="313"/>
      <c r="F48" s="318"/>
    </row>
    <row r="49" spans="1:6" ht="24.6">
      <c r="A49" s="320" t="s">
        <v>1452</v>
      </c>
      <c r="B49" s="313" t="s">
        <v>1803</v>
      </c>
      <c r="C49" s="317" t="s">
        <v>13</v>
      </c>
      <c r="D49" s="317">
        <v>2</v>
      </c>
      <c r="E49" s="313"/>
      <c r="F49" s="318"/>
    </row>
    <row r="50" spans="1:6" ht="24.6">
      <c r="A50" s="320" t="s">
        <v>1453</v>
      </c>
      <c r="B50" s="313" t="s">
        <v>1805</v>
      </c>
      <c r="C50" s="317" t="s">
        <v>13</v>
      </c>
      <c r="D50" s="317">
        <v>2</v>
      </c>
      <c r="E50" s="313"/>
      <c r="F50" s="318"/>
    </row>
    <row r="51" spans="1:6">
      <c r="A51" s="321" t="s">
        <v>1457</v>
      </c>
      <c r="B51" s="313" t="s">
        <v>1778</v>
      </c>
      <c r="C51" s="317" t="s">
        <v>64</v>
      </c>
      <c r="D51" s="317">
        <v>210</v>
      </c>
      <c r="E51" s="313"/>
      <c r="F51" s="318"/>
    </row>
    <row r="52" spans="1:6">
      <c r="A52" s="321" t="s">
        <v>1458</v>
      </c>
      <c r="B52" s="312" t="s">
        <v>1808</v>
      </c>
      <c r="C52" s="317" t="s">
        <v>15</v>
      </c>
      <c r="D52" s="317">
        <v>2</v>
      </c>
      <c r="E52" s="313"/>
      <c r="F52" s="318"/>
    </row>
    <row r="53" spans="1:6">
      <c r="A53" s="321" t="s">
        <v>1459</v>
      </c>
      <c r="B53" s="312" t="s">
        <v>1810</v>
      </c>
      <c r="C53" s="317" t="s">
        <v>15</v>
      </c>
      <c r="D53" s="317">
        <v>2</v>
      </c>
      <c r="E53" s="313"/>
      <c r="F53" s="318"/>
    </row>
    <row r="54" spans="1:6" ht="13.8">
      <c r="A54" s="321" t="s">
        <v>1460</v>
      </c>
      <c r="B54" s="312" t="s">
        <v>1780</v>
      </c>
      <c r="C54" s="317" t="s">
        <v>1646</v>
      </c>
      <c r="D54" s="317">
        <v>31.5</v>
      </c>
      <c r="E54" s="313"/>
      <c r="F54" s="318"/>
    </row>
    <row r="55" spans="1:6">
      <c r="A55" s="321" t="s">
        <v>1461</v>
      </c>
      <c r="B55" s="313" t="s">
        <v>1585</v>
      </c>
      <c r="C55" s="317" t="s">
        <v>13</v>
      </c>
      <c r="D55" s="317">
        <v>1</v>
      </c>
      <c r="E55" s="313"/>
      <c r="F55" s="318"/>
    </row>
    <row r="56" spans="1:6">
      <c r="A56" s="321" t="s">
        <v>1462</v>
      </c>
      <c r="B56" s="313" t="s">
        <v>1583</v>
      </c>
      <c r="C56" s="317" t="s">
        <v>13</v>
      </c>
      <c r="D56" s="317">
        <v>1</v>
      </c>
      <c r="E56" s="313"/>
      <c r="F56" s="318"/>
    </row>
    <row r="57" spans="1:6">
      <c r="A57" s="683" t="s">
        <v>2006</v>
      </c>
      <c r="B57" s="536"/>
      <c r="C57" s="536"/>
      <c r="D57" s="536"/>
      <c r="E57" s="536"/>
      <c r="F57" s="536"/>
    </row>
    <row r="58" spans="1:6">
      <c r="A58" s="536"/>
      <c r="B58" s="536"/>
      <c r="C58" s="536"/>
      <c r="D58" s="536"/>
      <c r="E58" s="536"/>
      <c r="F58" s="536"/>
    </row>
    <row r="59" spans="1:6" ht="24.6">
      <c r="A59" s="679" t="s">
        <v>1445</v>
      </c>
      <c r="B59" s="313" t="s">
        <v>1814</v>
      </c>
      <c r="C59" s="685" t="s">
        <v>64</v>
      </c>
      <c r="D59" s="685">
        <v>300</v>
      </c>
      <c r="E59" s="679"/>
      <c r="F59" s="732"/>
    </row>
    <row r="60" spans="1:6">
      <c r="A60" s="679"/>
      <c r="B60" s="319" t="s">
        <v>1815</v>
      </c>
      <c r="C60" s="685"/>
      <c r="D60" s="685"/>
      <c r="E60" s="679"/>
      <c r="F60" s="732"/>
    </row>
    <row r="61" spans="1:6">
      <c r="A61" s="679"/>
      <c r="B61" s="319" t="s">
        <v>1816</v>
      </c>
      <c r="C61" s="685"/>
      <c r="D61" s="685"/>
      <c r="E61" s="679"/>
      <c r="F61" s="732"/>
    </row>
    <row r="62" spans="1:6" ht="38.4">
      <c r="A62" s="679"/>
      <c r="B62" s="319" t="s">
        <v>1817</v>
      </c>
      <c r="C62" s="685"/>
      <c r="D62" s="685"/>
      <c r="E62" s="679"/>
      <c r="F62" s="732"/>
    </row>
    <row r="63" spans="1:6" ht="24.6">
      <c r="A63" s="679"/>
      <c r="B63" s="319" t="s">
        <v>1818</v>
      </c>
      <c r="C63" s="685"/>
      <c r="D63" s="685"/>
      <c r="E63" s="679"/>
      <c r="F63" s="732"/>
    </row>
    <row r="64" spans="1:6" ht="24.6">
      <c r="A64" s="679"/>
      <c r="B64" s="319" t="s">
        <v>1819</v>
      </c>
      <c r="C64" s="685"/>
      <c r="D64" s="685"/>
      <c r="E64" s="679"/>
      <c r="F64" s="732"/>
    </row>
    <row r="65" spans="1:6" ht="24.6">
      <c r="A65" s="679"/>
      <c r="B65" s="319" t="s">
        <v>1820</v>
      </c>
      <c r="C65" s="685"/>
      <c r="D65" s="685"/>
      <c r="E65" s="679"/>
      <c r="F65" s="732"/>
    </row>
    <row r="66" spans="1:6" ht="24.6">
      <c r="A66" s="679"/>
      <c r="B66" s="319" t="s">
        <v>1821</v>
      </c>
      <c r="C66" s="685"/>
      <c r="D66" s="685"/>
      <c r="E66" s="679"/>
      <c r="F66" s="732"/>
    </row>
    <row r="67" spans="1:6" ht="24.6">
      <c r="A67" s="679" t="s">
        <v>1446</v>
      </c>
      <c r="B67" s="313" t="s">
        <v>1814</v>
      </c>
      <c r="C67" s="685" t="s">
        <v>64</v>
      </c>
      <c r="D67" s="685">
        <v>300</v>
      </c>
      <c r="E67" s="679"/>
      <c r="F67" s="732"/>
    </row>
    <row r="68" spans="1:6">
      <c r="A68" s="679"/>
      <c r="B68" s="319" t="s">
        <v>1822</v>
      </c>
      <c r="C68" s="685"/>
      <c r="D68" s="685"/>
      <c r="E68" s="679"/>
      <c r="F68" s="732"/>
    </row>
    <row r="69" spans="1:6">
      <c r="A69" s="679"/>
      <c r="B69" s="319" t="s">
        <v>1816</v>
      </c>
      <c r="C69" s="685"/>
      <c r="D69" s="685"/>
      <c r="E69" s="679"/>
      <c r="F69" s="732"/>
    </row>
    <row r="70" spans="1:6" ht="38.4">
      <c r="A70" s="679"/>
      <c r="B70" s="319" t="s">
        <v>1823</v>
      </c>
      <c r="C70" s="685"/>
      <c r="D70" s="685"/>
      <c r="E70" s="679"/>
      <c r="F70" s="732"/>
    </row>
    <row r="71" spans="1:6" ht="24.6">
      <c r="A71" s="679"/>
      <c r="B71" s="319" t="s">
        <v>1824</v>
      </c>
      <c r="C71" s="685"/>
      <c r="D71" s="685"/>
      <c r="E71" s="679"/>
      <c r="F71" s="732"/>
    </row>
    <row r="72" spans="1:6" ht="24.6">
      <c r="A72" s="679"/>
      <c r="B72" s="319" t="s">
        <v>1825</v>
      </c>
      <c r="C72" s="685"/>
      <c r="D72" s="685"/>
      <c r="E72" s="679"/>
      <c r="F72" s="732"/>
    </row>
    <row r="73" spans="1:6" ht="24.6">
      <c r="A73" s="679"/>
      <c r="B73" s="319" t="s">
        <v>1826</v>
      </c>
      <c r="C73" s="685"/>
      <c r="D73" s="685"/>
      <c r="E73" s="679"/>
      <c r="F73" s="732"/>
    </row>
    <row r="74" spans="1:6" ht="24.6">
      <c r="A74" s="679"/>
      <c r="B74" s="319" t="s">
        <v>1827</v>
      </c>
      <c r="C74" s="685"/>
      <c r="D74" s="685"/>
      <c r="E74" s="679"/>
      <c r="F74" s="732"/>
    </row>
    <row r="75" spans="1:6" ht="24.6">
      <c r="A75" s="679" t="s">
        <v>1447</v>
      </c>
      <c r="B75" s="313" t="s">
        <v>1828</v>
      </c>
      <c r="C75" s="685" t="s">
        <v>13</v>
      </c>
      <c r="D75" s="685">
        <v>2</v>
      </c>
      <c r="E75" s="679"/>
      <c r="F75" s="732"/>
    </row>
    <row r="76" spans="1:6">
      <c r="A76" s="679"/>
      <c r="B76" s="313" t="s">
        <v>1829</v>
      </c>
      <c r="C76" s="685"/>
      <c r="D76" s="685"/>
      <c r="E76" s="679"/>
      <c r="F76" s="732"/>
    </row>
    <row r="77" spans="1:6" ht="13.8">
      <c r="A77" s="679"/>
      <c r="B77" s="313" t="s">
        <v>1830</v>
      </c>
      <c r="C77" s="685"/>
      <c r="D77" s="685"/>
      <c r="E77" s="679"/>
      <c r="F77" s="732"/>
    </row>
    <row r="78" spans="1:6" ht="24.6">
      <c r="A78" s="679" t="s">
        <v>1448</v>
      </c>
      <c r="B78" s="313" t="s">
        <v>1828</v>
      </c>
      <c r="C78" s="685" t="s">
        <v>13</v>
      </c>
      <c r="D78" s="685">
        <v>2</v>
      </c>
      <c r="E78" s="679"/>
      <c r="F78" s="732"/>
    </row>
    <row r="79" spans="1:6">
      <c r="A79" s="679"/>
      <c r="B79" s="313" t="s">
        <v>1831</v>
      </c>
      <c r="C79" s="685"/>
      <c r="D79" s="685"/>
      <c r="E79" s="679"/>
      <c r="F79" s="732"/>
    </row>
    <row r="80" spans="1:6" ht="13.8">
      <c r="A80" s="679"/>
      <c r="B80" s="313" t="s">
        <v>1832</v>
      </c>
      <c r="C80" s="685"/>
      <c r="D80" s="685"/>
      <c r="E80" s="679"/>
      <c r="F80" s="732"/>
    </row>
    <row r="81" spans="1:6" ht="24.6">
      <c r="A81" s="679" t="s">
        <v>1449</v>
      </c>
      <c r="B81" s="313" t="s">
        <v>1833</v>
      </c>
      <c r="C81" s="685" t="s">
        <v>64</v>
      </c>
      <c r="D81" s="685">
        <v>630</v>
      </c>
      <c r="E81" s="679"/>
      <c r="F81" s="732"/>
    </row>
    <row r="82" spans="1:6">
      <c r="A82" s="679"/>
      <c r="B82" s="313" t="s">
        <v>1834</v>
      </c>
      <c r="C82" s="685"/>
      <c r="D82" s="685"/>
      <c r="E82" s="679"/>
      <c r="F82" s="732"/>
    </row>
    <row r="83" spans="1:6">
      <c r="A83" s="679" t="s">
        <v>1450</v>
      </c>
      <c r="B83" s="313" t="s">
        <v>1787</v>
      </c>
      <c r="C83" s="685" t="s">
        <v>64</v>
      </c>
      <c r="D83" s="685">
        <v>210</v>
      </c>
      <c r="E83" s="679"/>
      <c r="F83" s="732"/>
    </row>
    <row r="84" spans="1:6">
      <c r="A84" s="679"/>
      <c r="B84" s="313" t="s">
        <v>1788</v>
      </c>
      <c r="C84" s="685"/>
      <c r="D84" s="685"/>
      <c r="E84" s="679"/>
      <c r="F84" s="732"/>
    </row>
    <row r="85" spans="1:6">
      <c r="A85" s="683" t="s">
        <v>2007</v>
      </c>
      <c r="B85" s="536"/>
      <c r="C85" s="536"/>
      <c r="D85" s="536"/>
      <c r="E85" s="536"/>
      <c r="F85" s="536"/>
    </row>
    <row r="86" spans="1:6">
      <c r="A86" s="730"/>
      <c r="B86" s="730"/>
      <c r="C86" s="730"/>
      <c r="D86" s="730"/>
      <c r="E86" s="730"/>
      <c r="F86" s="730"/>
    </row>
    <row r="87" spans="1:6" ht="24.6">
      <c r="A87" s="731" t="s">
        <v>1835</v>
      </c>
      <c r="B87" s="312" t="s">
        <v>1772</v>
      </c>
      <c r="C87" s="313" t="s">
        <v>64</v>
      </c>
      <c r="D87" s="313">
        <v>684</v>
      </c>
      <c r="E87" s="313"/>
      <c r="F87" s="313"/>
    </row>
    <row r="88" spans="1:6">
      <c r="A88" s="731"/>
      <c r="B88" s="312" t="s">
        <v>1773</v>
      </c>
      <c r="C88" s="313" t="s">
        <v>64</v>
      </c>
      <c r="D88" s="313">
        <v>684</v>
      </c>
      <c r="E88" s="313"/>
      <c r="F88" s="313"/>
    </row>
    <row r="89" spans="1:6">
      <c r="A89" s="731"/>
      <c r="B89" s="312" t="s">
        <v>1774</v>
      </c>
      <c r="C89" s="313" t="s">
        <v>64</v>
      </c>
      <c r="D89" s="313" t="s">
        <v>1783</v>
      </c>
      <c r="E89" s="313"/>
      <c r="F89" s="313"/>
    </row>
    <row r="90" spans="1:6" ht="24.6">
      <c r="A90" s="323" t="s">
        <v>1775</v>
      </c>
      <c r="B90" s="313" t="s">
        <v>1836</v>
      </c>
      <c r="C90" s="313" t="s">
        <v>64</v>
      </c>
      <c r="D90" s="313">
        <v>145</v>
      </c>
      <c r="E90" s="313"/>
      <c r="F90" s="313"/>
    </row>
    <row r="91" spans="1:6" ht="24.6">
      <c r="A91" s="323" t="s">
        <v>1777</v>
      </c>
      <c r="B91" s="313" t="s">
        <v>1837</v>
      </c>
      <c r="C91" s="313" t="s">
        <v>64</v>
      </c>
      <c r="D91" s="313">
        <v>539</v>
      </c>
      <c r="E91" s="313"/>
      <c r="F91" s="313"/>
    </row>
    <row r="92" spans="1:6">
      <c r="A92" s="323" t="s">
        <v>1779</v>
      </c>
      <c r="B92" s="313" t="s">
        <v>1838</v>
      </c>
      <c r="C92" s="313" t="s">
        <v>64</v>
      </c>
      <c r="D92" s="313">
        <v>328</v>
      </c>
      <c r="E92" s="313"/>
      <c r="F92" s="313"/>
    </row>
    <row r="93" spans="1:6">
      <c r="A93" s="323" t="s">
        <v>1781</v>
      </c>
      <c r="B93" s="313" t="s">
        <v>1839</v>
      </c>
      <c r="C93" s="313" t="s">
        <v>64</v>
      </c>
      <c r="D93" s="313">
        <v>154</v>
      </c>
      <c r="E93" s="313"/>
      <c r="F93" s="313"/>
    </row>
    <row r="94" spans="1:6">
      <c r="A94" s="323" t="s">
        <v>1782</v>
      </c>
      <c r="B94" s="313" t="s">
        <v>1778</v>
      </c>
      <c r="C94" s="313" t="s">
        <v>64</v>
      </c>
      <c r="D94" s="313">
        <v>684</v>
      </c>
      <c r="E94" s="313"/>
      <c r="F94" s="313"/>
    </row>
    <row r="95" spans="1:6" ht="13.8">
      <c r="A95" s="323" t="s">
        <v>1840</v>
      </c>
      <c r="B95" s="312" t="s">
        <v>1780</v>
      </c>
      <c r="C95" s="313" t="s">
        <v>1646</v>
      </c>
      <c r="D95" s="313">
        <v>102.6</v>
      </c>
      <c r="E95" s="313"/>
      <c r="F95" s="313"/>
    </row>
    <row r="96" spans="1:6">
      <c r="A96" s="323" t="s">
        <v>1806</v>
      </c>
      <c r="B96" s="313" t="s">
        <v>1585</v>
      </c>
      <c r="C96" s="313" t="s">
        <v>13</v>
      </c>
      <c r="D96" s="313">
        <v>1</v>
      </c>
      <c r="E96" s="313"/>
      <c r="F96" s="313"/>
    </row>
    <row r="97" spans="1:7">
      <c r="A97" s="325" t="s">
        <v>1807</v>
      </c>
      <c r="B97" s="326" t="s">
        <v>1583</v>
      </c>
      <c r="C97" s="326" t="s">
        <v>13</v>
      </c>
      <c r="D97" s="326">
        <v>1</v>
      </c>
      <c r="E97" s="326"/>
      <c r="F97" s="326"/>
    </row>
    <row r="98" spans="1:7" ht="15" customHeight="1">
      <c r="A98" s="712" t="s">
        <v>2008</v>
      </c>
      <c r="B98" s="713"/>
      <c r="C98" s="713"/>
      <c r="D98" s="713"/>
      <c r="E98" s="713"/>
      <c r="F98" s="714"/>
    </row>
    <row r="99" spans="1:7" ht="12.75" customHeight="1">
      <c r="A99" s="699" t="s">
        <v>1841</v>
      </c>
      <c r="B99" s="700"/>
      <c r="C99" s="700"/>
      <c r="D99" s="700"/>
      <c r="E99" s="700"/>
      <c r="F99" s="701"/>
    </row>
    <row r="100" spans="1:7" ht="24.6">
      <c r="A100" s="722" t="s">
        <v>1445</v>
      </c>
      <c r="B100" s="327" t="s">
        <v>1785</v>
      </c>
      <c r="C100" s="722" t="s">
        <v>64</v>
      </c>
      <c r="D100" s="722">
        <v>145</v>
      </c>
      <c r="E100" s="722"/>
      <c r="F100" s="722"/>
      <c r="G100" s="690"/>
    </row>
    <row r="101" spans="1:7">
      <c r="A101" s="679"/>
      <c r="B101" s="313" t="s">
        <v>1834</v>
      </c>
      <c r="C101" s="679"/>
      <c r="D101" s="679"/>
      <c r="E101" s="679"/>
      <c r="F101" s="679"/>
      <c r="G101" s="690"/>
    </row>
    <row r="102" spans="1:7" ht="24.6">
      <c r="A102" s="679" t="s">
        <v>1446</v>
      </c>
      <c r="B102" s="313" t="s">
        <v>1785</v>
      </c>
      <c r="C102" s="679" t="s">
        <v>64</v>
      </c>
      <c r="D102" s="679">
        <v>539</v>
      </c>
      <c r="E102" s="679"/>
      <c r="F102" s="679"/>
      <c r="G102" s="690"/>
    </row>
    <row r="103" spans="1:7">
      <c r="A103" s="679"/>
      <c r="B103" s="313" t="s">
        <v>1786</v>
      </c>
      <c r="C103" s="679"/>
      <c r="D103" s="679"/>
      <c r="E103" s="679"/>
      <c r="F103" s="679"/>
      <c r="G103" s="690"/>
    </row>
    <row r="104" spans="1:7" ht="24.6">
      <c r="A104" s="679" t="s">
        <v>1447</v>
      </c>
      <c r="B104" s="313" t="s">
        <v>1833</v>
      </c>
      <c r="C104" s="679" t="s">
        <v>64</v>
      </c>
      <c r="D104" s="679">
        <v>154</v>
      </c>
      <c r="E104" s="679"/>
      <c r="F104" s="679"/>
      <c r="G104" s="690"/>
    </row>
    <row r="105" spans="1:7">
      <c r="A105" s="679"/>
      <c r="B105" s="313" t="s">
        <v>1834</v>
      </c>
      <c r="C105" s="679"/>
      <c r="D105" s="679"/>
      <c r="E105" s="679"/>
      <c r="F105" s="679"/>
      <c r="G105" s="690"/>
    </row>
    <row r="106" spans="1:7" ht="24.6">
      <c r="A106" s="679" t="s">
        <v>1448</v>
      </c>
      <c r="B106" s="313" t="s">
        <v>1833</v>
      </c>
      <c r="C106" s="679" t="s">
        <v>64</v>
      </c>
      <c r="D106" s="679">
        <v>328</v>
      </c>
      <c r="E106" s="679"/>
      <c r="F106" s="679"/>
      <c r="G106" s="690"/>
    </row>
    <row r="107" spans="1:7">
      <c r="A107" s="679"/>
      <c r="B107" s="313" t="s">
        <v>1844</v>
      </c>
      <c r="C107" s="679"/>
      <c r="D107" s="679"/>
      <c r="E107" s="679"/>
      <c r="F107" s="679"/>
      <c r="G107" s="690"/>
    </row>
    <row r="108" spans="1:7">
      <c r="A108" s="679" t="s">
        <v>1449</v>
      </c>
      <c r="B108" s="313" t="s">
        <v>1787</v>
      </c>
      <c r="C108" s="679" t="s">
        <v>64</v>
      </c>
      <c r="D108" s="679">
        <v>684</v>
      </c>
      <c r="E108" s="679"/>
      <c r="F108" s="679"/>
      <c r="G108" s="690"/>
    </row>
    <row r="109" spans="1:7">
      <c r="A109" s="679"/>
      <c r="B109" s="313" t="s">
        <v>1788</v>
      </c>
      <c r="C109" s="679"/>
      <c r="D109" s="679"/>
      <c r="E109" s="679"/>
      <c r="F109" s="679"/>
      <c r="G109" s="690"/>
    </row>
    <row r="110" spans="1:7" ht="14.25" customHeight="1">
      <c r="A110" s="715" t="s">
        <v>2009</v>
      </c>
      <c r="B110" s="716"/>
      <c r="C110" s="716"/>
      <c r="D110" s="716"/>
      <c r="E110" s="716"/>
      <c r="F110" s="717"/>
    </row>
    <row r="111" spans="1:7" ht="15.75" customHeight="1">
      <c r="A111" s="718" t="s">
        <v>1846</v>
      </c>
      <c r="B111" s="719"/>
      <c r="C111" s="719"/>
      <c r="D111" s="719"/>
      <c r="E111" s="719"/>
      <c r="F111" s="720"/>
    </row>
    <row r="112" spans="1:7" ht="24.6">
      <c r="A112" s="685" t="s">
        <v>1835</v>
      </c>
      <c r="B112" s="312" t="s">
        <v>1789</v>
      </c>
      <c r="C112" s="317" t="s">
        <v>64</v>
      </c>
      <c r="D112" s="317">
        <v>487</v>
      </c>
      <c r="E112" s="317"/>
      <c r="F112" s="317"/>
    </row>
    <row r="113" spans="1:6">
      <c r="A113" s="685"/>
      <c r="B113" s="312" t="s">
        <v>1773</v>
      </c>
      <c r="C113" s="317" t="s">
        <v>64</v>
      </c>
      <c r="D113" s="317">
        <v>49</v>
      </c>
      <c r="E113" s="317"/>
      <c r="F113" s="317"/>
    </row>
    <row r="114" spans="1:6">
      <c r="A114" s="685"/>
      <c r="B114" s="312" t="s">
        <v>1774</v>
      </c>
      <c r="C114" s="313" t="s">
        <v>64</v>
      </c>
      <c r="D114" s="313">
        <v>438</v>
      </c>
      <c r="E114" s="313"/>
      <c r="F114" s="313"/>
    </row>
    <row r="115" spans="1:6" ht="24.6">
      <c r="A115" s="317" t="s">
        <v>1790</v>
      </c>
      <c r="B115" s="312" t="s">
        <v>1847</v>
      </c>
      <c r="C115" s="313" t="s">
        <v>1646</v>
      </c>
      <c r="D115" s="313">
        <v>6</v>
      </c>
      <c r="E115" s="313"/>
      <c r="F115" s="313"/>
    </row>
    <row r="116" spans="1:6" ht="24.6">
      <c r="A116" s="685" t="s">
        <v>1796</v>
      </c>
      <c r="B116" s="313" t="s">
        <v>1793</v>
      </c>
      <c r="C116" s="313" t="s">
        <v>64</v>
      </c>
      <c r="D116" s="313">
        <v>216</v>
      </c>
      <c r="E116" s="313"/>
      <c r="F116" s="313"/>
    </row>
    <row r="117" spans="1:6">
      <c r="A117" s="685"/>
      <c r="B117" s="313" t="s">
        <v>1848</v>
      </c>
      <c r="C117" s="313" t="s">
        <v>64</v>
      </c>
      <c r="D117" s="313">
        <v>216</v>
      </c>
      <c r="E117" s="313"/>
      <c r="F117" s="313"/>
    </row>
    <row r="118" spans="1:6">
      <c r="A118" s="685"/>
      <c r="B118" s="313" t="s">
        <v>1849</v>
      </c>
      <c r="C118" s="313" t="s">
        <v>64</v>
      </c>
      <c r="D118" s="313" t="s">
        <v>1783</v>
      </c>
      <c r="E118" s="313"/>
      <c r="F118" s="313"/>
    </row>
    <row r="119" spans="1:6" ht="24.6">
      <c r="A119" s="685" t="s">
        <v>1798</v>
      </c>
      <c r="B119" s="313" t="s">
        <v>1797</v>
      </c>
      <c r="C119" s="313" t="s">
        <v>64</v>
      </c>
      <c r="D119" s="313">
        <v>807</v>
      </c>
      <c r="E119" s="313"/>
      <c r="F119" s="313"/>
    </row>
    <row r="120" spans="1:6">
      <c r="A120" s="685"/>
      <c r="B120" s="319" t="s">
        <v>1794</v>
      </c>
      <c r="C120" s="313" t="s">
        <v>64</v>
      </c>
      <c r="D120" s="313">
        <v>807</v>
      </c>
      <c r="E120" s="313"/>
      <c r="F120" s="313"/>
    </row>
    <row r="121" spans="1:6">
      <c r="A121" s="685"/>
      <c r="B121" s="319" t="s">
        <v>1795</v>
      </c>
      <c r="C121" s="313" t="s">
        <v>64</v>
      </c>
      <c r="D121" s="313" t="s">
        <v>1783</v>
      </c>
      <c r="E121" s="313"/>
      <c r="F121" s="313"/>
    </row>
    <row r="122" spans="1:6" ht="24.6">
      <c r="A122" s="685" t="s">
        <v>1800</v>
      </c>
      <c r="B122" s="313" t="s">
        <v>1850</v>
      </c>
      <c r="C122" s="313" t="s">
        <v>64</v>
      </c>
      <c r="D122" s="313">
        <v>348</v>
      </c>
      <c r="E122" s="313"/>
      <c r="F122" s="313"/>
    </row>
    <row r="123" spans="1:6">
      <c r="A123" s="685"/>
      <c r="B123" s="319" t="s">
        <v>1851</v>
      </c>
      <c r="C123" s="313" t="s">
        <v>64</v>
      </c>
      <c r="D123" s="313">
        <v>288</v>
      </c>
      <c r="E123" s="313"/>
      <c r="F123" s="313"/>
    </row>
    <row r="124" spans="1:6">
      <c r="A124" s="685"/>
      <c r="B124" s="319" t="s">
        <v>1852</v>
      </c>
      <c r="C124" s="313" t="s">
        <v>64</v>
      </c>
      <c r="D124" s="313">
        <v>60</v>
      </c>
      <c r="E124" s="313"/>
      <c r="F124" s="313"/>
    </row>
    <row r="125" spans="1:6">
      <c r="A125" s="685" t="s">
        <v>1802</v>
      </c>
      <c r="B125" s="313" t="s">
        <v>1853</v>
      </c>
      <c r="C125" s="313" t="s">
        <v>64</v>
      </c>
      <c r="D125" s="313">
        <v>2</v>
      </c>
      <c r="E125" s="313"/>
      <c r="F125" s="313"/>
    </row>
    <row r="126" spans="1:6">
      <c r="A126" s="685"/>
      <c r="B126" s="319" t="s">
        <v>1851</v>
      </c>
      <c r="C126" s="313" t="s">
        <v>64</v>
      </c>
      <c r="D126" s="313">
        <v>2</v>
      </c>
      <c r="E126" s="313"/>
      <c r="F126" s="313"/>
    </row>
    <row r="127" spans="1:6">
      <c r="A127" s="685"/>
      <c r="B127" s="319" t="s">
        <v>1852</v>
      </c>
      <c r="C127" s="313" t="s">
        <v>64</v>
      </c>
      <c r="D127" s="313" t="s">
        <v>1783</v>
      </c>
      <c r="E127" s="313"/>
      <c r="F127" s="313"/>
    </row>
    <row r="128" spans="1:6" ht="24.6">
      <c r="A128" s="317" t="s">
        <v>1804</v>
      </c>
      <c r="B128" s="313" t="s">
        <v>1854</v>
      </c>
      <c r="C128" s="313" t="s">
        <v>13</v>
      </c>
      <c r="D128" s="313">
        <v>4</v>
      </c>
      <c r="E128" s="313"/>
      <c r="F128" s="313"/>
    </row>
    <row r="129" spans="1:7" ht="24.6">
      <c r="A129" s="317" t="s">
        <v>1855</v>
      </c>
      <c r="B129" s="313" t="s">
        <v>1805</v>
      </c>
      <c r="C129" s="313" t="s">
        <v>13</v>
      </c>
      <c r="D129" s="313">
        <v>6</v>
      </c>
      <c r="E129" s="313"/>
      <c r="F129" s="313"/>
    </row>
    <row r="130" spans="1:7" ht="24.6">
      <c r="A130" s="317" t="s">
        <v>1856</v>
      </c>
      <c r="B130" s="313" t="s">
        <v>1857</v>
      </c>
      <c r="C130" s="313" t="s">
        <v>13</v>
      </c>
      <c r="D130" s="313">
        <v>2</v>
      </c>
      <c r="E130" s="313"/>
      <c r="F130" s="313"/>
    </row>
    <row r="131" spans="1:7">
      <c r="A131" s="314" t="s">
        <v>1809</v>
      </c>
      <c r="B131" s="313" t="s">
        <v>1778</v>
      </c>
      <c r="C131" s="313" t="s">
        <v>64</v>
      </c>
      <c r="D131" s="313">
        <v>631</v>
      </c>
      <c r="E131" s="313"/>
      <c r="F131" s="313"/>
    </row>
    <row r="132" spans="1:7">
      <c r="A132" s="314" t="s">
        <v>1811</v>
      </c>
      <c r="B132" s="312" t="s">
        <v>1808</v>
      </c>
      <c r="C132" s="313" t="s">
        <v>15</v>
      </c>
      <c r="D132" s="313">
        <v>5</v>
      </c>
      <c r="E132" s="313"/>
      <c r="F132" s="313"/>
    </row>
    <row r="133" spans="1:7">
      <c r="A133" s="314" t="s">
        <v>1812</v>
      </c>
      <c r="B133" s="312" t="s">
        <v>1810</v>
      </c>
      <c r="C133" s="313" t="s">
        <v>15</v>
      </c>
      <c r="D133" s="313">
        <v>5</v>
      </c>
      <c r="E133" s="313"/>
      <c r="F133" s="313"/>
    </row>
    <row r="134" spans="1:7" ht="13.8">
      <c r="A134" s="317" t="s">
        <v>1858</v>
      </c>
      <c r="B134" s="313" t="s">
        <v>1780</v>
      </c>
      <c r="C134" s="313" t="s">
        <v>1646</v>
      </c>
      <c r="D134" s="313">
        <v>73.05</v>
      </c>
      <c r="E134" s="313"/>
      <c r="F134" s="313"/>
    </row>
    <row r="135" spans="1:7">
      <c r="A135" s="314" t="s">
        <v>1859</v>
      </c>
      <c r="B135" s="313" t="s">
        <v>1585</v>
      </c>
      <c r="C135" s="313" t="s">
        <v>13</v>
      </c>
      <c r="D135" s="313">
        <v>1</v>
      </c>
      <c r="E135" s="313"/>
      <c r="F135" s="313"/>
    </row>
    <row r="136" spans="1:7">
      <c r="A136" s="314" t="s">
        <v>1860</v>
      </c>
      <c r="B136" s="313" t="s">
        <v>1583</v>
      </c>
      <c r="C136" s="313" t="s">
        <v>13</v>
      </c>
      <c r="D136" s="313">
        <v>1</v>
      </c>
      <c r="E136" s="313"/>
      <c r="F136" s="313"/>
    </row>
    <row r="137" spans="1:7">
      <c r="A137" s="708" t="s">
        <v>2010</v>
      </c>
      <c r="B137" s="709"/>
      <c r="C137" s="709"/>
      <c r="D137" s="709"/>
      <c r="E137" s="709"/>
      <c r="F137" s="710"/>
    </row>
    <row r="138" spans="1:7">
      <c r="A138" s="711" t="s">
        <v>1861</v>
      </c>
      <c r="B138" s="709"/>
      <c r="C138" s="709"/>
      <c r="D138" s="709"/>
      <c r="E138" s="709"/>
      <c r="F138" s="710"/>
    </row>
    <row r="139" spans="1:7" ht="24.6">
      <c r="A139" s="685" t="s">
        <v>1445</v>
      </c>
      <c r="B139" s="330" t="s">
        <v>1814</v>
      </c>
      <c r="C139" s="726" t="s">
        <v>64</v>
      </c>
      <c r="D139" s="726">
        <v>216</v>
      </c>
      <c r="E139" s="726"/>
      <c r="F139" s="726"/>
      <c r="G139" s="728"/>
    </row>
    <row r="140" spans="1:7">
      <c r="A140" s="685"/>
      <c r="B140" s="331" t="s">
        <v>1815</v>
      </c>
      <c r="C140" s="726"/>
      <c r="D140" s="726"/>
      <c r="E140" s="726"/>
      <c r="F140" s="726"/>
      <c r="G140" s="728"/>
    </row>
    <row r="141" spans="1:7">
      <c r="A141" s="685"/>
      <c r="B141" s="331" t="s">
        <v>1816</v>
      </c>
      <c r="C141" s="726"/>
      <c r="D141" s="726"/>
      <c r="E141" s="726"/>
      <c r="F141" s="726"/>
      <c r="G141" s="728"/>
    </row>
    <row r="142" spans="1:7" ht="38.4">
      <c r="A142" s="685"/>
      <c r="B142" s="331" t="s">
        <v>1817</v>
      </c>
      <c r="C142" s="726"/>
      <c r="D142" s="726"/>
      <c r="E142" s="726"/>
      <c r="F142" s="726"/>
      <c r="G142" s="728"/>
    </row>
    <row r="143" spans="1:7" ht="24.6">
      <c r="A143" s="685"/>
      <c r="B143" s="331" t="s">
        <v>1818</v>
      </c>
      <c r="C143" s="726"/>
      <c r="D143" s="726"/>
      <c r="E143" s="726"/>
      <c r="F143" s="726"/>
      <c r="G143" s="728"/>
    </row>
    <row r="144" spans="1:7" ht="24.6">
      <c r="A144" s="685"/>
      <c r="B144" s="331" t="s">
        <v>1819</v>
      </c>
      <c r="C144" s="726"/>
      <c r="D144" s="726"/>
      <c r="E144" s="726"/>
      <c r="F144" s="726"/>
      <c r="G144" s="728"/>
    </row>
    <row r="145" spans="1:7" ht="24.6">
      <c r="A145" s="685"/>
      <c r="B145" s="331" t="s">
        <v>1820</v>
      </c>
      <c r="C145" s="726"/>
      <c r="D145" s="726"/>
      <c r="E145" s="726"/>
      <c r="F145" s="726"/>
      <c r="G145" s="728"/>
    </row>
    <row r="146" spans="1:7" ht="24.6">
      <c r="A146" s="685"/>
      <c r="B146" s="331" t="s">
        <v>1821</v>
      </c>
      <c r="C146" s="726"/>
      <c r="D146" s="726"/>
      <c r="E146" s="726"/>
      <c r="F146" s="726"/>
      <c r="G146" s="728"/>
    </row>
    <row r="147" spans="1:7" ht="24.6">
      <c r="A147" s="685" t="s">
        <v>1446</v>
      </c>
      <c r="B147" s="330" t="s">
        <v>1814</v>
      </c>
      <c r="C147" s="726" t="s">
        <v>64</v>
      </c>
      <c r="D147" s="726">
        <v>807</v>
      </c>
      <c r="E147" s="726"/>
      <c r="F147" s="726"/>
      <c r="G147" s="728"/>
    </row>
    <row r="148" spans="1:7">
      <c r="A148" s="685"/>
      <c r="B148" s="331" t="s">
        <v>1822</v>
      </c>
      <c r="C148" s="726"/>
      <c r="D148" s="726"/>
      <c r="E148" s="726"/>
      <c r="F148" s="726"/>
      <c r="G148" s="728"/>
    </row>
    <row r="149" spans="1:7">
      <c r="A149" s="685"/>
      <c r="B149" s="331" t="s">
        <v>1816</v>
      </c>
      <c r="C149" s="726"/>
      <c r="D149" s="726"/>
      <c r="E149" s="726"/>
      <c r="F149" s="726"/>
      <c r="G149" s="728"/>
    </row>
    <row r="150" spans="1:7" ht="38.4">
      <c r="A150" s="685"/>
      <c r="B150" s="331" t="s">
        <v>1823</v>
      </c>
      <c r="C150" s="726"/>
      <c r="D150" s="726"/>
      <c r="E150" s="726"/>
      <c r="F150" s="726"/>
      <c r="G150" s="728"/>
    </row>
    <row r="151" spans="1:7" ht="24.6">
      <c r="A151" s="685"/>
      <c r="B151" s="331" t="s">
        <v>1824</v>
      </c>
      <c r="C151" s="726"/>
      <c r="D151" s="726"/>
      <c r="E151" s="726"/>
      <c r="F151" s="726"/>
      <c r="G151" s="728"/>
    </row>
    <row r="152" spans="1:7" ht="24.6">
      <c r="A152" s="685"/>
      <c r="B152" s="331" t="s">
        <v>1825</v>
      </c>
      <c r="C152" s="726"/>
      <c r="D152" s="726"/>
      <c r="E152" s="726"/>
      <c r="F152" s="726"/>
      <c r="G152" s="728"/>
    </row>
    <row r="153" spans="1:7" ht="24.6">
      <c r="A153" s="685"/>
      <c r="B153" s="331" t="s">
        <v>1826</v>
      </c>
      <c r="C153" s="726"/>
      <c r="D153" s="726"/>
      <c r="E153" s="726"/>
      <c r="F153" s="726"/>
      <c r="G153" s="728"/>
    </row>
    <row r="154" spans="1:7" ht="24.6">
      <c r="A154" s="685"/>
      <c r="B154" s="331" t="s">
        <v>1827</v>
      </c>
      <c r="C154" s="726"/>
      <c r="D154" s="726"/>
      <c r="E154" s="726"/>
      <c r="F154" s="726"/>
      <c r="G154" s="728"/>
    </row>
    <row r="155" spans="1:7" ht="24.6">
      <c r="A155" s="685" t="s">
        <v>1447</v>
      </c>
      <c r="B155" s="330" t="s">
        <v>1862</v>
      </c>
      <c r="C155" s="726" t="s">
        <v>64</v>
      </c>
      <c r="D155" s="726">
        <v>348</v>
      </c>
      <c r="E155" s="726"/>
      <c r="F155" s="726"/>
      <c r="G155" s="728"/>
    </row>
    <row r="156" spans="1:7" ht="24.6">
      <c r="A156" s="685"/>
      <c r="B156" s="331" t="s">
        <v>1863</v>
      </c>
      <c r="C156" s="726"/>
      <c r="D156" s="726"/>
      <c r="E156" s="726"/>
      <c r="F156" s="726"/>
      <c r="G156" s="728"/>
    </row>
    <row r="157" spans="1:7">
      <c r="A157" s="685"/>
      <c r="B157" s="331" t="s">
        <v>1816</v>
      </c>
      <c r="C157" s="726"/>
      <c r="D157" s="726"/>
      <c r="E157" s="726"/>
      <c r="F157" s="726"/>
      <c r="G157" s="728"/>
    </row>
    <row r="158" spans="1:7" ht="13.8">
      <c r="A158" s="685"/>
      <c r="B158" s="331" t="s">
        <v>1864</v>
      </c>
      <c r="C158" s="726"/>
      <c r="D158" s="726"/>
      <c r="E158" s="726"/>
      <c r="F158" s="726"/>
      <c r="G158" s="728"/>
    </row>
    <row r="159" spans="1:7" ht="24.6">
      <c r="A159" s="685"/>
      <c r="B159" s="331" t="s">
        <v>1865</v>
      </c>
      <c r="C159" s="726"/>
      <c r="D159" s="726"/>
      <c r="E159" s="726"/>
      <c r="F159" s="726"/>
      <c r="G159" s="728"/>
    </row>
    <row r="160" spans="1:7" ht="24.6">
      <c r="A160" s="685"/>
      <c r="B160" s="331" t="s">
        <v>1866</v>
      </c>
      <c r="C160" s="726"/>
      <c r="D160" s="726"/>
      <c r="E160" s="726"/>
      <c r="F160" s="726"/>
      <c r="G160" s="728"/>
    </row>
    <row r="161" spans="1:7" ht="24.6">
      <c r="A161" s="685"/>
      <c r="B161" s="331" t="s">
        <v>1867</v>
      </c>
      <c r="C161" s="726"/>
      <c r="D161" s="726"/>
      <c r="E161" s="726"/>
      <c r="F161" s="726"/>
      <c r="G161" s="728"/>
    </row>
    <row r="162" spans="1:7" ht="24.6">
      <c r="A162" s="685"/>
      <c r="B162" s="331" t="s">
        <v>1868</v>
      </c>
      <c r="C162" s="726"/>
      <c r="D162" s="726"/>
      <c r="E162" s="726"/>
      <c r="F162" s="726"/>
      <c r="G162" s="728"/>
    </row>
    <row r="163" spans="1:7" ht="24.6">
      <c r="A163" s="685"/>
      <c r="B163" s="331" t="s">
        <v>1869</v>
      </c>
      <c r="C163" s="726"/>
      <c r="D163" s="726"/>
      <c r="E163" s="726"/>
      <c r="F163" s="726"/>
      <c r="G163" s="728"/>
    </row>
    <row r="164" spans="1:7" ht="24.6">
      <c r="A164" s="685" t="s">
        <v>1448</v>
      </c>
      <c r="B164" s="330" t="s">
        <v>1870</v>
      </c>
      <c r="C164" s="726" t="s">
        <v>13</v>
      </c>
      <c r="D164" s="726">
        <v>2</v>
      </c>
      <c r="E164" s="726"/>
      <c r="F164" s="726"/>
      <c r="G164" s="728"/>
    </row>
    <row r="165" spans="1:7">
      <c r="A165" s="685"/>
      <c r="B165" s="330" t="s">
        <v>1871</v>
      </c>
      <c r="C165" s="726"/>
      <c r="D165" s="726"/>
      <c r="E165" s="726"/>
      <c r="F165" s="726"/>
      <c r="G165" s="728"/>
    </row>
    <row r="166" spans="1:7" ht="14.1">
      <c r="A166" s="685"/>
      <c r="B166" s="330" t="s">
        <v>1872</v>
      </c>
      <c r="C166" s="726"/>
      <c r="D166" s="726"/>
      <c r="E166" s="726"/>
      <c r="F166" s="726"/>
      <c r="G166" s="728"/>
    </row>
    <row r="167" spans="1:7" ht="24.6">
      <c r="A167" s="685" t="s">
        <v>1449</v>
      </c>
      <c r="B167" s="330" t="s">
        <v>1870</v>
      </c>
      <c r="C167" s="726" t="s">
        <v>13</v>
      </c>
      <c r="D167" s="726">
        <v>6</v>
      </c>
      <c r="E167" s="726"/>
      <c r="F167" s="726"/>
      <c r="G167" s="728"/>
    </row>
    <row r="168" spans="1:7">
      <c r="A168" s="685"/>
      <c r="B168" s="330" t="s">
        <v>1871</v>
      </c>
      <c r="C168" s="726"/>
      <c r="D168" s="726"/>
      <c r="E168" s="726"/>
      <c r="F168" s="726"/>
      <c r="G168" s="728"/>
    </row>
    <row r="169" spans="1:7" ht="14.1">
      <c r="A169" s="685"/>
      <c r="B169" s="330" t="s">
        <v>1873</v>
      </c>
      <c r="C169" s="726"/>
      <c r="D169" s="726"/>
      <c r="E169" s="726"/>
      <c r="F169" s="726"/>
      <c r="G169" s="728"/>
    </row>
    <row r="170" spans="1:7">
      <c r="A170" s="685" t="s">
        <v>1450</v>
      </c>
      <c r="B170" s="330" t="s">
        <v>1874</v>
      </c>
      <c r="C170" s="729" t="s">
        <v>13</v>
      </c>
      <c r="D170" s="726">
        <v>4</v>
      </c>
      <c r="E170" s="726"/>
      <c r="F170" s="726"/>
      <c r="G170" s="728"/>
    </row>
    <row r="171" spans="1:7" ht="14.1">
      <c r="A171" s="685"/>
      <c r="B171" s="330" t="s">
        <v>1875</v>
      </c>
      <c r="C171" s="729"/>
      <c r="D171" s="726"/>
      <c r="E171" s="726"/>
      <c r="F171" s="726"/>
      <c r="G171" s="728"/>
    </row>
    <row r="172" spans="1:7" ht="24.6">
      <c r="A172" s="685"/>
      <c r="B172" s="330" t="s">
        <v>1876</v>
      </c>
      <c r="C172" s="729"/>
      <c r="D172" s="726"/>
      <c r="E172" s="726"/>
      <c r="F172" s="726"/>
      <c r="G172" s="728"/>
    </row>
    <row r="173" spans="1:7" ht="24.6">
      <c r="A173" s="685"/>
      <c r="B173" s="330" t="s">
        <v>1877</v>
      </c>
      <c r="C173" s="729"/>
      <c r="D173" s="726"/>
      <c r="E173" s="726"/>
      <c r="F173" s="726"/>
      <c r="G173" s="728"/>
    </row>
    <row r="174" spans="1:7" ht="24.6">
      <c r="A174" s="685" t="s">
        <v>1451</v>
      </c>
      <c r="B174" s="330" t="s">
        <v>1833</v>
      </c>
      <c r="C174" s="726" t="s">
        <v>64</v>
      </c>
      <c r="D174" s="726">
        <v>1023</v>
      </c>
      <c r="E174" s="726"/>
      <c r="F174" s="726"/>
      <c r="G174" s="728"/>
    </row>
    <row r="175" spans="1:7">
      <c r="A175" s="685"/>
      <c r="B175" s="330" t="s">
        <v>1834</v>
      </c>
      <c r="C175" s="726"/>
      <c r="D175" s="726"/>
      <c r="E175" s="726"/>
      <c r="F175" s="726"/>
      <c r="G175" s="728"/>
    </row>
    <row r="176" spans="1:7" ht="24.6">
      <c r="A176" s="685" t="s">
        <v>1452</v>
      </c>
      <c r="B176" s="330" t="s">
        <v>1833</v>
      </c>
      <c r="C176" s="726" t="s">
        <v>64</v>
      </c>
      <c r="D176" s="726">
        <v>290</v>
      </c>
      <c r="E176" s="726"/>
      <c r="F176" s="726"/>
      <c r="G176" s="728"/>
    </row>
    <row r="177" spans="1:7">
      <c r="A177" s="685"/>
      <c r="B177" s="330" t="s">
        <v>1844</v>
      </c>
      <c r="C177" s="726"/>
      <c r="D177" s="726"/>
      <c r="E177" s="726"/>
      <c r="F177" s="726"/>
      <c r="G177" s="728"/>
    </row>
    <row r="178" spans="1:7" ht="24.6">
      <c r="A178" s="685" t="s">
        <v>1453</v>
      </c>
      <c r="B178" s="330" t="s">
        <v>1878</v>
      </c>
      <c r="C178" s="726" t="s">
        <v>64</v>
      </c>
      <c r="D178" s="726">
        <v>60</v>
      </c>
      <c r="E178" s="726"/>
      <c r="F178" s="726"/>
      <c r="G178" s="727"/>
    </row>
    <row r="179" spans="1:7">
      <c r="A179" s="685"/>
      <c r="B179" s="330" t="s">
        <v>1844</v>
      </c>
      <c r="C179" s="726"/>
      <c r="D179" s="726"/>
      <c r="E179" s="726"/>
      <c r="F179" s="726"/>
      <c r="G179" s="727"/>
    </row>
    <row r="180" spans="1:7">
      <c r="A180" s="685" t="s">
        <v>1457</v>
      </c>
      <c r="B180" s="330" t="s">
        <v>1787</v>
      </c>
      <c r="C180" s="726" t="s">
        <v>64</v>
      </c>
      <c r="D180" s="726">
        <v>631</v>
      </c>
      <c r="E180" s="726"/>
      <c r="F180" s="726"/>
      <c r="G180" s="727"/>
    </row>
    <row r="181" spans="1:7">
      <c r="A181" s="685"/>
      <c r="B181" s="330" t="s">
        <v>1788</v>
      </c>
      <c r="C181" s="726"/>
      <c r="D181" s="726"/>
      <c r="E181" s="726"/>
      <c r="F181" s="726"/>
      <c r="G181" s="727"/>
    </row>
    <row r="182" spans="1:7">
      <c r="A182" s="704" t="s">
        <v>2011</v>
      </c>
      <c r="B182" s="702"/>
      <c r="C182" s="702"/>
      <c r="D182" s="702"/>
      <c r="E182" s="702"/>
      <c r="F182" s="705"/>
    </row>
    <row r="183" spans="1:7">
      <c r="A183" s="706" t="s">
        <v>1880</v>
      </c>
      <c r="B183" s="703"/>
      <c r="C183" s="703"/>
      <c r="D183" s="703"/>
      <c r="E183" s="703"/>
      <c r="F183" s="707"/>
    </row>
    <row r="184" spans="1:7" ht="24.6">
      <c r="A184" s="696" t="s">
        <v>1881</v>
      </c>
      <c r="B184" s="332" t="s">
        <v>1882</v>
      </c>
      <c r="C184" s="329"/>
      <c r="D184" s="329" t="s">
        <v>64</v>
      </c>
      <c r="E184" s="329">
        <v>4</v>
      </c>
      <c r="F184" s="335"/>
      <c r="G184" s="328"/>
    </row>
    <row r="185" spans="1:7">
      <c r="A185" s="696"/>
      <c r="B185" s="332" t="s">
        <v>1773</v>
      </c>
      <c r="C185" s="329"/>
      <c r="D185" s="329" t="s">
        <v>64</v>
      </c>
      <c r="E185" s="329">
        <v>1</v>
      </c>
      <c r="F185" s="335"/>
      <c r="G185" s="328"/>
    </row>
    <row r="186" spans="1:7">
      <c r="A186" s="696"/>
      <c r="B186" s="332" t="s">
        <v>1774</v>
      </c>
      <c r="C186" s="329"/>
      <c r="D186" s="329" t="s">
        <v>64</v>
      </c>
      <c r="E186" s="329">
        <v>3</v>
      </c>
      <c r="F186" s="335"/>
      <c r="G186" s="328"/>
    </row>
    <row r="187" spans="1:7">
      <c r="A187" s="696" t="s">
        <v>1790</v>
      </c>
      <c r="B187" s="332" t="s">
        <v>1883</v>
      </c>
      <c r="C187" s="329"/>
      <c r="D187" s="329" t="s">
        <v>64</v>
      </c>
      <c r="E187" s="329">
        <v>4</v>
      </c>
      <c r="F187" s="335"/>
      <c r="G187" s="328"/>
    </row>
    <row r="188" spans="1:7">
      <c r="A188" s="696"/>
      <c r="B188" s="332" t="s">
        <v>1773</v>
      </c>
      <c r="C188" s="329"/>
      <c r="D188" s="329" t="s">
        <v>64</v>
      </c>
      <c r="E188" s="329">
        <v>4</v>
      </c>
      <c r="F188" s="335"/>
      <c r="G188" s="324"/>
    </row>
    <row r="189" spans="1:7">
      <c r="A189" s="696"/>
      <c r="B189" s="332" t="s">
        <v>1774</v>
      </c>
      <c r="C189" s="329"/>
      <c r="D189" s="329" t="s">
        <v>64</v>
      </c>
      <c r="E189" s="329" t="s">
        <v>1783</v>
      </c>
      <c r="F189" s="335"/>
      <c r="G189" s="324"/>
    </row>
    <row r="190" spans="1:7" ht="24.6">
      <c r="A190" s="329" t="s">
        <v>1796</v>
      </c>
      <c r="B190" s="332" t="s">
        <v>1884</v>
      </c>
      <c r="C190" s="329"/>
      <c r="D190" s="329" t="s">
        <v>64</v>
      </c>
      <c r="E190" s="329">
        <v>4</v>
      </c>
      <c r="F190" s="335"/>
      <c r="G190" s="328"/>
    </row>
    <row r="191" spans="1:7">
      <c r="A191" s="329" t="s">
        <v>1798</v>
      </c>
      <c r="B191" s="332" t="s">
        <v>1778</v>
      </c>
      <c r="C191" s="329"/>
      <c r="D191" s="329" t="s">
        <v>64</v>
      </c>
      <c r="E191" s="329">
        <v>4</v>
      </c>
      <c r="F191" s="335"/>
      <c r="G191" s="328"/>
    </row>
    <row r="192" spans="1:7" ht="13.8">
      <c r="A192" s="329" t="s">
        <v>1800</v>
      </c>
      <c r="B192" s="332" t="s">
        <v>1885</v>
      </c>
      <c r="C192" s="329"/>
      <c r="D192" s="329" t="s">
        <v>1646</v>
      </c>
      <c r="E192" s="329">
        <v>0.3</v>
      </c>
      <c r="F192" s="335"/>
      <c r="G192" s="328"/>
    </row>
    <row r="193" spans="1:7">
      <c r="A193" s="329" t="s">
        <v>1802</v>
      </c>
      <c r="B193" s="332" t="s">
        <v>1886</v>
      </c>
      <c r="C193" s="329"/>
      <c r="D193" s="329" t="s">
        <v>15</v>
      </c>
      <c r="E193" s="329">
        <v>1</v>
      </c>
      <c r="F193" s="335"/>
      <c r="G193" s="328"/>
    </row>
    <row r="194" spans="1:7" ht="13.8">
      <c r="A194" s="329" t="s">
        <v>1804</v>
      </c>
      <c r="B194" s="332" t="s">
        <v>1780</v>
      </c>
      <c r="C194" s="329"/>
      <c r="D194" s="329" t="s">
        <v>1646</v>
      </c>
      <c r="E194" s="329">
        <v>1.2</v>
      </c>
      <c r="F194" s="335"/>
      <c r="G194" s="328"/>
    </row>
    <row r="195" spans="1:7">
      <c r="A195" s="329" t="s">
        <v>1855</v>
      </c>
      <c r="B195" s="332" t="s">
        <v>1887</v>
      </c>
      <c r="C195" s="329"/>
      <c r="D195" s="329" t="s">
        <v>15</v>
      </c>
      <c r="E195" s="329">
        <v>1</v>
      </c>
      <c r="F195" s="335"/>
      <c r="G195" s="328"/>
    </row>
    <row r="196" spans="1:7">
      <c r="A196" s="329" t="s">
        <v>1856</v>
      </c>
      <c r="B196" s="332" t="s">
        <v>283</v>
      </c>
      <c r="C196" s="329"/>
      <c r="D196" s="329" t="s">
        <v>15</v>
      </c>
      <c r="E196" s="329">
        <v>1</v>
      </c>
      <c r="F196" s="335"/>
      <c r="G196" s="328"/>
    </row>
    <row r="197" spans="1:7">
      <c r="A197" s="333" t="s">
        <v>1888</v>
      </c>
      <c r="B197" s="334" t="s">
        <v>280</v>
      </c>
      <c r="C197" s="333"/>
      <c r="D197" s="333" t="s">
        <v>15</v>
      </c>
      <c r="E197" s="333">
        <v>1</v>
      </c>
      <c r="F197" s="336"/>
      <c r="G197" s="328"/>
    </row>
    <row r="198" spans="1:7">
      <c r="A198" s="704" t="s">
        <v>2012</v>
      </c>
      <c r="B198" s="702"/>
      <c r="C198" s="702"/>
      <c r="D198" s="702"/>
      <c r="E198" s="702"/>
      <c r="F198" s="705"/>
    </row>
    <row r="199" spans="1:7">
      <c r="A199" s="723" t="s">
        <v>1880</v>
      </c>
      <c r="B199" s="724"/>
      <c r="C199" s="724"/>
      <c r="D199" s="724"/>
      <c r="E199" s="724"/>
      <c r="F199" s="725"/>
    </row>
    <row r="200" spans="1:7">
      <c r="A200" s="722" t="s">
        <v>1445</v>
      </c>
      <c r="B200" s="327" t="s">
        <v>1787</v>
      </c>
      <c r="C200" s="686" t="s">
        <v>64</v>
      </c>
      <c r="D200" s="722">
        <v>4</v>
      </c>
      <c r="E200" s="722"/>
      <c r="F200" s="686"/>
      <c r="G200" s="721"/>
    </row>
    <row r="201" spans="1:7">
      <c r="A201" s="679"/>
      <c r="B201" s="313" t="s">
        <v>1788</v>
      </c>
      <c r="C201" s="688"/>
      <c r="D201" s="679"/>
      <c r="E201" s="679"/>
      <c r="F201" s="688"/>
      <c r="G201" s="721"/>
    </row>
    <row r="202" spans="1:7">
      <c r="A202" s="679" t="s">
        <v>1446</v>
      </c>
      <c r="B202" s="313" t="s">
        <v>1889</v>
      </c>
      <c r="C202" s="313" t="s">
        <v>13</v>
      </c>
      <c r="D202" s="313">
        <v>1</v>
      </c>
      <c r="E202" s="313"/>
      <c r="F202" s="313"/>
      <c r="G202" s="721"/>
    </row>
    <row r="203" spans="1:7">
      <c r="A203" s="679"/>
      <c r="B203" s="319" t="s">
        <v>1890</v>
      </c>
      <c r="C203" s="313" t="s">
        <v>15</v>
      </c>
      <c r="D203" s="313">
        <v>12</v>
      </c>
      <c r="E203" s="313"/>
      <c r="F203" s="313"/>
      <c r="G203" s="721"/>
    </row>
    <row r="204" spans="1:7">
      <c r="A204" s="679"/>
      <c r="B204" s="319" t="s">
        <v>1891</v>
      </c>
      <c r="C204" s="313" t="s">
        <v>15</v>
      </c>
      <c r="D204" s="313">
        <v>11</v>
      </c>
      <c r="E204" s="313"/>
      <c r="F204" s="313"/>
      <c r="G204" s="721"/>
    </row>
    <row r="205" spans="1:7">
      <c r="A205" s="679"/>
      <c r="B205" s="319" t="s">
        <v>1892</v>
      </c>
      <c r="C205" s="313" t="s">
        <v>15</v>
      </c>
      <c r="D205" s="313">
        <v>1</v>
      </c>
      <c r="E205" s="313"/>
      <c r="F205" s="313"/>
      <c r="G205" s="721"/>
    </row>
    <row r="206" spans="1:7">
      <c r="A206" s="679"/>
      <c r="B206" s="319" t="s">
        <v>1893</v>
      </c>
      <c r="C206" s="313" t="s">
        <v>15</v>
      </c>
      <c r="D206" s="313">
        <v>1</v>
      </c>
      <c r="E206" s="313"/>
      <c r="F206" s="313"/>
      <c r="G206" s="721"/>
    </row>
    <row r="207" spans="1:7">
      <c r="A207" s="679"/>
      <c r="B207" s="319" t="s">
        <v>1894</v>
      </c>
      <c r="C207" s="313" t="s">
        <v>1896</v>
      </c>
      <c r="D207" s="313">
        <v>1</v>
      </c>
      <c r="E207" s="313"/>
      <c r="F207" s="313"/>
      <c r="G207" s="721"/>
    </row>
    <row r="208" spans="1:7">
      <c r="A208" s="704" t="s">
        <v>2013</v>
      </c>
      <c r="B208" s="702"/>
      <c r="C208" s="702"/>
      <c r="D208" s="702"/>
      <c r="E208" s="702"/>
      <c r="F208" s="705"/>
    </row>
    <row r="209" spans="1:7">
      <c r="A209" s="706" t="s">
        <v>1898</v>
      </c>
      <c r="B209" s="703"/>
      <c r="C209" s="703"/>
      <c r="D209" s="703"/>
      <c r="E209" s="703"/>
      <c r="F209" s="707"/>
    </row>
    <row r="210" spans="1:7" ht="24.6">
      <c r="A210" s="685" t="s">
        <v>1835</v>
      </c>
      <c r="B210" s="314" t="s">
        <v>1882</v>
      </c>
      <c r="C210" s="317" t="s">
        <v>64</v>
      </c>
      <c r="D210" s="317">
        <v>15</v>
      </c>
      <c r="E210" s="317"/>
      <c r="F210" s="317"/>
      <c r="G210" s="324"/>
    </row>
    <row r="211" spans="1:7">
      <c r="A211" s="685"/>
      <c r="B211" s="314" t="s">
        <v>1773</v>
      </c>
      <c r="C211" s="317" t="s">
        <v>64</v>
      </c>
      <c r="D211" s="317">
        <v>9</v>
      </c>
      <c r="E211" s="317"/>
      <c r="F211" s="317"/>
      <c r="G211" s="324"/>
    </row>
    <row r="212" spans="1:7">
      <c r="A212" s="685"/>
      <c r="B212" s="314" t="s">
        <v>1774</v>
      </c>
      <c r="C212" s="317" t="s">
        <v>64</v>
      </c>
      <c r="D212" s="317">
        <v>6</v>
      </c>
      <c r="E212" s="317"/>
      <c r="F212" s="317"/>
      <c r="G212" s="324"/>
    </row>
    <row r="213" spans="1:7">
      <c r="A213" s="685" t="s">
        <v>1790</v>
      </c>
      <c r="B213" s="317" t="s">
        <v>1899</v>
      </c>
      <c r="C213" s="317" t="s">
        <v>64</v>
      </c>
      <c r="D213" s="317">
        <v>18</v>
      </c>
      <c r="E213" s="317"/>
      <c r="F213" s="317"/>
      <c r="G213" s="324"/>
    </row>
    <row r="214" spans="1:7">
      <c r="A214" s="685"/>
      <c r="B214" s="317" t="s">
        <v>1900</v>
      </c>
      <c r="C214" s="317" t="s">
        <v>64</v>
      </c>
      <c r="D214" s="317">
        <v>6</v>
      </c>
      <c r="E214" s="317"/>
      <c r="F214" s="317"/>
      <c r="G214" s="324"/>
    </row>
    <row r="215" spans="1:7">
      <c r="A215" s="685"/>
      <c r="B215" s="317" t="s">
        <v>1901</v>
      </c>
      <c r="C215" s="317" t="s">
        <v>64</v>
      </c>
      <c r="D215" s="317">
        <v>8</v>
      </c>
      <c r="E215" s="317"/>
      <c r="F215" s="317"/>
      <c r="G215" s="324"/>
    </row>
    <row r="216" spans="1:7">
      <c r="A216" s="685"/>
      <c r="B216" s="317" t="s">
        <v>1902</v>
      </c>
      <c r="C216" s="317" t="s">
        <v>64</v>
      </c>
      <c r="D216" s="317">
        <v>2</v>
      </c>
      <c r="E216" s="317"/>
      <c r="F216" s="317"/>
      <c r="G216" s="324"/>
    </row>
    <row r="217" spans="1:7">
      <c r="A217" s="685"/>
      <c r="B217" s="317" t="s">
        <v>1903</v>
      </c>
      <c r="C217" s="317" t="s">
        <v>64</v>
      </c>
      <c r="D217" s="317">
        <v>2</v>
      </c>
      <c r="E217" s="317"/>
      <c r="F217" s="317"/>
      <c r="G217" s="324"/>
    </row>
    <row r="218" spans="1:7">
      <c r="A218" s="685" t="s">
        <v>1796</v>
      </c>
      <c r="B218" s="317" t="s">
        <v>1904</v>
      </c>
      <c r="C218" s="317" t="s">
        <v>64</v>
      </c>
      <c r="D218" s="317">
        <v>15</v>
      </c>
      <c r="E218" s="317"/>
      <c r="F218" s="317"/>
      <c r="G218" s="324"/>
    </row>
    <row r="219" spans="1:7">
      <c r="A219" s="685"/>
      <c r="B219" s="317" t="s">
        <v>1905</v>
      </c>
      <c r="C219" s="317" t="s">
        <v>64</v>
      </c>
      <c r="D219" s="317">
        <v>9</v>
      </c>
      <c r="E219" s="317"/>
      <c r="F219" s="317"/>
      <c r="G219" s="324"/>
    </row>
    <row r="220" spans="1:7">
      <c r="A220" s="685"/>
      <c r="B220" s="317" t="s">
        <v>1906</v>
      </c>
      <c r="C220" s="317" t="s">
        <v>64</v>
      </c>
      <c r="D220" s="317">
        <v>6</v>
      </c>
      <c r="E220" s="317"/>
      <c r="F220" s="317"/>
      <c r="G220" s="324"/>
    </row>
    <row r="221" spans="1:7" ht="24.6">
      <c r="A221" s="317" t="s">
        <v>1798</v>
      </c>
      <c r="B221" s="317" t="s">
        <v>1907</v>
      </c>
      <c r="C221" s="317" t="s">
        <v>15</v>
      </c>
      <c r="D221" s="317">
        <v>1</v>
      </c>
      <c r="E221" s="317"/>
      <c r="F221" s="317"/>
      <c r="G221" s="324"/>
    </row>
    <row r="222" spans="1:7" ht="24.6">
      <c r="A222" s="317" t="s">
        <v>1800</v>
      </c>
      <c r="B222" s="317" t="s">
        <v>1908</v>
      </c>
      <c r="C222" s="317" t="s">
        <v>15</v>
      </c>
      <c r="D222" s="317">
        <v>1</v>
      </c>
      <c r="E222" s="317"/>
      <c r="F222" s="317"/>
      <c r="G222" s="324"/>
    </row>
    <row r="223" spans="1:7" ht="24.6">
      <c r="A223" s="317" t="s">
        <v>1802</v>
      </c>
      <c r="B223" s="317" t="s">
        <v>1909</v>
      </c>
      <c r="C223" s="317" t="s">
        <v>15</v>
      </c>
      <c r="D223" s="317">
        <v>3</v>
      </c>
      <c r="E223" s="317"/>
      <c r="F223" s="317"/>
      <c r="G223" s="324"/>
    </row>
    <row r="224" spans="1:7" ht="24.6">
      <c r="A224" s="317" t="s">
        <v>1804</v>
      </c>
      <c r="B224" s="317" t="s">
        <v>1910</v>
      </c>
      <c r="C224" s="317" t="s">
        <v>15</v>
      </c>
      <c r="D224" s="317">
        <v>3</v>
      </c>
      <c r="E224" s="317"/>
      <c r="F224" s="317"/>
      <c r="G224" s="324"/>
    </row>
    <row r="225" spans="1:7">
      <c r="A225" s="317" t="s">
        <v>1855</v>
      </c>
      <c r="B225" s="317" t="s">
        <v>1778</v>
      </c>
      <c r="C225" s="317" t="s">
        <v>64</v>
      </c>
      <c r="D225" s="317">
        <v>15</v>
      </c>
      <c r="E225" s="317"/>
      <c r="F225" s="317"/>
      <c r="G225" s="324"/>
    </row>
    <row r="226" spans="1:7" ht="13.8">
      <c r="A226" s="317" t="s">
        <v>1856</v>
      </c>
      <c r="B226" s="317" t="s">
        <v>1885</v>
      </c>
      <c r="C226" s="317" t="s">
        <v>1646</v>
      </c>
      <c r="D226" s="317">
        <v>0.3</v>
      </c>
      <c r="E226" s="317"/>
      <c r="F226" s="317"/>
      <c r="G226" s="324"/>
    </row>
    <row r="227" spans="1:7">
      <c r="A227" s="317" t="s">
        <v>1888</v>
      </c>
      <c r="B227" s="317" t="s">
        <v>1911</v>
      </c>
      <c r="C227" s="317" t="s">
        <v>15</v>
      </c>
      <c r="D227" s="317">
        <v>1</v>
      </c>
      <c r="E227" s="317"/>
      <c r="F227" s="317"/>
      <c r="G227" s="324"/>
    </row>
    <row r="228" spans="1:7">
      <c r="A228" s="317" t="s">
        <v>1912</v>
      </c>
      <c r="B228" s="317" t="s">
        <v>1913</v>
      </c>
      <c r="C228" s="317" t="s">
        <v>15</v>
      </c>
      <c r="D228" s="317">
        <v>3</v>
      </c>
      <c r="E228" s="317"/>
      <c r="F228" s="317"/>
      <c r="G228" s="324"/>
    </row>
    <row r="229" spans="1:7" ht="13.8">
      <c r="A229" s="317" t="s">
        <v>1914</v>
      </c>
      <c r="B229" s="314" t="s">
        <v>1780</v>
      </c>
      <c r="C229" s="317" t="s">
        <v>1646</v>
      </c>
      <c r="D229" s="317">
        <v>2.25</v>
      </c>
      <c r="E229" s="317"/>
      <c r="F229" s="317"/>
      <c r="G229" s="324"/>
    </row>
    <row r="230" spans="1:7">
      <c r="A230" s="317" t="s">
        <v>1858</v>
      </c>
      <c r="B230" s="317" t="s">
        <v>1887</v>
      </c>
      <c r="C230" s="317" t="s">
        <v>15</v>
      </c>
      <c r="D230" s="317">
        <v>1</v>
      </c>
      <c r="E230" s="317"/>
      <c r="F230" s="317"/>
      <c r="G230" s="324"/>
    </row>
    <row r="231" spans="1:7">
      <c r="A231" s="317" t="s">
        <v>1915</v>
      </c>
      <c r="B231" s="317" t="s">
        <v>1916</v>
      </c>
      <c r="C231" s="317" t="s">
        <v>15</v>
      </c>
      <c r="D231" s="317">
        <v>1</v>
      </c>
      <c r="E231" s="317"/>
      <c r="F231" s="317"/>
      <c r="G231" s="324"/>
    </row>
    <row r="232" spans="1:7">
      <c r="A232" s="317" t="s">
        <v>1917</v>
      </c>
      <c r="B232" s="317" t="s">
        <v>1918</v>
      </c>
      <c r="C232" s="317" t="s">
        <v>64</v>
      </c>
      <c r="D232" s="317">
        <v>10</v>
      </c>
      <c r="E232" s="317"/>
      <c r="F232" s="317"/>
      <c r="G232" s="324"/>
    </row>
    <row r="233" spans="1:7">
      <c r="A233" s="317" t="s">
        <v>1919</v>
      </c>
      <c r="B233" s="317" t="s">
        <v>283</v>
      </c>
      <c r="C233" s="317" t="s">
        <v>15</v>
      </c>
      <c r="D233" s="317">
        <v>2</v>
      </c>
      <c r="E233" s="317"/>
      <c r="F233" s="317"/>
      <c r="G233" s="324"/>
    </row>
    <row r="234" spans="1:7">
      <c r="A234" s="317" t="s">
        <v>1920</v>
      </c>
      <c r="B234" s="317" t="s">
        <v>280</v>
      </c>
      <c r="C234" s="317" t="s">
        <v>15</v>
      </c>
      <c r="D234" s="317">
        <v>4</v>
      </c>
      <c r="E234" s="317"/>
      <c r="F234" s="317"/>
      <c r="G234" s="324"/>
    </row>
    <row r="235" spans="1:7">
      <c r="A235" s="317" t="s">
        <v>1921</v>
      </c>
      <c r="B235" s="317" t="s">
        <v>1585</v>
      </c>
      <c r="C235" s="317" t="s">
        <v>13</v>
      </c>
      <c r="D235" s="317">
        <v>1</v>
      </c>
      <c r="E235" s="317"/>
      <c r="F235" s="317"/>
      <c r="G235" s="324"/>
    </row>
    <row r="236" spans="1:7">
      <c r="A236" s="317" t="s">
        <v>1922</v>
      </c>
      <c r="B236" s="317" t="s">
        <v>1583</v>
      </c>
      <c r="C236" s="317" t="s">
        <v>13</v>
      </c>
      <c r="D236" s="317">
        <v>1</v>
      </c>
      <c r="E236" s="317"/>
      <c r="F236" s="317"/>
      <c r="G236" s="324"/>
    </row>
    <row r="237" spans="1:7">
      <c r="A237" s="704" t="s">
        <v>2012</v>
      </c>
      <c r="B237" s="702"/>
      <c r="C237" s="702"/>
      <c r="D237" s="702"/>
      <c r="E237" s="702"/>
      <c r="F237" s="705"/>
    </row>
    <row r="238" spans="1:7">
      <c r="A238" s="706" t="s">
        <v>1898</v>
      </c>
      <c r="B238" s="703"/>
      <c r="C238" s="703"/>
      <c r="D238" s="703"/>
      <c r="E238" s="703"/>
      <c r="F238" s="707"/>
    </row>
    <row r="239" spans="1:7">
      <c r="A239" s="685" t="s">
        <v>1445</v>
      </c>
      <c r="B239" s="313" t="s">
        <v>1923</v>
      </c>
      <c r="C239" s="685" t="s">
        <v>64</v>
      </c>
      <c r="D239" s="685">
        <v>18</v>
      </c>
      <c r="E239" s="679"/>
      <c r="F239" s="679"/>
      <c r="G239" s="690"/>
    </row>
    <row r="240" spans="1:7">
      <c r="A240" s="685"/>
      <c r="B240" s="319" t="s">
        <v>1924</v>
      </c>
      <c r="C240" s="685"/>
      <c r="D240" s="685"/>
      <c r="E240" s="679"/>
      <c r="F240" s="679"/>
      <c r="G240" s="690"/>
    </row>
    <row r="241" spans="1:7">
      <c r="A241" s="685"/>
      <c r="B241" s="319" t="s">
        <v>1925</v>
      </c>
      <c r="C241" s="685"/>
      <c r="D241" s="685"/>
      <c r="E241" s="679"/>
      <c r="F241" s="679"/>
      <c r="G241" s="690"/>
    </row>
    <row r="242" spans="1:7" ht="24.6">
      <c r="A242" s="685"/>
      <c r="B242" s="319" t="s">
        <v>1926</v>
      </c>
      <c r="C242" s="685"/>
      <c r="D242" s="685"/>
      <c r="E242" s="679"/>
      <c r="F242" s="679"/>
      <c r="G242" s="690"/>
    </row>
    <row r="243" spans="1:7">
      <c r="A243" s="685"/>
      <c r="B243" s="319" t="s">
        <v>1927</v>
      </c>
      <c r="C243" s="685"/>
      <c r="D243" s="685"/>
      <c r="E243" s="679"/>
      <c r="F243" s="679"/>
      <c r="G243" s="690"/>
    </row>
    <row r="244" spans="1:7" ht="13.8">
      <c r="A244" s="685"/>
      <c r="B244" s="313" t="s">
        <v>1928</v>
      </c>
      <c r="C244" s="685"/>
      <c r="D244" s="685"/>
      <c r="E244" s="679"/>
      <c r="F244" s="679"/>
      <c r="G244" s="690"/>
    </row>
    <row r="245" spans="1:7">
      <c r="A245" s="685"/>
      <c r="B245" s="313" t="s">
        <v>1929</v>
      </c>
      <c r="C245" s="685"/>
      <c r="D245" s="685"/>
      <c r="E245" s="679"/>
      <c r="F245" s="679"/>
      <c r="G245" s="690"/>
    </row>
    <row r="246" spans="1:7">
      <c r="A246" s="685"/>
      <c r="B246" s="313" t="s">
        <v>1930</v>
      </c>
      <c r="C246" s="685"/>
      <c r="D246" s="685"/>
      <c r="E246" s="679"/>
      <c r="F246" s="679"/>
      <c r="G246" s="690"/>
    </row>
    <row r="247" spans="1:7" ht="24.6">
      <c r="A247" s="685"/>
      <c r="B247" s="313" t="s">
        <v>1931</v>
      </c>
      <c r="C247" s="685"/>
      <c r="D247" s="685"/>
      <c r="E247" s="679"/>
      <c r="F247" s="679"/>
      <c r="G247" s="690"/>
    </row>
    <row r="248" spans="1:7" ht="24.6">
      <c r="A248" s="685"/>
      <c r="B248" s="313" t="s">
        <v>1932</v>
      </c>
      <c r="C248" s="685"/>
      <c r="D248" s="685"/>
      <c r="E248" s="679"/>
      <c r="F248" s="679"/>
      <c r="G248" s="690"/>
    </row>
    <row r="249" spans="1:7">
      <c r="A249" s="685" t="s">
        <v>1446</v>
      </c>
      <c r="B249" s="313" t="s">
        <v>1923</v>
      </c>
      <c r="C249" s="685" t="s">
        <v>64</v>
      </c>
      <c r="D249" s="685">
        <v>15</v>
      </c>
      <c r="E249" s="679"/>
      <c r="F249" s="679"/>
      <c r="G249" s="690"/>
    </row>
    <row r="250" spans="1:7">
      <c r="A250" s="685"/>
      <c r="B250" s="319" t="s">
        <v>1924</v>
      </c>
      <c r="C250" s="685"/>
      <c r="D250" s="685"/>
      <c r="E250" s="679"/>
      <c r="F250" s="679"/>
      <c r="G250" s="690"/>
    </row>
    <row r="251" spans="1:7">
      <c r="A251" s="685"/>
      <c r="B251" s="319" t="s">
        <v>1925</v>
      </c>
      <c r="C251" s="685"/>
      <c r="D251" s="685"/>
      <c r="E251" s="679"/>
      <c r="F251" s="679"/>
      <c r="G251" s="690"/>
    </row>
    <row r="252" spans="1:7" ht="24.6">
      <c r="A252" s="685"/>
      <c r="B252" s="319" t="s">
        <v>1926</v>
      </c>
      <c r="C252" s="685"/>
      <c r="D252" s="685"/>
      <c r="E252" s="679"/>
      <c r="F252" s="679"/>
      <c r="G252" s="690"/>
    </row>
    <row r="253" spans="1:7">
      <c r="A253" s="685"/>
      <c r="B253" s="319" t="s">
        <v>1927</v>
      </c>
      <c r="C253" s="685"/>
      <c r="D253" s="685"/>
      <c r="E253" s="679"/>
      <c r="F253" s="679"/>
      <c r="G253" s="690"/>
    </row>
    <row r="254" spans="1:7" ht="13.8">
      <c r="A254" s="685"/>
      <c r="B254" s="313" t="s">
        <v>1933</v>
      </c>
      <c r="C254" s="685"/>
      <c r="D254" s="685"/>
      <c r="E254" s="679"/>
      <c r="F254" s="679"/>
      <c r="G254" s="690"/>
    </row>
    <row r="255" spans="1:7">
      <c r="A255" s="685"/>
      <c r="B255" s="313" t="s">
        <v>1934</v>
      </c>
      <c r="C255" s="685"/>
      <c r="D255" s="685"/>
      <c r="E255" s="679"/>
      <c r="F255" s="679"/>
      <c r="G255" s="690"/>
    </row>
    <row r="256" spans="1:7">
      <c r="A256" s="685"/>
      <c r="B256" s="313" t="s">
        <v>1935</v>
      </c>
      <c r="C256" s="685"/>
      <c r="D256" s="685"/>
      <c r="E256" s="679"/>
      <c r="F256" s="679"/>
      <c r="G256" s="690"/>
    </row>
    <row r="257" spans="1:7" ht="24.6">
      <c r="A257" s="685"/>
      <c r="B257" s="313" t="s">
        <v>1936</v>
      </c>
      <c r="C257" s="685"/>
      <c r="D257" s="685"/>
      <c r="E257" s="679"/>
      <c r="F257" s="679"/>
      <c r="G257" s="690"/>
    </row>
    <row r="258" spans="1:7" ht="24.6">
      <c r="A258" s="685"/>
      <c r="B258" s="313" t="s">
        <v>1937</v>
      </c>
      <c r="C258" s="685"/>
      <c r="D258" s="685"/>
      <c r="E258" s="679"/>
      <c r="F258" s="679"/>
      <c r="G258" s="690"/>
    </row>
    <row r="259" spans="1:7" ht="24.6">
      <c r="A259" s="685" t="s">
        <v>1447</v>
      </c>
      <c r="B259" s="313" t="s">
        <v>1938</v>
      </c>
      <c r="C259" s="685" t="s">
        <v>13</v>
      </c>
      <c r="D259" s="685">
        <v>1</v>
      </c>
      <c r="E259" s="679"/>
      <c r="F259" s="679"/>
      <c r="G259" s="690"/>
    </row>
    <row r="260" spans="1:7">
      <c r="A260" s="685"/>
      <c r="B260" s="337" t="s">
        <v>1939</v>
      </c>
      <c r="C260" s="685"/>
      <c r="D260" s="685"/>
      <c r="E260" s="679"/>
      <c r="F260" s="679"/>
      <c r="G260" s="690"/>
    </row>
    <row r="261" spans="1:7">
      <c r="A261" s="685"/>
      <c r="B261" s="313" t="s">
        <v>1940</v>
      </c>
      <c r="C261" s="685"/>
      <c r="D261" s="685"/>
      <c r="E261" s="679"/>
      <c r="F261" s="679"/>
      <c r="G261" s="690"/>
    </row>
    <row r="262" spans="1:7">
      <c r="A262" s="685" t="s">
        <v>1448</v>
      </c>
      <c r="B262" s="313" t="s">
        <v>1941</v>
      </c>
      <c r="C262" s="685" t="s">
        <v>13</v>
      </c>
      <c r="D262" s="685">
        <v>1</v>
      </c>
      <c r="E262" s="679"/>
      <c r="F262" s="679"/>
      <c r="G262" s="690"/>
    </row>
    <row r="263" spans="1:7">
      <c r="A263" s="685"/>
      <c r="B263" s="337" t="s">
        <v>1942</v>
      </c>
      <c r="C263" s="685"/>
      <c r="D263" s="685"/>
      <c r="E263" s="679"/>
      <c r="F263" s="679"/>
      <c r="G263" s="690"/>
    </row>
    <row r="264" spans="1:7">
      <c r="A264" s="685"/>
      <c r="B264" s="313" t="s">
        <v>1943</v>
      </c>
      <c r="C264" s="685"/>
      <c r="D264" s="685"/>
      <c r="E264" s="679"/>
      <c r="F264" s="679"/>
      <c r="G264" s="690"/>
    </row>
    <row r="265" spans="1:7" ht="24.6">
      <c r="A265" s="685" t="s">
        <v>1449</v>
      </c>
      <c r="B265" s="313" t="s">
        <v>1944</v>
      </c>
      <c r="C265" s="685" t="s">
        <v>13</v>
      </c>
      <c r="D265" s="685">
        <v>3</v>
      </c>
      <c r="E265" s="679"/>
      <c r="F265" s="679"/>
      <c r="G265" s="690"/>
    </row>
    <row r="266" spans="1:7">
      <c r="A266" s="685"/>
      <c r="B266" s="337" t="s">
        <v>1945</v>
      </c>
      <c r="C266" s="685"/>
      <c r="D266" s="685"/>
      <c r="E266" s="679"/>
      <c r="F266" s="679"/>
      <c r="G266" s="690"/>
    </row>
    <row r="267" spans="1:7">
      <c r="A267" s="685"/>
      <c r="B267" s="337" t="s">
        <v>1946</v>
      </c>
      <c r="C267" s="685"/>
      <c r="D267" s="685"/>
      <c r="E267" s="679"/>
      <c r="F267" s="679"/>
      <c r="G267" s="690"/>
    </row>
    <row r="268" spans="1:7" ht="13.8">
      <c r="A268" s="685"/>
      <c r="B268" s="313" t="s">
        <v>1947</v>
      </c>
      <c r="C268" s="685"/>
      <c r="D268" s="685"/>
      <c r="E268" s="679"/>
      <c r="F268" s="679"/>
      <c r="G268" s="690"/>
    </row>
    <row r="269" spans="1:7" ht="24.6">
      <c r="A269" s="685" t="s">
        <v>1450</v>
      </c>
      <c r="B269" s="313" t="s">
        <v>1833</v>
      </c>
      <c r="C269" s="685" t="s">
        <v>64</v>
      </c>
      <c r="D269" s="685">
        <v>9</v>
      </c>
      <c r="E269" s="679"/>
      <c r="F269" s="679"/>
      <c r="G269" s="690"/>
    </row>
    <row r="270" spans="1:7">
      <c r="A270" s="685"/>
      <c r="B270" s="313" t="s">
        <v>1948</v>
      </c>
      <c r="C270" s="685"/>
      <c r="D270" s="685"/>
      <c r="E270" s="679"/>
      <c r="F270" s="679"/>
      <c r="G270" s="690"/>
    </row>
    <row r="271" spans="1:7" ht="24.6">
      <c r="A271" s="685" t="s">
        <v>1451</v>
      </c>
      <c r="B271" s="313" t="s">
        <v>1949</v>
      </c>
      <c r="C271" s="685" t="s">
        <v>64</v>
      </c>
      <c r="D271" s="685">
        <v>8</v>
      </c>
      <c r="E271" s="679"/>
      <c r="F271" s="679"/>
      <c r="G271" s="690"/>
    </row>
    <row r="272" spans="1:7">
      <c r="A272" s="685"/>
      <c r="B272" s="313" t="s">
        <v>1948</v>
      </c>
      <c r="C272" s="685"/>
      <c r="D272" s="685"/>
      <c r="E272" s="679"/>
      <c r="F272" s="679"/>
      <c r="G272" s="690"/>
    </row>
    <row r="273" spans="1:7" ht="24.6">
      <c r="A273" s="685" t="s">
        <v>1452</v>
      </c>
      <c r="B273" s="313" t="s">
        <v>1833</v>
      </c>
      <c r="C273" s="685" t="s">
        <v>64</v>
      </c>
      <c r="D273" s="685">
        <v>6</v>
      </c>
      <c r="E273" s="679"/>
      <c r="F273" s="679"/>
      <c r="G273" s="690"/>
    </row>
    <row r="274" spans="1:7">
      <c r="A274" s="685"/>
      <c r="B274" s="313" t="s">
        <v>1951</v>
      </c>
      <c r="C274" s="685"/>
      <c r="D274" s="685"/>
      <c r="E274" s="679"/>
      <c r="F274" s="679"/>
      <c r="G274" s="690"/>
    </row>
    <row r="275" spans="1:7">
      <c r="A275" s="685" t="s">
        <v>1453</v>
      </c>
      <c r="B275" s="313" t="s">
        <v>1787</v>
      </c>
      <c r="C275" s="685" t="s">
        <v>64</v>
      </c>
      <c r="D275" s="685">
        <v>15</v>
      </c>
      <c r="E275" s="679"/>
      <c r="F275" s="679"/>
      <c r="G275" s="690"/>
    </row>
    <row r="276" spans="1:7">
      <c r="A276" s="685"/>
      <c r="B276" s="313" t="s">
        <v>1788</v>
      </c>
      <c r="C276" s="685"/>
      <c r="D276" s="685"/>
      <c r="E276" s="679"/>
      <c r="F276" s="679"/>
      <c r="G276" s="690"/>
    </row>
    <row r="277" spans="1:7" ht="24.6">
      <c r="A277" s="317" t="s">
        <v>1457</v>
      </c>
      <c r="B277" s="313" t="s">
        <v>1952</v>
      </c>
      <c r="C277" s="317" t="s">
        <v>13</v>
      </c>
      <c r="D277" s="317">
        <v>1</v>
      </c>
      <c r="E277" s="313"/>
      <c r="F277" s="313"/>
      <c r="G277" s="338"/>
    </row>
    <row r="278" spans="1:7">
      <c r="A278" s="317" t="s">
        <v>1458</v>
      </c>
      <c r="B278" s="313" t="s">
        <v>1953</v>
      </c>
      <c r="C278" s="317" t="s">
        <v>15</v>
      </c>
      <c r="D278" s="317">
        <v>5</v>
      </c>
      <c r="E278" s="313"/>
      <c r="F278" s="313"/>
      <c r="G278" s="338"/>
    </row>
    <row r="279" spans="1:7">
      <c r="A279" s="685" t="s">
        <v>1459</v>
      </c>
      <c r="B279" s="313" t="s">
        <v>1954</v>
      </c>
      <c r="C279" s="685" t="s">
        <v>15</v>
      </c>
      <c r="D279" s="685">
        <v>3</v>
      </c>
      <c r="E279" s="679"/>
      <c r="F279" s="679"/>
      <c r="G279" s="690"/>
    </row>
    <row r="280" spans="1:7" ht="24.6">
      <c r="A280" s="685"/>
      <c r="B280" s="313" t="s">
        <v>1955</v>
      </c>
      <c r="C280" s="685"/>
      <c r="D280" s="685"/>
      <c r="E280" s="679"/>
      <c r="F280" s="679"/>
      <c r="G280" s="690"/>
    </row>
    <row r="281" spans="1:7" ht="24.6">
      <c r="A281" s="317" t="s">
        <v>1460</v>
      </c>
      <c r="B281" s="313" t="s">
        <v>1956</v>
      </c>
      <c r="C281" s="317" t="s">
        <v>15</v>
      </c>
      <c r="D281" s="317">
        <v>4</v>
      </c>
      <c r="E281" s="313"/>
      <c r="F281" s="313"/>
      <c r="G281" s="338"/>
    </row>
    <row r="282" spans="1:7">
      <c r="A282" s="685" t="s">
        <v>1461</v>
      </c>
      <c r="B282" s="313" t="s">
        <v>1889</v>
      </c>
      <c r="C282" s="317" t="s">
        <v>13</v>
      </c>
      <c r="D282" s="317">
        <v>1</v>
      </c>
      <c r="E282" s="313"/>
      <c r="F282" s="313"/>
      <c r="G282" s="690"/>
    </row>
    <row r="283" spans="1:7">
      <c r="A283" s="685"/>
      <c r="B283" s="319" t="s">
        <v>1890</v>
      </c>
      <c r="C283" s="317" t="s">
        <v>15</v>
      </c>
      <c r="D283" s="317">
        <v>12</v>
      </c>
      <c r="E283" s="313"/>
      <c r="F283" s="313"/>
      <c r="G283" s="690"/>
    </row>
    <row r="284" spans="1:7">
      <c r="A284" s="685"/>
      <c r="B284" s="319" t="s">
        <v>1891</v>
      </c>
      <c r="C284" s="317" t="s">
        <v>15</v>
      </c>
      <c r="D284" s="317">
        <v>11</v>
      </c>
      <c r="E284" s="313"/>
      <c r="F284" s="313"/>
      <c r="G284" s="690"/>
    </row>
    <row r="285" spans="1:7">
      <c r="A285" s="685"/>
      <c r="B285" s="319" t="s">
        <v>1892</v>
      </c>
      <c r="C285" s="317" t="s">
        <v>15</v>
      </c>
      <c r="D285" s="317">
        <v>1</v>
      </c>
      <c r="E285" s="313"/>
      <c r="F285" s="313"/>
      <c r="G285" s="690"/>
    </row>
    <row r="286" spans="1:7">
      <c r="A286" s="685"/>
      <c r="B286" s="319" t="s">
        <v>1893</v>
      </c>
      <c r="C286" s="317" t="s">
        <v>15</v>
      </c>
      <c r="D286" s="317">
        <v>1</v>
      </c>
      <c r="E286" s="313"/>
      <c r="F286" s="313"/>
      <c r="G286" s="690"/>
    </row>
    <row r="287" spans="1:7">
      <c r="A287" s="685"/>
      <c r="B287" s="319" t="s">
        <v>1894</v>
      </c>
      <c r="C287" s="317" t="s">
        <v>1896</v>
      </c>
      <c r="D287" s="317">
        <v>1</v>
      </c>
      <c r="E287" s="313"/>
      <c r="F287" s="313"/>
      <c r="G287" s="690"/>
    </row>
    <row r="288" spans="1:7">
      <c r="A288" s="685"/>
      <c r="B288" s="319" t="s">
        <v>1895</v>
      </c>
      <c r="C288" s="317" t="s">
        <v>64</v>
      </c>
      <c r="D288" s="317">
        <v>2</v>
      </c>
      <c r="E288" s="313"/>
      <c r="F288" s="313"/>
      <c r="G288" s="690"/>
    </row>
    <row r="289" spans="1:7">
      <c r="A289" s="685" t="s">
        <v>1462</v>
      </c>
      <c r="B289" s="313" t="s">
        <v>1889</v>
      </c>
      <c r="C289" s="317" t="s">
        <v>13</v>
      </c>
      <c r="D289" s="317">
        <v>1</v>
      </c>
      <c r="E289" s="313"/>
      <c r="F289" s="313"/>
      <c r="G289" s="690"/>
    </row>
    <row r="290" spans="1:7">
      <c r="A290" s="685"/>
      <c r="B290" s="319" t="s">
        <v>1890</v>
      </c>
      <c r="C290" s="317" t="s">
        <v>15</v>
      </c>
      <c r="D290" s="317">
        <v>6</v>
      </c>
      <c r="E290" s="313"/>
      <c r="F290" s="313"/>
      <c r="G290" s="690"/>
    </row>
    <row r="291" spans="1:7">
      <c r="A291" s="685"/>
      <c r="B291" s="319" t="s">
        <v>1891</v>
      </c>
      <c r="C291" s="317" t="s">
        <v>15</v>
      </c>
      <c r="D291" s="317">
        <v>5</v>
      </c>
      <c r="E291" s="313"/>
      <c r="F291" s="313"/>
      <c r="G291" s="690"/>
    </row>
    <row r="292" spans="1:7">
      <c r="A292" s="685"/>
      <c r="B292" s="319" t="s">
        <v>1892</v>
      </c>
      <c r="C292" s="317" t="s">
        <v>15</v>
      </c>
      <c r="D292" s="317">
        <v>1</v>
      </c>
      <c r="E292" s="313"/>
      <c r="F292" s="313"/>
      <c r="G292" s="690"/>
    </row>
    <row r="293" spans="1:7">
      <c r="A293" s="685"/>
      <c r="B293" s="319" t="s">
        <v>1893</v>
      </c>
      <c r="C293" s="317" t="s">
        <v>15</v>
      </c>
      <c r="D293" s="317">
        <v>1</v>
      </c>
      <c r="E293" s="313"/>
      <c r="F293" s="313"/>
      <c r="G293" s="690"/>
    </row>
    <row r="294" spans="1:7">
      <c r="A294" s="685"/>
      <c r="B294" s="319" t="s">
        <v>1894</v>
      </c>
      <c r="C294" s="317" t="s">
        <v>1896</v>
      </c>
      <c r="D294" s="317">
        <v>1</v>
      </c>
      <c r="E294" s="313"/>
      <c r="F294" s="313"/>
      <c r="G294" s="690"/>
    </row>
    <row r="295" spans="1:7">
      <c r="A295" s="685"/>
      <c r="B295" s="319" t="s">
        <v>1895</v>
      </c>
      <c r="C295" s="317" t="s">
        <v>64</v>
      </c>
      <c r="D295" s="317">
        <v>2</v>
      </c>
      <c r="E295" s="313"/>
      <c r="F295" s="313"/>
      <c r="G295" s="690"/>
    </row>
    <row r="296" spans="1:7">
      <c r="A296" s="317" t="s">
        <v>1474</v>
      </c>
      <c r="B296" s="313" t="s">
        <v>1957</v>
      </c>
      <c r="C296" s="317" t="s">
        <v>64</v>
      </c>
      <c r="D296" s="317">
        <v>10</v>
      </c>
      <c r="E296" s="313"/>
      <c r="F296" s="313"/>
      <c r="G296" s="338"/>
    </row>
    <row r="297" spans="1:7">
      <c r="A297" s="704" t="s">
        <v>2014</v>
      </c>
      <c r="B297" s="702"/>
      <c r="C297" s="702"/>
      <c r="D297" s="702"/>
      <c r="E297" s="702"/>
      <c r="F297" s="705"/>
    </row>
    <row r="298" spans="1:7">
      <c r="A298" s="699" t="s">
        <v>1958</v>
      </c>
      <c r="B298" s="700"/>
      <c r="C298" s="700"/>
      <c r="D298" s="700"/>
      <c r="E298" s="700"/>
      <c r="F298" s="701"/>
    </row>
    <row r="299" spans="1:7">
      <c r="A299" s="317" t="s">
        <v>1835</v>
      </c>
      <c r="B299" s="313" t="s">
        <v>1959</v>
      </c>
      <c r="C299" s="317" t="s">
        <v>15</v>
      </c>
      <c r="D299" s="317">
        <v>1</v>
      </c>
      <c r="E299" s="313"/>
      <c r="F299" s="313"/>
    </row>
    <row r="300" spans="1:7">
      <c r="A300" s="317" t="s">
        <v>1790</v>
      </c>
      <c r="B300" s="313" t="s">
        <v>1960</v>
      </c>
      <c r="C300" s="317" t="s">
        <v>15</v>
      </c>
      <c r="D300" s="317">
        <v>1</v>
      </c>
      <c r="E300" s="313"/>
      <c r="F300" s="313"/>
    </row>
    <row r="301" spans="1:7" ht="13.5" customHeight="1">
      <c r="A301" s="685" t="s">
        <v>1796</v>
      </c>
      <c r="B301" s="679" t="s">
        <v>1961</v>
      </c>
      <c r="C301" s="685" t="s">
        <v>64</v>
      </c>
      <c r="D301" s="685">
        <v>51</v>
      </c>
      <c r="E301" s="679"/>
      <c r="F301" s="679"/>
    </row>
    <row r="302" spans="1:7">
      <c r="A302" s="685"/>
      <c r="B302" s="679"/>
      <c r="C302" s="685"/>
      <c r="D302" s="685"/>
      <c r="E302" s="679"/>
      <c r="F302" s="679"/>
    </row>
    <row r="303" spans="1:7">
      <c r="A303" s="317" t="s">
        <v>1798</v>
      </c>
      <c r="B303" s="313" t="s">
        <v>1962</v>
      </c>
      <c r="C303" s="317" t="s">
        <v>15</v>
      </c>
      <c r="D303" s="317">
        <v>1</v>
      </c>
      <c r="E303" s="313"/>
      <c r="F303" s="313"/>
    </row>
    <row r="304" spans="1:7">
      <c r="A304" s="702" t="s">
        <v>2015</v>
      </c>
      <c r="B304" s="702"/>
      <c r="C304" s="702"/>
      <c r="D304" s="702"/>
      <c r="E304" s="702"/>
      <c r="F304" s="702"/>
    </row>
    <row r="305" spans="1:7">
      <c r="A305" s="703" t="s">
        <v>1958</v>
      </c>
      <c r="B305" s="703"/>
      <c r="C305" s="703"/>
      <c r="D305" s="703"/>
      <c r="E305" s="703"/>
      <c r="F305" s="703"/>
    </row>
    <row r="306" spans="1:7" ht="24.6">
      <c r="A306" s="317" t="s">
        <v>1771</v>
      </c>
      <c r="B306" s="313" t="s">
        <v>1963</v>
      </c>
      <c r="C306" s="317" t="s">
        <v>15</v>
      </c>
      <c r="D306" s="317">
        <v>1</v>
      </c>
      <c r="E306" s="313"/>
      <c r="F306" s="313"/>
    </row>
    <row r="307" spans="1:7" ht="24.6">
      <c r="A307" s="317" t="s">
        <v>1964</v>
      </c>
      <c r="B307" s="313" t="s">
        <v>1965</v>
      </c>
      <c r="C307" s="317" t="s">
        <v>64</v>
      </c>
      <c r="D307" s="317">
        <v>28</v>
      </c>
      <c r="E307" s="313"/>
      <c r="F307" s="313"/>
    </row>
    <row r="308" spans="1:7" ht="24.6">
      <c r="A308" s="317" t="s">
        <v>1966</v>
      </c>
      <c r="B308" s="313" t="s">
        <v>1967</v>
      </c>
      <c r="C308" s="317" t="s">
        <v>46</v>
      </c>
      <c r="D308" s="317">
        <v>1.8</v>
      </c>
      <c r="E308" s="313"/>
      <c r="F308" s="313"/>
    </row>
    <row r="309" spans="1:7">
      <c r="A309" s="704" t="s">
        <v>2016</v>
      </c>
      <c r="B309" s="702"/>
      <c r="C309" s="702"/>
      <c r="D309" s="702"/>
      <c r="E309" s="702"/>
      <c r="F309" s="705"/>
    </row>
    <row r="310" spans="1:7">
      <c r="A310" s="706" t="s">
        <v>1958</v>
      </c>
      <c r="B310" s="703"/>
      <c r="C310" s="703"/>
      <c r="D310" s="703"/>
      <c r="E310" s="703"/>
      <c r="F310" s="707"/>
    </row>
    <row r="311" spans="1:7">
      <c r="A311" s="685" t="s">
        <v>1445</v>
      </c>
      <c r="B311" s="313" t="s">
        <v>1968</v>
      </c>
      <c r="C311" s="685" t="s">
        <v>64</v>
      </c>
      <c r="D311" s="685">
        <v>33</v>
      </c>
      <c r="E311" s="679"/>
      <c r="F311" s="679"/>
      <c r="G311" s="690"/>
    </row>
    <row r="312" spans="1:7" ht="14.1">
      <c r="A312" s="685"/>
      <c r="B312" s="339" t="s">
        <v>1969</v>
      </c>
      <c r="C312" s="685"/>
      <c r="D312" s="685"/>
      <c r="E312" s="679"/>
      <c r="F312" s="679"/>
      <c r="G312" s="690"/>
    </row>
    <row r="313" spans="1:7" ht="26.4">
      <c r="A313" s="685"/>
      <c r="B313" s="339" t="s">
        <v>1970</v>
      </c>
      <c r="C313" s="685"/>
      <c r="D313" s="685"/>
      <c r="E313" s="679"/>
      <c r="F313" s="679"/>
      <c r="G313" s="690"/>
    </row>
    <row r="314" spans="1:7" ht="24.9">
      <c r="A314" s="685"/>
      <c r="B314" s="339" t="s">
        <v>1971</v>
      </c>
      <c r="C314" s="685"/>
      <c r="D314" s="685"/>
      <c r="E314" s="679"/>
      <c r="F314" s="679"/>
      <c r="G314" s="690"/>
    </row>
    <row r="315" spans="1:7" ht="24.9">
      <c r="A315" s="685"/>
      <c r="B315" s="339" t="s">
        <v>1972</v>
      </c>
      <c r="C315" s="685"/>
      <c r="D315" s="685"/>
      <c r="E315" s="679"/>
      <c r="F315" s="679"/>
      <c r="G315" s="690"/>
    </row>
    <row r="316" spans="1:7" ht="12.6">
      <c r="A316" s="685"/>
      <c r="B316" s="339" t="s">
        <v>1973</v>
      </c>
      <c r="C316" s="685"/>
      <c r="D316" s="685"/>
      <c r="E316" s="679"/>
      <c r="F316" s="679"/>
      <c r="G316" s="690"/>
    </row>
    <row r="317" spans="1:7" ht="14.4">
      <c r="A317" s="685"/>
      <c r="B317" s="339" t="s">
        <v>1974</v>
      </c>
      <c r="C317" s="685"/>
      <c r="D317" s="685"/>
      <c r="E317" s="679"/>
      <c r="F317" s="679"/>
      <c r="G317" s="690"/>
    </row>
    <row r="318" spans="1:7" ht="13.8">
      <c r="A318" s="685"/>
      <c r="B318" s="339" t="s">
        <v>1975</v>
      </c>
      <c r="C318" s="685"/>
      <c r="D318" s="685"/>
      <c r="E318" s="679"/>
      <c r="F318" s="679"/>
      <c r="G318" s="690"/>
    </row>
    <row r="319" spans="1:7" ht="24.6">
      <c r="A319" s="685" t="s">
        <v>1446</v>
      </c>
      <c r="B319" s="313" t="s">
        <v>1976</v>
      </c>
      <c r="C319" s="685" t="s">
        <v>15</v>
      </c>
      <c r="D319" s="685">
        <v>3</v>
      </c>
      <c r="E319" s="679"/>
      <c r="F319" s="679"/>
      <c r="G319" s="690"/>
    </row>
    <row r="320" spans="1:7">
      <c r="A320" s="685"/>
      <c r="B320" s="319" t="s">
        <v>1977</v>
      </c>
      <c r="C320" s="685"/>
      <c r="D320" s="685"/>
      <c r="E320" s="679"/>
      <c r="F320" s="679"/>
      <c r="G320" s="690"/>
    </row>
    <row r="321" spans="1:7" ht="24.6">
      <c r="A321" s="685"/>
      <c r="B321" s="319" t="s">
        <v>1978</v>
      </c>
      <c r="C321" s="685"/>
      <c r="D321" s="685"/>
      <c r="E321" s="679"/>
      <c r="F321" s="679"/>
      <c r="G321" s="690"/>
    </row>
    <row r="322" spans="1:7" ht="24.6">
      <c r="A322" s="685"/>
      <c r="B322" s="319" t="s">
        <v>1979</v>
      </c>
      <c r="C322" s="685"/>
      <c r="D322" s="685"/>
      <c r="E322" s="679"/>
      <c r="F322" s="679"/>
      <c r="G322" s="690"/>
    </row>
    <row r="323" spans="1:7" ht="75.3">
      <c r="A323" s="685"/>
      <c r="B323" s="319" t="s">
        <v>1980</v>
      </c>
      <c r="C323" s="685"/>
      <c r="D323" s="685"/>
      <c r="E323" s="679"/>
      <c r="F323" s="679"/>
      <c r="G323" s="690"/>
    </row>
    <row r="324" spans="1:7" ht="36.9">
      <c r="A324" s="685"/>
      <c r="B324" s="319" t="s">
        <v>1981</v>
      </c>
      <c r="C324" s="685"/>
      <c r="D324" s="685"/>
      <c r="E324" s="679"/>
      <c r="F324" s="679"/>
      <c r="G324" s="690"/>
    </row>
    <row r="325" spans="1:7" ht="24.6">
      <c r="A325" s="685"/>
      <c r="B325" s="319" t="s">
        <v>1982</v>
      </c>
      <c r="C325" s="685"/>
      <c r="D325" s="685"/>
      <c r="E325" s="679"/>
      <c r="F325" s="679"/>
      <c r="G325" s="690"/>
    </row>
    <row r="326" spans="1:7" ht="24.6">
      <c r="A326" s="685"/>
      <c r="B326" s="319" t="s">
        <v>1983</v>
      </c>
      <c r="C326" s="685"/>
      <c r="D326" s="685"/>
      <c r="E326" s="679"/>
      <c r="F326" s="679"/>
      <c r="G326" s="690"/>
    </row>
    <row r="327" spans="1:7" ht="24.6">
      <c r="A327" s="685"/>
      <c r="B327" s="319" t="s">
        <v>1984</v>
      </c>
      <c r="C327" s="685"/>
      <c r="D327" s="685"/>
      <c r="E327" s="679"/>
      <c r="F327" s="679"/>
      <c r="G327" s="690"/>
    </row>
    <row r="328" spans="1:7">
      <c r="A328" s="685"/>
      <c r="B328" s="319" t="s">
        <v>1985</v>
      </c>
      <c r="C328" s="685"/>
      <c r="D328" s="685"/>
      <c r="E328" s="679"/>
      <c r="F328" s="679"/>
      <c r="G328" s="690"/>
    </row>
    <row r="329" spans="1:7">
      <c r="A329" s="685" t="s">
        <v>1447</v>
      </c>
      <c r="B329" s="313" t="s">
        <v>1986</v>
      </c>
      <c r="C329" s="685" t="s">
        <v>15</v>
      </c>
      <c r="D329" s="685">
        <v>1</v>
      </c>
      <c r="E329" s="679"/>
      <c r="F329" s="679"/>
      <c r="G329" s="690"/>
    </row>
    <row r="330" spans="1:7" ht="24.6">
      <c r="A330" s="685"/>
      <c r="B330" s="313" t="s">
        <v>1987</v>
      </c>
      <c r="C330" s="685"/>
      <c r="D330" s="685"/>
      <c r="E330" s="679"/>
      <c r="F330" s="679"/>
      <c r="G330" s="690"/>
    </row>
    <row r="331" spans="1:7">
      <c r="A331" s="685"/>
      <c r="B331" s="313" t="s">
        <v>1988</v>
      </c>
      <c r="C331" s="685"/>
      <c r="D331" s="685"/>
      <c r="E331" s="679"/>
      <c r="F331" s="679"/>
      <c r="G331" s="690"/>
    </row>
    <row r="332" spans="1:7">
      <c r="A332" s="685"/>
      <c r="B332" s="313" t="s">
        <v>1989</v>
      </c>
      <c r="C332" s="685"/>
      <c r="D332" s="685"/>
      <c r="E332" s="679"/>
      <c r="F332" s="679"/>
      <c r="G332" s="690"/>
    </row>
    <row r="333" spans="1:7">
      <c r="A333" s="685"/>
      <c r="B333" s="319" t="s">
        <v>1990</v>
      </c>
      <c r="C333" s="685"/>
      <c r="D333" s="685"/>
      <c r="E333" s="679"/>
      <c r="F333" s="679"/>
      <c r="G333" s="690"/>
    </row>
    <row r="334" spans="1:7" ht="24.6">
      <c r="A334" s="685"/>
      <c r="B334" s="313" t="s">
        <v>1991</v>
      </c>
      <c r="C334" s="685"/>
      <c r="D334" s="685"/>
      <c r="E334" s="679"/>
      <c r="F334" s="679"/>
      <c r="G334" s="690"/>
    </row>
    <row r="335" spans="1:7" ht="24.6">
      <c r="A335" s="685"/>
      <c r="B335" s="313" t="s">
        <v>1992</v>
      </c>
      <c r="C335" s="685"/>
      <c r="D335" s="685"/>
      <c r="E335" s="679"/>
      <c r="F335" s="679"/>
      <c r="G335" s="690"/>
    </row>
    <row r="336" spans="1:7">
      <c r="A336" s="685"/>
      <c r="B336" s="313" t="s">
        <v>1993</v>
      </c>
      <c r="C336" s="685"/>
      <c r="D336" s="685"/>
      <c r="E336" s="679"/>
      <c r="F336" s="679"/>
      <c r="G336" s="690"/>
    </row>
    <row r="337" spans="1:7">
      <c r="A337" s="317" t="s">
        <v>1448</v>
      </c>
      <c r="B337" s="313" t="s">
        <v>1994</v>
      </c>
      <c r="C337" s="317" t="s">
        <v>15</v>
      </c>
      <c r="D337" s="317">
        <v>1</v>
      </c>
      <c r="E337" s="313"/>
      <c r="F337" s="313"/>
      <c r="G337" s="338"/>
    </row>
    <row r="338" spans="1:7">
      <c r="A338" s="317" t="s">
        <v>1449</v>
      </c>
      <c r="B338" s="313" t="s">
        <v>1995</v>
      </c>
      <c r="C338" s="317" t="s">
        <v>15</v>
      </c>
      <c r="D338" s="317">
        <v>2</v>
      </c>
      <c r="E338" s="313"/>
      <c r="F338" s="313"/>
      <c r="G338" s="338"/>
    </row>
    <row r="339" spans="1:7">
      <c r="A339" s="317" t="s">
        <v>1450</v>
      </c>
      <c r="B339" s="313" t="s">
        <v>1996</v>
      </c>
      <c r="C339" s="317" t="s">
        <v>15</v>
      </c>
      <c r="D339" s="317">
        <v>2</v>
      </c>
      <c r="E339" s="313"/>
      <c r="F339" s="313"/>
      <c r="G339" s="338"/>
    </row>
    <row r="340" spans="1:7">
      <c r="A340" s="317" t="s">
        <v>1451</v>
      </c>
      <c r="B340" s="313" t="s">
        <v>1997</v>
      </c>
      <c r="C340" s="317" t="s">
        <v>15</v>
      </c>
      <c r="D340" s="317">
        <v>2</v>
      </c>
      <c r="E340" s="313"/>
      <c r="F340" s="313"/>
      <c r="G340" s="338"/>
    </row>
    <row r="341" spans="1:7">
      <c r="A341" s="317" t="s">
        <v>1452</v>
      </c>
      <c r="B341" s="313" t="s">
        <v>1998</v>
      </c>
      <c r="C341" s="317" t="s">
        <v>15</v>
      </c>
      <c r="D341" s="317">
        <v>6</v>
      </c>
      <c r="E341" s="313"/>
      <c r="F341" s="313"/>
      <c r="G341" s="338"/>
    </row>
    <row r="342" spans="1:7">
      <c r="A342" s="317" t="s">
        <v>1453</v>
      </c>
      <c r="B342" s="313" t="s">
        <v>1999</v>
      </c>
      <c r="C342" s="317" t="s">
        <v>15</v>
      </c>
      <c r="D342" s="317">
        <v>1</v>
      </c>
      <c r="E342" s="313"/>
      <c r="F342" s="313"/>
      <c r="G342" s="338"/>
    </row>
    <row r="343" spans="1:7">
      <c r="A343" s="317" t="s">
        <v>1457</v>
      </c>
      <c r="B343" s="313" t="s">
        <v>2000</v>
      </c>
      <c r="C343" s="317" t="s">
        <v>15</v>
      </c>
      <c r="D343" s="317">
        <v>1</v>
      </c>
      <c r="E343" s="313"/>
      <c r="F343" s="313"/>
      <c r="G343" s="338"/>
    </row>
    <row r="344" spans="1:7">
      <c r="A344" s="317" t="s">
        <v>1458</v>
      </c>
      <c r="B344" s="313" t="s">
        <v>2001</v>
      </c>
      <c r="C344" s="317" t="s">
        <v>15</v>
      </c>
      <c r="D344" s="317">
        <v>2</v>
      </c>
      <c r="E344" s="313"/>
      <c r="F344" s="313"/>
      <c r="G344" s="338"/>
    </row>
    <row r="345" spans="1:7">
      <c r="A345" s="317" t="s">
        <v>1459</v>
      </c>
      <c r="B345" s="313" t="s">
        <v>2002</v>
      </c>
      <c r="C345" s="317" t="s">
        <v>15</v>
      </c>
      <c r="D345" s="317">
        <v>2</v>
      </c>
      <c r="E345" s="313"/>
      <c r="F345" s="313"/>
      <c r="G345" s="338"/>
    </row>
    <row r="346" spans="1:7">
      <c r="A346" s="659" t="s">
        <v>1524</v>
      </c>
      <c r="B346" s="660"/>
      <c r="C346" s="660"/>
      <c r="D346" s="660"/>
      <c r="E346" s="661"/>
      <c r="F346" s="198" t="s">
        <v>2253</v>
      </c>
    </row>
    <row r="349" spans="1:7" ht="12.75" customHeight="1">
      <c r="A349" s="683" t="s">
        <v>2018</v>
      </c>
      <c r="B349" s="536"/>
      <c r="C349" s="536"/>
      <c r="D349" s="536"/>
      <c r="E349" s="536"/>
      <c r="F349" s="536"/>
    </row>
    <row r="350" spans="1:7" ht="12.75" customHeight="1">
      <c r="A350" s="536"/>
      <c r="B350" s="536"/>
      <c r="C350" s="536"/>
      <c r="D350" s="536"/>
      <c r="E350" s="536"/>
      <c r="F350" s="536"/>
    </row>
    <row r="351" spans="1:7" ht="12.75" customHeight="1">
      <c r="A351" s="683" t="s">
        <v>2017</v>
      </c>
      <c r="B351" s="536"/>
      <c r="C351" s="536"/>
      <c r="D351" s="536"/>
      <c r="E351" s="536"/>
      <c r="F351" s="536"/>
    </row>
    <row r="352" spans="1:7" ht="12.75" customHeight="1">
      <c r="A352" s="536"/>
      <c r="B352" s="536"/>
      <c r="C352" s="536"/>
      <c r="D352" s="536"/>
      <c r="E352" s="536"/>
      <c r="F352" s="536"/>
    </row>
    <row r="353" spans="1:6" ht="12.75" customHeight="1">
      <c r="A353" s="680" t="s">
        <v>2019</v>
      </c>
      <c r="B353" s="681"/>
      <c r="C353" s="681"/>
      <c r="D353" s="681"/>
      <c r="E353" s="681"/>
      <c r="F353" s="681"/>
    </row>
    <row r="354" spans="1:6" ht="12.75" customHeight="1">
      <c r="A354" s="681"/>
      <c r="B354" s="681"/>
      <c r="C354" s="681"/>
      <c r="D354" s="681"/>
      <c r="E354" s="681"/>
      <c r="F354" s="681"/>
    </row>
    <row r="355" spans="1:6">
      <c r="A355" s="662" t="s">
        <v>1438</v>
      </c>
      <c r="B355" s="41" t="s">
        <v>23</v>
      </c>
      <c r="C355" s="42" t="s">
        <v>6</v>
      </c>
      <c r="D355" s="570" t="s">
        <v>7</v>
      </c>
      <c r="E355" s="574" t="s">
        <v>1393</v>
      </c>
      <c r="F355" s="575"/>
    </row>
    <row r="356" spans="1:6">
      <c r="A356" s="698"/>
      <c r="B356" s="340" t="s">
        <v>24</v>
      </c>
      <c r="C356" s="341" t="s">
        <v>10</v>
      </c>
      <c r="D356" s="691"/>
      <c r="E356" s="342" t="s">
        <v>25</v>
      </c>
      <c r="F356" s="343" t="s">
        <v>26</v>
      </c>
    </row>
    <row r="357" spans="1:6">
      <c r="A357" s="685" t="s">
        <v>1771</v>
      </c>
      <c r="B357" s="313" t="s">
        <v>2020</v>
      </c>
      <c r="C357" s="317" t="s">
        <v>64</v>
      </c>
      <c r="D357" s="317">
        <v>74</v>
      </c>
      <c r="E357" s="318"/>
      <c r="F357" s="318"/>
    </row>
    <row r="358" spans="1:6">
      <c r="A358" s="685"/>
      <c r="B358" s="313" t="s">
        <v>1773</v>
      </c>
      <c r="C358" s="317" t="s">
        <v>64</v>
      </c>
      <c r="D358" s="317">
        <v>74</v>
      </c>
      <c r="E358" s="318"/>
      <c r="F358" s="318"/>
    </row>
    <row r="359" spans="1:6">
      <c r="A359" s="685"/>
      <c r="B359" s="313" t="s">
        <v>1774</v>
      </c>
      <c r="C359" s="317" t="s">
        <v>64</v>
      </c>
      <c r="D359" s="317" t="s">
        <v>1783</v>
      </c>
      <c r="E359" s="318"/>
      <c r="F359" s="318"/>
    </row>
    <row r="360" spans="1:6" ht="24.6">
      <c r="A360" s="697" t="s">
        <v>1775</v>
      </c>
      <c r="B360" s="313" t="s">
        <v>2021</v>
      </c>
      <c r="C360" s="317" t="s">
        <v>64</v>
      </c>
      <c r="D360" s="317">
        <v>74</v>
      </c>
      <c r="E360" s="318"/>
      <c r="F360" s="318"/>
    </row>
    <row r="361" spans="1:6">
      <c r="A361" s="697"/>
      <c r="B361" s="313" t="s">
        <v>2022</v>
      </c>
      <c r="C361" s="317" t="s">
        <v>64</v>
      </c>
      <c r="D361" s="317">
        <v>74</v>
      </c>
      <c r="E361" s="318"/>
      <c r="F361" s="318"/>
    </row>
    <row r="362" spans="1:6">
      <c r="A362" s="697"/>
      <c r="B362" s="313" t="s">
        <v>1774</v>
      </c>
      <c r="C362" s="317" t="s">
        <v>64</v>
      </c>
      <c r="D362" s="317" t="s">
        <v>1783</v>
      </c>
      <c r="E362" s="318"/>
      <c r="F362" s="318"/>
    </row>
    <row r="363" spans="1:6" ht="24.6">
      <c r="A363" s="697" t="s">
        <v>1777</v>
      </c>
      <c r="B363" s="313" t="s">
        <v>2023</v>
      </c>
      <c r="C363" s="317" t="s">
        <v>64</v>
      </c>
      <c r="D363" s="317">
        <v>165</v>
      </c>
      <c r="E363" s="318"/>
      <c r="F363" s="318"/>
    </row>
    <row r="364" spans="1:6">
      <c r="A364" s="697"/>
      <c r="B364" s="313" t="s">
        <v>1773</v>
      </c>
      <c r="C364" s="317" t="s">
        <v>64</v>
      </c>
      <c r="D364" s="317">
        <v>165</v>
      </c>
      <c r="E364" s="318"/>
      <c r="F364" s="318"/>
    </row>
    <row r="365" spans="1:6">
      <c r="A365" s="697"/>
      <c r="B365" s="313" t="s">
        <v>1774</v>
      </c>
      <c r="C365" s="317" t="s">
        <v>64</v>
      </c>
      <c r="D365" s="317" t="s">
        <v>1783</v>
      </c>
      <c r="E365" s="318"/>
      <c r="F365" s="318"/>
    </row>
    <row r="366" spans="1:6" ht="24.6">
      <c r="A366" s="322" t="s">
        <v>1779</v>
      </c>
      <c r="B366" s="312" t="s">
        <v>2024</v>
      </c>
      <c r="C366" s="317" t="s">
        <v>64</v>
      </c>
      <c r="D366" s="317">
        <v>74</v>
      </c>
      <c r="E366" s="318"/>
      <c r="F366" s="318"/>
    </row>
    <row r="367" spans="1:6" ht="24.6">
      <c r="A367" s="322" t="s">
        <v>1781</v>
      </c>
      <c r="B367" s="313" t="s">
        <v>2025</v>
      </c>
      <c r="C367" s="317" t="s">
        <v>64</v>
      </c>
      <c r="D367" s="317">
        <v>239</v>
      </c>
      <c r="E367" s="318"/>
      <c r="F367" s="318"/>
    </row>
    <row r="368" spans="1:6">
      <c r="A368" s="322" t="s">
        <v>1782</v>
      </c>
      <c r="B368" s="313" t="s">
        <v>2026</v>
      </c>
      <c r="C368" s="317" t="s">
        <v>64</v>
      </c>
      <c r="D368" s="317">
        <v>74</v>
      </c>
      <c r="E368" s="318"/>
      <c r="F368" s="318"/>
    </row>
    <row r="369" spans="1:6">
      <c r="A369" s="322" t="s">
        <v>1840</v>
      </c>
      <c r="B369" s="313" t="s">
        <v>2027</v>
      </c>
      <c r="C369" s="317" t="s">
        <v>64</v>
      </c>
      <c r="D369" s="317">
        <v>239</v>
      </c>
      <c r="E369" s="318"/>
      <c r="F369" s="318"/>
    </row>
    <row r="370" spans="1:6">
      <c r="A370" s="322" t="s">
        <v>1806</v>
      </c>
      <c r="B370" s="313" t="s">
        <v>2028</v>
      </c>
      <c r="C370" s="317" t="s">
        <v>64</v>
      </c>
      <c r="D370" s="317">
        <v>239</v>
      </c>
      <c r="E370" s="318"/>
      <c r="F370" s="318"/>
    </row>
    <row r="371" spans="1:6" ht="13.8">
      <c r="A371" s="322" t="s">
        <v>1807</v>
      </c>
      <c r="B371" s="313" t="s">
        <v>1780</v>
      </c>
      <c r="C371" s="317" t="s">
        <v>1646</v>
      </c>
      <c r="D371" s="317">
        <v>46.95</v>
      </c>
      <c r="E371" s="318"/>
      <c r="F371" s="318"/>
    </row>
    <row r="372" spans="1:6" ht="24.6">
      <c r="A372" s="322" t="s">
        <v>1809</v>
      </c>
      <c r="B372" s="313" t="s">
        <v>2029</v>
      </c>
      <c r="C372" s="317" t="s">
        <v>15</v>
      </c>
      <c r="D372" s="317">
        <v>1</v>
      </c>
      <c r="E372" s="318"/>
      <c r="F372" s="318"/>
    </row>
    <row r="373" spans="1:6">
      <c r="A373" s="322" t="s">
        <v>1811</v>
      </c>
      <c r="B373" s="313" t="s">
        <v>1585</v>
      </c>
      <c r="C373" s="317" t="s">
        <v>13</v>
      </c>
      <c r="D373" s="317">
        <v>1</v>
      </c>
      <c r="E373" s="318"/>
      <c r="F373" s="318"/>
    </row>
    <row r="374" spans="1:6">
      <c r="A374" s="322" t="s">
        <v>1812</v>
      </c>
      <c r="B374" s="313" t="s">
        <v>1583</v>
      </c>
      <c r="C374" s="317" t="s">
        <v>13</v>
      </c>
      <c r="D374" s="317">
        <v>1</v>
      </c>
      <c r="E374" s="318"/>
      <c r="F374" s="318"/>
    </row>
    <row r="375" spans="1:6">
      <c r="A375" s="680" t="s">
        <v>2030</v>
      </c>
      <c r="B375" s="681"/>
      <c r="C375" s="681"/>
      <c r="D375" s="681"/>
      <c r="E375" s="681"/>
      <c r="F375" s="681"/>
    </row>
    <row r="376" spans="1:6">
      <c r="A376" s="681"/>
      <c r="B376" s="681"/>
      <c r="C376" s="681"/>
      <c r="D376" s="681"/>
      <c r="E376" s="681"/>
      <c r="F376" s="681"/>
    </row>
    <row r="377" spans="1:6">
      <c r="A377" s="235" t="s">
        <v>1445</v>
      </c>
      <c r="B377" s="319" t="s">
        <v>2031</v>
      </c>
      <c r="C377" s="317" t="s">
        <v>64</v>
      </c>
      <c r="D377" s="317">
        <v>74</v>
      </c>
      <c r="E377" s="318"/>
      <c r="F377" s="313"/>
    </row>
    <row r="378" spans="1:6">
      <c r="A378" s="235" t="s">
        <v>1446</v>
      </c>
      <c r="B378" s="319" t="s">
        <v>2032</v>
      </c>
      <c r="C378" s="317" t="s">
        <v>64</v>
      </c>
      <c r="D378" s="317">
        <v>239</v>
      </c>
      <c r="E378" s="318"/>
      <c r="F378" s="313"/>
    </row>
    <row r="379" spans="1:6" ht="24.6">
      <c r="A379" s="678" t="s">
        <v>1447</v>
      </c>
      <c r="B379" s="313" t="s">
        <v>1785</v>
      </c>
      <c r="C379" s="685" t="s">
        <v>64</v>
      </c>
      <c r="D379" s="685">
        <v>239</v>
      </c>
      <c r="E379" s="693"/>
      <c r="F379" s="679"/>
    </row>
    <row r="380" spans="1:6" ht="12.6">
      <c r="A380" s="678"/>
      <c r="B380" s="344" t="s">
        <v>2033</v>
      </c>
      <c r="C380" s="685"/>
      <c r="D380" s="685"/>
      <c r="E380" s="694"/>
      <c r="F380" s="679"/>
    </row>
    <row r="381" spans="1:6">
      <c r="A381" s="235" t="s">
        <v>1448</v>
      </c>
      <c r="B381" s="319" t="s">
        <v>2034</v>
      </c>
      <c r="C381" s="317" t="s">
        <v>15</v>
      </c>
      <c r="D381" s="317">
        <v>2</v>
      </c>
      <c r="E381" s="318"/>
      <c r="F381" s="313"/>
    </row>
    <row r="382" spans="1:6" ht="13.8">
      <c r="A382" s="235" t="s">
        <v>1449</v>
      </c>
      <c r="B382" s="319" t="s">
        <v>2035</v>
      </c>
      <c r="C382" s="317" t="s">
        <v>1646</v>
      </c>
      <c r="D382" s="317">
        <v>8.84</v>
      </c>
      <c r="E382" s="318"/>
      <c r="F382" s="313"/>
    </row>
    <row r="383" spans="1:6" ht="24.6">
      <c r="A383" s="235" t="s">
        <v>1450</v>
      </c>
      <c r="B383" s="313" t="s">
        <v>2036</v>
      </c>
      <c r="C383" s="317" t="s">
        <v>13</v>
      </c>
      <c r="D383" s="317">
        <v>2</v>
      </c>
      <c r="E383" s="318"/>
      <c r="F383" s="313"/>
    </row>
    <row r="384" spans="1:6">
      <c r="A384" s="680" t="s">
        <v>2037</v>
      </c>
      <c r="B384" s="681"/>
      <c r="C384" s="681"/>
      <c r="D384" s="681"/>
      <c r="E384" s="681"/>
      <c r="F384" s="681"/>
    </row>
    <row r="385" spans="1:6">
      <c r="A385" s="682"/>
      <c r="B385" s="682"/>
      <c r="C385" s="682"/>
      <c r="D385" s="682"/>
      <c r="E385" s="682"/>
      <c r="F385" s="682"/>
    </row>
    <row r="386" spans="1:6">
      <c r="A386" s="696" t="s">
        <v>1881</v>
      </c>
      <c r="B386" s="312" t="s">
        <v>2020</v>
      </c>
      <c r="C386" s="317" t="s">
        <v>64</v>
      </c>
      <c r="D386" s="317">
        <v>100</v>
      </c>
      <c r="E386" s="313"/>
      <c r="F386" s="318"/>
    </row>
    <row r="387" spans="1:6">
      <c r="A387" s="696"/>
      <c r="B387" s="312" t="s">
        <v>1773</v>
      </c>
      <c r="C387" s="317" t="s">
        <v>64</v>
      </c>
      <c r="D387" s="317">
        <v>10</v>
      </c>
      <c r="E387" s="313"/>
      <c r="F387" s="318"/>
    </row>
    <row r="388" spans="1:6">
      <c r="A388" s="696"/>
      <c r="B388" s="312" t="s">
        <v>1774</v>
      </c>
      <c r="C388" s="317" t="s">
        <v>64</v>
      </c>
      <c r="D388" s="317">
        <v>90</v>
      </c>
      <c r="E388" s="313"/>
      <c r="F388" s="318"/>
    </row>
    <row r="389" spans="1:6" ht="24.6">
      <c r="A389" s="696" t="s">
        <v>1790</v>
      </c>
      <c r="B389" s="312" t="s">
        <v>2021</v>
      </c>
      <c r="C389" s="317" t="s">
        <v>64</v>
      </c>
      <c r="D389" s="317">
        <v>100</v>
      </c>
      <c r="E389" s="313"/>
      <c r="F389" s="318"/>
    </row>
    <row r="390" spans="1:6">
      <c r="A390" s="696"/>
      <c r="B390" s="312" t="s">
        <v>1773</v>
      </c>
      <c r="C390" s="317" t="s">
        <v>64</v>
      </c>
      <c r="D390" s="317">
        <v>100</v>
      </c>
      <c r="E390" s="313"/>
      <c r="F390" s="318"/>
    </row>
    <row r="391" spans="1:6">
      <c r="A391" s="696"/>
      <c r="B391" s="312" t="s">
        <v>1774</v>
      </c>
      <c r="C391" s="317" t="s">
        <v>64</v>
      </c>
      <c r="D391" s="317" t="s">
        <v>1783</v>
      </c>
      <c r="E391" s="313"/>
      <c r="F391" s="318"/>
    </row>
    <row r="392" spans="1:6" ht="24.6">
      <c r="A392" s="329" t="s">
        <v>1796</v>
      </c>
      <c r="B392" s="312" t="s">
        <v>2038</v>
      </c>
      <c r="C392" s="317" t="s">
        <v>64</v>
      </c>
      <c r="D392" s="317">
        <v>200</v>
      </c>
      <c r="E392" s="313"/>
      <c r="F392" s="318"/>
    </row>
    <row r="393" spans="1:6">
      <c r="A393" s="329" t="s">
        <v>1798</v>
      </c>
      <c r="B393" s="313" t="s">
        <v>2027</v>
      </c>
      <c r="C393" s="317" t="s">
        <v>64</v>
      </c>
      <c r="D393" s="317">
        <v>100</v>
      </c>
      <c r="E393" s="313"/>
      <c r="F393" s="318"/>
    </row>
    <row r="394" spans="1:6">
      <c r="A394" s="329" t="s">
        <v>1800</v>
      </c>
      <c r="B394" s="313" t="s">
        <v>2039</v>
      </c>
      <c r="C394" s="317" t="s">
        <v>64</v>
      </c>
      <c r="D394" s="317">
        <v>100</v>
      </c>
      <c r="E394" s="313"/>
      <c r="F394" s="318"/>
    </row>
    <row r="395" spans="1:6" ht="24.6">
      <c r="A395" s="329" t="s">
        <v>1802</v>
      </c>
      <c r="B395" s="313" t="s">
        <v>2040</v>
      </c>
      <c r="C395" s="317" t="s">
        <v>64</v>
      </c>
      <c r="D395" s="317">
        <v>41</v>
      </c>
      <c r="E395" s="313"/>
      <c r="F395" s="318"/>
    </row>
    <row r="396" spans="1:6">
      <c r="A396" s="329" t="s">
        <v>1804</v>
      </c>
      <c r="B396" s="313" t="s">
        <v>2028</v>
      </c>
      <c r="C396" s="317" t="s">
        <v>64</v>
      </c>
      <c r="D396" s="317">
        <v>200</v>
      </c>
      <c r="E396" s="313"/>
      <c r="F396" s="318"/>
    </row>
    <row r="397" spans="1:6" ht="13.8">
      <c r="A397" s="329" t="s">
        <v>1855</v>
      </c>
      <c r="B397" s="312" t="s">
        <v>1780</v>
      </c>
      <c r="C397" s="317" t="s">
        <v>1646</v>
      </c>
      <c r="D397" s="317">
        <v>15</v>
      </c>
      <c r="E397" s="313"/>
      <c r="F397" s="318"/>
    </row>
    <row r="398" spans="1:6" ht="24.6">
      <c r="A398" s="329" t="s">
        <v>1856</v>
      </c>
      <c r="B398" s="313" t="s">
        <v>2029</v>
      </c>
      <c r="C398" s="317" t="s">
        <v>15</v>
      </c>
      <c r="D398" s="317">
        <v>1</v>
      </c>
      <c r="E398" s="313"/>
      <c r="F398" s="318"/>
    </row>
    <row r="399" spans="1:6">
      <c r="A399" s="329" t="s">
        <v>1888</v>
      </c>
      <c r="B399" s="313" t="s">
        <v>1585</v>
      </c>
      <c r="C399" s="317" t="s">
        <v>13</v>
      </c>
      <c r="D399" s="317">
        <v>1</v>
      </c>
      <c r="E399" s="313"/>
      <c r="F399" s="318"/>
    </row>
    <row r="400" spans="1:6">
      <c r="A400" s="329" t="s">
        <v>1912</v>
      </c>
      <c r="B400" s="313" t="s">
        <v>1583</v>
      </c>
      <c r="C400" s="317" t="s">
        <v>13</v>
      </c>
      <c r="D400" s="317">
        <v>1</v>
      </c>
      <c r="E400" s="313"/>
      <c r="F400" s="318"/>
    </row>
    <row r="401" spans="1:6">
      <c r="A401" s="680" t="s">
        <v>2041</v>
      </c>
      <c r="B401" s="681"/>
      <c r="C401" s="681"/>
      <c r="D401" s="681"/>
      <c r="E401" s="681"/>
      <c r="F401" s="681"/>
    </row>
    <row r="402" spans="1:6">
      <c r="A402" s="682"/>
      <c r="B402" s="682"/>
      <c r="C402" s="682"/>
      <c r="D402" s="682"/>
      <c r="E402" s="682"/>
      <c r="F402" s="682"/>
    </row>
    <row r="403" spans="1:6">
      <c r="A403" s="313" t="s">
        <v>1445</v>
      </c>
      <c r="B403" s="313" t="s">
        <v>2031</v>
      </c>
      <c r="C403" s="317" t="s">
        <v>64</v>
      </c>
      <c r="D403" s="317">
        <v>100</v>
      </c>
      <c r="E403" s="313"/>
      <c r="F403" s="318"/>
    </row>
    <row r="404" spans="1:6">
      <c r="A404" s="313" t="s">
        <v>1446</v>
      </c>
      <c r="B404" s="313" t="s">
        <v>2032</v>
      </c>
      <c r="C404" s="317" t="s">
        <v>64</v>
      </c>
      <c r="D404" s="317">
        <v>100</v>
      </c>
      <c r="E404" s="313"/>
      <c r="F404" s="318"/>
    </row>
    <row r="405" spans="1:6">
      <c r="A405" s="313" t="s">
        <v>1447</v>
      </c>
      <c r="B405" s="313" t="s">
        <v>2034</v>
      </c>
      <c r="C405" s="317" t="s">
        <v>15</v>
      </c>
      <c r="D405" s="317">
        <v>2</v>
      </c>
      <c r="E405" s="313"/>
      <c r="F405" s="318"/>
    </row>
    <row r="406" spans="1:6" ht="24.6">
      <c r="A406" s="679" t="s">
        <v>1448</v>
      </c>
      <c r="B406" s="313" t="s">
        <v>1785</v>
      </c>
      <c r="C406" s="685" t="s">
        <v>64</v>
      </c>
      <c r="D406" s="685">
        <v>41</v>
      </c>
      <c r="E406" s="679"/>
      <c r="F406" s="318"/>
    </row>
    <row r="407" spans="1:6">
      <c r="A407" s="679"/>
      <c r="B407" s="313" t="s">
        <v>2042</v>
      </c>
      <c r="C407" s="685"/>
      <c r="D407" s="685"/>
      <c r="E407" s="679"/>
      <c r="F407" s="318"/>
    </row>
    <row r="408" spans="1:6" ht="13.8">
      <c r="A408" s="313" t="s">
        <v>1449</v>
      </c>
      <c r="B408" s="313" t="s">
        <v>2035</v>
      </c>
      <c r="C408" s="317" t="s">
        <v>1646</v>
      </c>
      <c r="D408" s="317">
        <v>7.4</v>
      </c>
      <c r="E408" s="313"/>
      <c r="F408" s="318"/>
    </row>
    <row r="409" spans="1:6" ht="24.6">
      <c r="A409" s="313" t="s">
        <v>1450</v>
      </c>
      <c r="B409" s="313" t="s">
        <v>2036</v>
      </c>
      <c r="C409" s="317" t="s">
        <v>13</v>
      </c>
      <c r="D409" s="317">
        <v>2</v>
      </c>
      <c r="E409" s="313"/>
      <c r="F409" s="318"/>
    </row>
    <row r="410" spans="1:6">
      <c r="A410" s="680" t="s">
        <v>2043</v>
      </c>
      <c r="B410" s="681"/>
      <c r="C410" s="681"/>
      <c r="D410" s="681"/>
      <c r="E410" s="681"/>
      <c r="F410" s="681"/>
    </row>
    <row r="411" spans="1:6">
      <c r="A411" s="681"/>
      <c r="B411" s="681"/>
      <c r="C411" s="681"/>
      <c r="D411" s="681"/>
      <c r="E411" s="681"/>
      <c r="F411" s="681"/>
    </row>
    <row r="412" spans="1:6">
      <c r="A412" s="696" t="s">
        <v>1835</v>
      </c>
      <c r="B412" s="312" t="s">
        <v>2020</v>
      </c>
      <c r="C412" s="317" t="s">
        <v>64</v>
      </c>
      <c r="D412" s="317">
        <v>240</v>
      </c>
      <c r="E412" s="313"/>
      <c r="F412" s="318"/>
    </row>
    <row r="413" spans="1:6">
      <c r="A413" s="696"/>
      <c r="B413" s="312" t="s">
        <v>1773</v>
      </c>
      <c r="C413" s="317" t="s">
        <v>64</v>
      </c>
      <c r="D413" s="317">
        <v>20</v>
      </c>
      <c r="E413" s="313"/>
      <c r="F413" s="318"/>
    </row>
    <row r="414" spans="1:6">
      <c r="A414" s="696"/>
      <c r="B414" s="312" t="s">
        <v>1774</v>
      </c>
      <c r="C414" s="317" t="s">
        <v>64</v>
      </c>
      <c r="D414" s="317">
        <v>220</v>
      </c>
      <c r="E414" s="313"/>
      <c r="F414" s="318"/>
    </row>
    <row r="415" spans="1:6" ht="24.6">
      <c r="A415" s="696" t="s">
        <v>1790</v>
      </c>
      <c r="B415" s="313" t="s">
        <v>2021</v>
      </c>
      <c r="C415" s="317" t="s">
        <v>64</v>
      </c>
      <c r="D415" s="317">
        <v>229</v>
      </c>
      <c r="E415" s="313"/>
      <c r="F415" s="318"/>
    </row>
    <row r="416" spans="1:6">
      <c r="A416" s="696"/>
      <c r="B416" s="312" t="s">
        <v>1773</v>
      </c>
      <c r="C416" s="317" t="s">
        <v>64</v>
      </c>
      <c r="D416" s="317">
        <v>229</v>
      </c>
      <c r="E416" s="313"/>
      <c r="F416" s="318"/>
    </row>
    <row r="417" spans="1:6">
      <c r="A417" s="696"/>
      <c r="B417" s="312" t="s">
        <v>1774</v>
      </c>
      <c r="C417" s="317" t="s">
        <v>64</v>
      </c>
      <c r="D417" s="317" t="s">
        <v>1783</v>
      </c>
      <c r="E417" s="313"/>
      <c r="F417" s="318"/>
    </row>
    <row r="418" spans="1:6" ht="24.6">
      <c r="A418" s="696" t="s">
        <v>1796</v>
      </c>
      <c r="B418" s="313" t="s">
        <v>2023</v>
      </c>
      <c r="C418" s="317" t="s">
        <v>64</v>
      </c>
      <c r="D418" s="317">
        <v>78</v>
      </c>
      <c r="E418" s="313"/>
      <c r="F418" s="318"/>
    </row>
    <row r="419" spans="1:6">
      <c r="A419" s="696"/>
      <c r="B419" s="313" t="s">
        <v>1773</v>
      </c>
      <c r="C419" s="317" t="s">
        <v>64</v>
      </c>
      <c r="D419" s="317">
        <v>78</v>
      </c>
      <c r="E419" s="313"/>
      <c r="F419" s="318"/>
    </row>
    <row r="420" spans="1:6">
      <c r="A420" s="696"/>
      <c r="B420" s="313" t="s">
        <v>1774</v>
      </c>
      <c r="C420" s="317" t="s">
        <v>64</v>
      </c>
      <c r="D420" s="317" t="s">
        <v>1783</v>
      </c>
      <c r="E420" s="313"/>
      <c r="F420" s="318"/>
    </row>
    <row r="421" spans="1:6" ht="24.6">
      <c r="A421" s="329" t="s">
        <v>1798</v>
      </c>
      <c r="B421" s="312" t="s">
        <v>2038</v>
      </c>
      <c r="C421" s="317" t="s">
        <v>64</v>
      </c>
      <c r="D421" s="317">
        <v>240</v>
      </c>
      <c r="E421" s="313"/>
      <c r="F421" s="318"/>
    </row>
    <row r="422" spans="1:6" ht="49.2">
      <c r="A422" s="329" t="s">
        <v>1800</v>
      </c>
      <c r="B422" s="313" t="s">
        <v>2044</v>
      </c>
      <c r="C422" s="317" t="s">
        <v>64</v>
      </c>
      <c r="D422" s="317">
        <v>217</v>
      </c>
      <c r="E422" s="313"/>
      <c r="F422" s="318"/>
    </row>
    <row r="423" spans="1:6">
      <c r="A423" s="329" t="s">
        <v>1802</v>
      </c>
      <c r="B423" s="313" t="s">
        <v>2027</v>
      </c>
      <c r="C423" s="317" t="s">
        <v>64</v>
      </c>
      <c r="D423" s="317">
        <v>346</v>
      </c>
      <c r="E423" s="313"/>
      <c r="F423" s="318"/>
    </row>
    <row r="424" spans="1:6">
      <c r="A424" s="329" t="s">
        <v>1804</v>
      </c>
      <c r="B424" s="313" t="s">
        <v>2039</v>
      </c>
      <c r="C424" s="317" t="s">
        <v>64</v>
      </c>
      <c r="D424" s="317">
        <v>240</v>
      </c>
      <c r="E424" s="313"/>
      <c r="F424" s="318"/>
    </row>
    <row r="425" spans="1:6">
      <c r="A425" s="329" t="s">
        <v>1855</v>
      </c>
      <c r="B425" s="313" t="s">
        <v>2028</v>
      </c>
      <c r="C425" s="317" t="s">
        <v>64</v>
      </c>
      <c r="D425" s="317">
        <v>346</v>
      </c>
      <c r="E425" s="313"/>
      <c r="F425" s="318"/>
    </row>
    <row r="426" spans="1:6" ht="13.8">
      <c r="A426" s="329" t="s">
        <v>1856</v>
      </c>
      <c r="B426" s="312" t="s">
        <v>1780</v>
      </c>
      <c r="C426" s="317" t="s">
        <v>1646</v>
      </c>
      <c r="D426" s="317">
        <v>82.05</v>
      </c>
      <c r="E426" s="313"/>
      <c r="F426" s="318"/>
    </row>
    <row r="427" spans="1:6" ht="24.6">
      <c r="A427" s="329" t="s">
        <v>1888</v>
      </c>
      <c r="B427" s="313" t="s">
        <v>2029</v>
      </c>
      <c r="C427" s="317" t="s">
        <v>15</v>
      </c>
      <c r="D427" s="317">
        <v>2</v>
      </c>
      <c r="E427" s="313"/>
      <c r="F427" s="318"/>
    </row>
    <row r="428" spans="1:6">
      <c r="A428" s="329" t="s">
        <v>1912</v>
      </c>
      <c r="B428" s="313" t="s">
        <v>1585</v>
      </c>
      <c r="C428" s="317" t="s">
        <v>13</v>
      </c>
      <c r="D428" s="317">
        <v>1</v>
      </c>
      <c r="E428" s="313"/>
      <c r="F428" s="318"/>
    </row>
    <row r="429" spans="1:6">
      <c r="A429" s="329" t="s">
        <v>1914</v>
      </c>
      <c r="B429" s="313" t="s">
        <v>1583</v>
      </c>
      <c r="C429" s="317" t="s">
        <v>13</v>
      </c>
      <c r="D429" s="317">
        <v>1</v>
      </c>
      <c r="E429" s="313"/>
      <c r="F429" s="318"/>
    </row>
    <row r="430" spans="1:6">
      <c r="A430" s="680" t="s">
        <v>2045</v>
      </c>
      <c r="B430" s="681"/>
      <c r="C430" s="681"/>
      <c r="D430" s="681"/>
      <c r="E430" s="681"/>
      <c r="F430" s="681"/>
    </row>
    <row r="431" spans="1:6">
      <c r="A431" s="681"/>
      <c r="B431" s="681"/>
      <c r="C431" s="681"/>
      <c r="D431" s="681"/>
      <c r="E431" s="681"/>
      <c r="F431" s="681"/>
    </row>
    <row r="432" spans="1:6">
      <c r="A432" s="313" t="s">
        <v>1445</v>
      </c>
      <c r="B432" s="313" t="s">
        <v>2031</v>
      </c>
      <c r="C432" s="317" t="s">
        <v>64</v>
      </c>
      <c r="D432" s="317">
        <v>240</v>
      </c>
      <c r="E432" s="313"/>
      <c r="F432" s="318"/>
    </row>
    <row r="433" spans="1:6">
      <c r="A433" s="313" t="s">
        <v>1446</v>
      </c>
      <c r="B433" s="313" t="s">
        <v>2032</v>
      </c>
      <c r="C433" s="317" t="s">
        <v>64</v>
      </c>
      <c r="D433" s="317">
        <v>346</v>
      </c>
      <c r="E433" s="313"/>
      <c r="F433" s="318"/>
    </row>
    <row r="434" spans="1:6" ht="24.6">
      <c r="A434" s="679" t="s">
        <v>1447</v>
      </c>
      <c r="B434" s="313" t="s">
        <v>1785</v>
      </c>
      <c r="C434" s="685" t="s">
        <v>64</v>
      </c>
      <c r="D434" s="685">
        <v>217</v>
      </c>
      <c r="E434" s="679"/>
      <c r="F434" s="693"/>
    </row>
    <row r="435" spans="1:6">
      <c r="A435" s="679"/>
      <c r="B435" s="319" t="s">
        <v>1834</v>
      </c>
      <c r="C435" s="685"/>
      <c r="D435" s="685"/>
      <c r="E435" s="679"/>
      <c r="F435" s="694"/>
    </row>
    <row r="436" spans="1:6">
      <c r="A436" s="313" t="s">
        <v>1448</v>
      </c>
      <c r="B436" s="313" t="s">
        <v>2034</v>
      </c>
      <c r="C436" s="317" t="s">
        <v>15</v>
      </c>
      <c r="D436" s="317">
        <v>5</v>
      </c>
      <c r="E436" s="313"/>
      <c r="F436" s="318"/>
    </row>
    <row r="437" spans="1:6" ht="13.8">
      <c r="A437" s="313" t="s">
        <v>1449</v>
      </c>
      <c r="B437" s="313" t="s">
        <v>2035</v>
      </c>
      <c r="C437" s="317" t="s">
        <v>1646</v>
      </c>
      <c r="D437" s="317">
        <v>12.8</v>
      </c>
      <c r="E437" s="313"/>
      <c r="F437" s="318"/>
    </row>
    <row r="438" spans="1:6" ht="24.6">
      <c r="A438" s="313" t="s">
        <v>1450</v>
      </c>
      <c r="B438" s="313" t="s">
        <v>2036</v>
      </c>
      <c r="C438" s="317" t="s">
        <v>13</v>
      </c>
      <c r="D438" s="317">
        <v>4</v>
      </c>
      <c r="E438" s="313"/>
      <c r="F438" s="318"/>
    </row>
    <row r="439" spans="1:6">
      <c r="A439" s="659" t="s">
        <v>1524</v>
      </c>
      <c r="B439" s="660"/>
      <c r="C439" s="660"/>
      <c r="D439" s="660"/>
      <c r="E439" s="661"/>
      <c r="F439" s="198" t="s">
        <v>2254</v>
      </c>
    </row>
    <row r="442" spans="1:6">
      <c r="A442" s="683" t="s">
        <v>2046</v>
      </c>
      <c r="B442" s="536"/>
      <c r="C442" s="536"/>
      <c r="D442" s="536"/>
      <c r="E442" s="536"/>
      <c r="F442" s="536"/>
    </row>
    <row r="443" spans="1:6">
      <c r="A443" s="536"/>
      <c r="B443" s="536"/>
      <c r="C443" s="536"/>
      <c r="D443" s="536"/>
      <c r="E443" s="536"/>
      <c r="F443" s="536"/>
    </row>
    <row r="444" spans="1:6">
      <c r="A444" s="683" t="s">
        <v>2047</v>
      </c>
      <c r="B444" s="536"/>
      <c r="C444" s="536"/>
      <c r="D444" s="536"/>
      <c r="E444" s="536"/>
      <c r="F444" s="536"/>
    </row>
    <row r="445" spans="1:6">
      <c r="A445" s="536"/>
      <c r="B445" s="536"/>
      <c r="C445" s="536"/>
      <c r="D445" s="536"/>
      <c r="E445" s="536"/>
      <c r="F445" s="536"/>
    </row>
    <row r="446" spans="1:6">
      <c r="A446" s="680" t="s">
        <v>2068</v>
      </c>
      <c r="B446" s="681"/>
      <c r="C446" s="681"/>
      <c r="D446" s="681"/>
      <c r="E446" s="681"/>
      <c r="F446" s="681"/>
    </row>
    <row r="447" spans="1:6" ht="6" customHeight="1">
      <c r="A447" s="681"/>
      <c r="B447" s="681"/>
      <c r="C447" s="681"/>
      <c r="D447" s="681"/>
      <c r="E447" s="681"/>
      <c r="F447" s="681"/>
    </row>
    <row r="448" spans="1:6">
      <c r="A448" s="570" t="s">
        <v>1438</v>
      </c>
      <c r="B448" s="310" t="s">
        <v>23</v>
      </c>
      <c r="C448" s="310" t="s">
        <v>6</v>
      </c>
      <c r="D448" s="570" t="s">
        <v>7</v>
      </c>
      <c r="E448" s="692" t="s">
        <v>1393</v>
      </c>
      <c r="F448" s="692"/>
    </row>
    <row r="449" spans="1:6">
      <c r="A449" s="662"/>
      <c r="B449" s="42" t="s">
        <v>24</v>
      </c>
      <c r="C449" s="42" t="s">
        <v>10</v>
      </c>
      <c r="D449" s="691"/>
      <c r="E449" s="342" t="s">
        <v>25</v>
      </c>
      <c r="F449" s="342" t="s">
        <v>26</v>
      </c>
    </row>
    <row r="450" spans="1:6" ht="24.6">
      <c r="A450" s="686" t="s">
        <v>1881</v>
      </c>
      <c r="B450" s="313" t="s">
        <v>1882</v>
      </c>
      <c r="C450" s="317" t="s">
        <v>64</v>
      </c>
      <c r="D450" s="317">
        <v>65</v>
      </c>
      <c r="E450" s="313"/>
      <c r="F450" s="318"/>
    </row>
    <row r="451" spans="1:6">
      <c r="A451" s="687"/>
      <c r="B451" s="313" t="s">
        <v>2048</v>
      </c>
      <c r="C451" s="317" t="s">
        <v>64</v>
      </c>
      <c r="D451" s="317">
        <v>12</v>
      </c>
      <c r="E451" s="313"/>
      <c r="F451" s="318"/>
    </row>
    <row r="452" spans="1:6">
      <c r="A452" s="688"/>
      <c r="B452" s="313" t="s">
        <v>2049</v>
      </c>
      <c r="C452" s="317" t="s">
        <v>64</v>
      </c>
      <c r="D452" s="317">
        <v>53</v>
      </c>
      <c r="E452" s="313"/>
      <c r="F452" s="318"/>
    </row>
    <row r="453" spans="1:6" ht="24.6">
      <c r="A453" s="317" t="s">
        <v>1790</v>
      </c>
      <c r="B453" s="313" t="s">
        <v>2050</v>
      </c>
      <c r="C453" s="317" t="s">
        <v>1646</v>
      </c>
      <c r="D453" s="317">
        <v>6</v>
      </c>
      <c r="E453" s="313"/>
      <c r="F453" s="318"/>
    </row>
    <row r="454" spans="1:6">
      <c r="A454" s="686" t="s">
        <v>1796</v>
      </c>
      <c r="B454" s="313" t="s">
        <v>2051</v>
      </c>
      <c r="C454" s="317" t="s">
        <v>64</v>
      </c>
      <c r="D454" s="317">
        <v>12</v>
      </c>
      <c r="E454" s="313"/>
      <c r="F454" s="318"/>
    </row>
    <row r="455" spans="1:6">
      <c r="A455" s="687"/>
      <c r="B455" s="319" t="s">
        <v>2052</v>
      </c>
      <c r="C455" s="317" t="s">
        <v>64</v>
      </c>
      <c r="D455" s="317" t="s">
        <v>1783</v>
      </c>
      <c r="E455" s="313"/>
      <c r="F455" s="318"/>
    </row>
    <row r="456" spans="1:6">
      <c r="A456" s="687"/>
      <c r="B456" s="319" t="s">
        <v>2053</v>
      </c>
      <c r="C456" s="317" t="s">
        <v>64</v>
      </c>
      <c r="D456" s="317" t="s">
        <v>1783</v>
      </c>
      <c r="E456" s="313"/>
      <c r="F456" s="318"/>
    </row>
    <row r="457" spans="1:6">
      <c r="A457" s="687"/>
      <c r="B457" s="319" t="s">
        <v>2054</v>
      </c>
      <c r="C457" s="317" t="s">
        <v>64</v>
      </c>
      <c r="D457" s="317">
        <v>4</v>
      </c>
      <c r="E457" s="313"/>
      <c r="F457" s="318"/>
    </row>
    <row r="458" spans="1:6">
      <c r="A458" s="688"/>
      <c r="B458" s="319" t="s">
        <v>2055</v>
      </c>
      <c r="C458" s="317" t="s">
        <v>64</v>
      </c>
      <c r="D458" s="317">
        <v>8</v>
      </c>
      <c r="E458" s="313"/>
      <c r="F458" s="318"/>
    </row>
    <row r="459" spans="1:6">
      <c r="A459" s="686" t="s">
        <v>1798</v>
      </c>
      <c r="B459" s="313" t="s">
        <v>2056</v>
      </c>
      <c r="C459" s="317" t="s">
        <v>64</v>
      </c>
      <c r="D459" s="317">
        <v>186</v>
      </c>
      <c r="E459" s="313"/>
      <c r="F459" s="318"/>
    </row>
    <row r="460" spans="1:6">
      <c r="A460" s="687"/>
      <c r="B460" s="319" t="s">
        <v>2052</v>
      </c>
      <c r="C460" s="317" t="s">
        <v>64</v>
      </c>
      <c r="D460" s="317">
        <v>59</v>
      </c>
      <c r="E460" s="313"/>
      <c r="F460" s="318"/>
    </row>
    <row r="461" spans="1:6">
      <c r="A461" s="687"/>
      <c r="B461" s="319" t="s">
        <v>2053</v>
      </c>
      <c r="C461" s="317" t="s">
        <v>64</v>
      </c>
      <c r="D461" s="317">
        <v>123</v>
      </c>
      <c r="E461" s="313"/>
      <c r="F461" s="318"/>
    </row>
    <row r="462" spans="1:6">
      <c r="A462" s="688"/>
      <c r="B462" s="319" t="s">
        <v>2057</v>
      </c>
      <c r="C462" s="317" t="s">
        <v>64</v>
      </c>
      <c r="D462" s="317">
        <v>4</v>
      </c>
      <c r="E462" s="313"/>
      <c r="F462" s="318"/>
    </row>
    <row r="463" spans="1:6" ht="24.6">
      <c r="A463" s="317" t="s">
        <v>1800</v>
      </c>
      <c r="B463" s="313" t="s">
        <v>2058</v>
      </c>
      <c r="C463" s="317" t="s">
        <v>15</v>
      </c>
      <c r="D463" s="317">
        <v>2</v>
      </c>
      <c r="E463" s="313"/>
      <c r="F463" s="318"/>
    </row>
    <row r="464" spans="1:6" ht="24.6">
      <c r="A464" s="317" t="s">
        <v>1802</v>
      </c>
      <c r="B464" s="313" t="s">
        <v>2059</v>
      </c>
      <c r="C464" s="317" t="s">
        <v>15</v>
      </c>
      <c r="D464" s="317">
        <v>2</v>
      </c>
      <c r="E464" s="313"/>
      <c r="F464" s="318"/>
    </row>
    <row r="465" spans="1:6" ht="24.6">
      <c r="A465" s="317" t="s">
        <v>1804</v>
      </c>
      <c r="B465" s="313" t="s">
        <v>2060</v>
      </c>
      <c r="C465" s="317" t="s">
        <v>15</v>
      </c>
      <c r="D465" s="317">
        <v>2</v>
      </c>
      <c r="E465" s="313"/>
      <c r="F465" s="318"/>
    </row>
    <row r="466" spans="1:6">
      <c r="A466" s="317" t="s">
        <v>1855</v>
      </c>
      <c r="B466" s="313" t="s">
        <v>1778</v>
      </c>
      <c r="C466" s="317" t="s">
        <v>64</v>
      </c>
      <c r="D466" s="317">
        <v>65</v>
      </c>
      <c r="E466" s="313"/>
      <c r="F466" s="318"/>
    </row>
    <row r="467" spans="1:6" ht="24.6">
      <c r="A467" s="317" t="s">
        <v>1856</v>
      </c>
      <c r="B467" s="313" t="s">
        <v>2061</v>
      </c>
      <c r="C467" s="317" t="s">
        <v>1646</v>
      </c>
      <c r="D467" s="317">
        <v>0.6</v>
      </c>
      <c r="E467" s="313"/>
      <c r="F467" s="318"/>
    </row>
    <row r="468" spans="1:6">
      <c r="A468" s="317" t="s">
        <v>1888</v>
      </c>
      <c r="B468" s="313" t="s">
        <v>2062</v>
      </c>
      <c r="C468" s="317" t="s">
        <v>15</v>
      </c>
      <c r="D468" s="317">
        <v>1</v>
      </c>
      <c r="E468" s="313"/>
      <c r="F468" s="318"/>
    </row>
    <row r="469" spans="1:6" ht="24.6">
      <c r="A469" s="317" t="s">
        <v>1912</v>
      </c>
      <c r="B469" s="313" t="s">
        <v>2063</v>
      </c>
      <c r="C469" s="317" t="s">
        <v>15</v>
      </c>
      <c r="D469" s="317">
        <v>1</v>
      </c>
      <c r="E469" s="313"/>
      <c r="F469" s="318"/>
    </row>
    <row r="470" spans="1:6">
      <c r="A470" s="317" t="s">
        <v>1914</v>
      </c>
      <c r="B470" s="313" t="s">
        <v>2064</v>
      </c>
      <c r="C470" s="317" t="s">
        <v>15</v>
      </c>
      <c r="D470" s="317">
        <v>9</v>
      </c>
      <c r="E470" s="313"/>
      <c r="F470" s="318"/>
    </row>
    <row r="471" spans="1:6">
      <c r="A471" s="346" t="s">
        <v>1858</v>
      </c>
      <c r="B471" s="345" t="s">
        <v>1887</v>
      </c>
      <c r="C471" s="350" t="s">
        <v>15</v>
      </c>
      <c r="D471" s="350">
        <v>2</v>
      </c>
      <c r="E471" s="345"/>
      <c r="F471" s="318"/>
    </row>
    <row r="472" spans="1:6">
      <c r="A472" s="346" t="s">
        <v>1915</v>
      </c>
      <c r="B472" s="345" t="s">
        <v>280</v>
      </c>
      <c r="C472" s="350" t="s">
        <v>15</v>
      </c>
      <c r="D472" s="350">
        <v>3</v>
      </c>
      <c r="E472" s="345"/>
      <c r="F472" s="318"/>
    </row>
    <row r="473" spans="1:6">
      <c r="A473" s="317" t="s">
        <v>1917</v>
      </c>
      <c r="B473" s="313" t="s">
        <v>283</v>
      </c>
      <c r="C473" s="317" t="s">
        <v>15</v>
      </c>
      <c r="D473" s="317">
        <v>2</v>
      </c>
      <c r="E473" s="313"/>
      <c r="F473" s="318"/>
    </row>
    <row r="474" spans="1:6" ht="13.8">
      <c r="A474" s="317" t="s">
        <v>1919</v>
      </c>
      <c r="B474" s="313" t="s">
        <v>1780</v>
      </c>
      <c r="C474" s="317" t="s">
        <v>1646</v>
      </c>
      <c r="D474" s="317">
        <v>9.75</v>
      </c>
      <c r="E474" s="313"/>
      <c r="F474" s="318"/>
    </row>
    <row r="475" spans="1:6" ht="13.8">
      <c r="A475" s="317" t="s">
        <v>1920</v>
      </c>
      <c r="B475" s="313" t="s">
        <v>2065</v>
      </c>
      <c r="C475" s="317" t="s">
        <v>1656</v>
      </c>
      <c r="D475" s="317">
        <v>14</v>
      </c>
      <c r="E475" s="313"/>
      <c r="F475" s="318"/>
    </row>
    <row r="476" spans="1:6" ht="13.8">
      <c r="A476" s="317" t="s">
        <v>1921</v>
      </c>
      <c r="B476" s="313" t="s">
        <v>2066</v>
      </c>
      <c r="C476" s="317" t="s">
        <v>1656</v>
      </c>
      <c r="D476" s="317">
        <v>14</v>
      </c>
      <c r="E476" s="313"/>
      <c r="F476" s="318"/>
    </row>
    <row r="477" spans="1:6" ht="24.6">
      <c r="A477" s="317" t="s">
        <v>1922</v>
      </c>
      <c r="B477" s="313" t="s">
        <v>2067</v>
      </c>
      <c r="C477" s="317" t="s">
        <v>1656</v>
      </c>
      <c r="D477" s="317">
        <v>4</v>
      </c>
      <c r="E477" s="313"/>
      <c r="F477" s="318"/>
    </row>
    <row r="478" spans="1:6">
      <c r="A478" s="680" t="s">
        <v>2069</v>
      </c>
      <c r="B478" s="681"/>
      <c r="C478" s="681"/>
      <c r="D478" s="681"/>
      <c r="E478" s="681"/>
      <c r="F478" s="681"/>
    </row>
    <row r="479" spans="1:6">
      <c r="A479" s="681"/>
      <c r="B479" s="681"/>
      <c r="C479" s="681"/>
      <c r="D479" s="681"/>
      <c r="E479" s="681"/>
      <c r="F479" s="681"/>
    </row>
    <row r="480" spans="1:6">
      <c r="A480" s="313" t="s">
        <v>1445</v>
      </c>
      <c r="B480" s="313" t="s">
        <v>2070</v>
      </c>
      <c r="C480" s="317" t="s">
        <v>64</v>
      </c>
      <c r="D480" s="317">
        <v>12</v>
      </c>
      <c r="E480" s="313"/>
      <c r="F480" s="318"/>
    </row>
    <row r="481" spans="1:6">
      <c r="A481" s="313" t="s">
        <v>1446</v>
      </c>
      <c r="B481" s="313" t="s">
        <v>2070</v>
      </c>
      <c r="C481" s="317" t="s">
        <v>64</v>
      </c>
      <c r="D481" s="317">
        <v>186</v>
      </c>
      <c r="E481" s="313"/>
      <c r="F481" s="318"/>
    </row>
    <row r="482" spans="1:6">
      <c r="A482" s="679" t="s">
        <v>1447</v>
      </c>
      <c r="B482" s="313" t="s">
        <v>1941</v>
      </c>
      <c r="C482" s="685" t="s">
        <v>13</v>
      </c>
      <c r="D482" s="685">
        <v>2</v>
      </c>
      <c r="E482" s="679"/>
      <c r="F482" s="693"/>
    </row>
    <row r="483" spans="1:6">
      <c r="A483" s="679"/>
      <c r="B483" s="337" t="s">
        <v>1942</v>
      </c>
      <c r="C483" s="685"/>
      <c r="D483" s="685"/>
      <c r="E483" s="679"/>
      <c r="F483" s="695"/>
    </row>
    <row r="484" spans="1:6">
      <c r="A484" s="679"/>
      <c r="B484" s="337" t="s">
        <v>2071</v>
      </c>
      <c r="C484" s="685"/>
      <c r="D484" s="685"/>
      <c r="E484" s="679"/>
      <c r="F484" s="694"/>
    </row>
    <row r="485" spans="1:6">
      <c r="A485" s="679" t="s">
        <v>1448</v>
      </c>
      <c r="B485" s="313" t="s">
        <v>1941</v>
      </c>
      <c r="C485" s="685" t="s">
        <v>13</v>
      </c>
      <c r="D485" s="685">
        <v>2</v>
      </c>
      <c r="E485" s="679"/>
      <c r="F485" s="693"/>
    </row>
    <row r="486" spans="1:6">
      <c r="A486" s="679"/>
      <c r="B486" s="337" t="s">
        <v>1942</v>
      </c>
      <c r="C486" s="685"/>
      <c r="D486" s="685"/>
      <c r="E486" s="679"/>
      <c r="F486" s="695"/>
    </row>
    <row r="487" spans="1:6">
      <c r="A487" s="679"/>
      <c r="B487" s="313" t="s">
        <v>2071</v>
      </c>
      <c r="C487" s="685"/>
      <c r="D487" s="685"/>
      <c r="E487" s="679"/>
      <c r="F487" s="694"/>
    </row>
    <row r="488" spans="1:6">
      <c r="A488" s="679" t="s">
        <v>1449</v>
      </c>
      <c r="B488" s="313" t="s">
        <v>2072</v>
      </c>
      <c r="C488" s="685" t="s">
        <v>13</v>
      </c>
      <c r="D488" s="685">
        <v>2</v>
      </c>
      <c r="E488" s="679"/>
      <c r="F488" s="693"/>
    </row>
    <row r="489" spans="1:6">
      <c r="A489" s="679"/>
      <c r="B489" s="337" t="s">
        <v>1945</v>
      </c>
      <c r="C489" s="685"/>
      <c r="D489" s="685"/>
      <c r="E489" s="679"/>
      <c r="F489" s="695"/>
    </row>
    <row r="490" spans="1:6">
      <c r="A490" s="679"/>
      <c r="B490" s="337" t="s">
        <v>2073</v>
      </c>
      <c r="C490" s="685"/>
      <c r="D490" s="685"/>
      <c r="E490" s="679"/>
      <c r="F490" s="695"/>
    </row>
    <row r="491" spans="1:6">
      <c r="A491" s="679"/>
      <c r="B491" s="337" t="s">
        <v>2074</v>
      </c>
      <c r="C491" s="685"/>
      <c r="D491" s="685"/>
      <c r="E491" s="679"/>
      <c r="F491" s="694"/>
    </row>
    <row r="492" spans="1:6" ht="24.6">
      <c r="A492" s="679" t="s">
        <v>1450</v>
      </c>
      <c r="B492" s="313" t="s">
        <v>1833</v>
      </c>
      <c r="C492" s="685" t="s">
        <v>64</v>
      </c>
      <c r="D492" s="685">
        <v>59</v>
      </c>
      <c r="E492" s="679"/>
      <c r="F492" s="693"/>
    </row>
    <row r="493" spans="1:6">
      <c r="A493" s="679"/>
      <c r="B493" s="313" t="s">
        <v>1834</v>
      </c>
      <c r="C493" s="685"/>
      <c r="D493" s="685"/>
      <c r="E493" s="679"/>
      <c r="F493" s="694"/>
    </row>
    <row r="494" spans="1:6" ht="24.6">
      <c r="A494" s="679" t="s">
        <v>1451</v>
      </c>
      <c r="B494" s="313" t="s">
        <v>1878</v>
      </c>
      <c r="C494" s="685" t="s">
        <v>64</v>
      </c>
      <c r="D494" s="685">
        <v>123</v>
      </c>
      <c r="E494" s="679"/>
      <c r="F494" s="693"/>
    </row>
    <row r="495" spans="1:6">
      <c r="A495" s="679"/>
      <c r="B495" s="313" t="s">
        <v>1834</v>
      </c>
      <c r="C495" s="685"/>
      <c r="D495" s="685"/>
      <c r="E495" s="679"/>
      <c r="F495" s="694"/>
    </row>
    <row r="496" spans="1:6">
      <c r="A496" s="679" t="s">
        <v>1452</v>
      </c>
      <c r="B496" s="313" t="s">
        <v>1787</v>
      </c>
      <c r="C496" s="685" t="s">
        <v>64</v>
      </c>
      <c r="D496" s="685">
        <v>65</v>
      </c>
      <c r="E496" s="679"/>
      <c r="F496" s="693"/>
    </row>
    <row r="497" spans="1:6">
      <c r="A497" s="679"/>
      <c r="B497" s="313" t="s">
        <v>1788</v>
      </c>
      <c r="C497" s="685"/>
      <c r="D497" s="685"/>
      <c r="E497" s="679"/>
      <c r="F497" s="694"/>
    </row>
    <row r="498" spans="1:6">
      <c r="A498" s="679" t="s">
        <v>1453</v>
      </c>
      <c r="B498" s="313" t="s">
        <v>2075</v>
      </c>
      <c r="C498" s="685" t="s">
        <v>13</v>
      </c>
      <c r="D498" s="685">
        <v>1</v>
      </c>
      <c r="E498" s="679"/>
      <c r="F498" s="693"/>
    </row>
    <row r="499" spans="1:6" ht="24.9">
      <c r="A499" s="679"/>
      <c r="B499" s="339" t="s">
        <v>2076</v>
      </c>
      <c r="C499" s="685"/>
      <c r="D499" s="685"/>
      <c r="E499" s="679"/>
      <c r="F499" s="695"/>
    </row>
    <row r="500" spans="1:6" ht="25.2">
      <c r="A500" s="679"/>
      <c r="B500" s="339" t="s">
        <v>2077</v>
      </c>
      <c r="C500" s="685"/>
      <c r="D500" s="685"/>
      <c r="E500" s="679"/>
      <c r="F500" s="695"/>
    </row>
    <row r="501" spans="1:6" ht="37.200000000000003">
      <c r="A501" s="679"/>
      <c r="B501" s="339" t="s">
        <v>2078</v>
      </c>
      <c r="C501" s="685"/>
      <c r="D501" s="685"/>
      <c r="E501" s="679"/>
      <c r="F501" s="695"/>
    </row>
    <row r="502" spans="1:6" ht="49.5">
      <c r="A502" s="679"/>
      <c r="B502" s="339" t="s">
        <v>2079</v>
      </c>
      <c r="C502" s="685"/>
      <c r="D502" s="685"/>
      <c r="E502" s="679"/>
      <c r="F502" s="695"/>
    </row>
    <row r="503" spans="1:6" ht="12.6">
      <c r="A503" s="679"/>
      <c r="B503" s="347" t="s">
        <v>2080</v>
      </c>
      <c r="C503" s="685"/>
      <c r="D503" s="685"/>
      <c r="E503" s="679"/>
      <c r="F503" s="695"/>
    </row>
    <row r="504" spans="1:6" ht="24.9">
      <c r="A504" s="679"/>
      <c r="B504" s="347" t="s">
        <v>2081</v>
      </c>
      <c r="C504" s="685"/>
      <c r="D504" s="685"/>
      <c r="E504" s="679"/>
      <c r="F504" s="694"/>
    </row>
    <row r="505" spans="1:6">
      <c r="A505" s="679" t="s">
        <v>2082</v>
      </c>
      <c r="B505" s="313" t="s">
        <v>2083</v>
      </c>
      <c r="C505" s="685" t="s">
        <v>15</v>
      </c>
      <c r="D505" s="685">
        <v>3</v>
      </c>
      <c r="E505" s="679"/>
      <c r="F505" s="693"/>
    </row>
    <row r="506" spans="1:6">
      <c r="A506" s="679"/>
      <c r="B506" s="313" t="s">
        <v>2084</v>
      </c>
      <c r="C506" s="685"/>
      <c r="D506" s="685"/>
      <c r="E506" s="679"/>
      <c r="F506" s="695"/>
    </row>
    <row r="507" spans="1:6">
      <c r="A507" s="679"/>
      <c r="B507" s="313" t="s">
        <v>2085</v>
      </c>
      <c r="C507" s="685"/>
      <c r="D507" s="685"/>
      <c r="E507" s="679"/>
      <c r="F507" s="695"/>
    </row>
    <row r="508" spans="1:6" ht="24.6">
      <c r="A508" s="679"/>
      <c r="B508" s="313" t="s">
        <v>2086</v>
      </c>
      <c r="C508" s="685"/>
      <c r="D508" s="685"/>
      <c r="E508" s="679"/>
      <c r="F508" s="695"/>
    </row>
    <row r="509" spans="1:6">
      <c r="A509" s="679"/>
      <c r="B509" s="313" t="s">
        <v>2087</v>
      </c>
      <c r="C509" s="685"/>
      <c r="D509" s="685"/>
      <c r="E509" s="679"/>
      <c r="F509" s="695"/>
    </row>
    <row r="510" spans="1:6" ht="24.6">
      <c r="A510" s="679"/>
      <c r="B510" s="313" t="s">
        <v>2088</v>
      </c>
      <c r="C510" s="685"/>
      <c r="D510" s="685"/>
      <c r="E510" s="679"/>
      <c r="F510" s="694"/>
    </row>
    <row r="511" spans="1:6">
      <c r="A511" s="679" t="s">
        <v>1845</v>
      </c>
      <c r="B511" s="313" t="s">
        <v>2089</v>
      </c>
      <c r="C511" s="685" t="s">
        <v>15</v>
      </c>
      <c r="D511" s="685">
        <v>3</v>
      </c>
      <c r="E511" s="679"/>
      <c r="F511" s="693"/>
    </row>
    <row r="512" spans="1:6">
      <c r="A512" s="679"/>
      <c r="B512" s="313" t="s">
        <v>2090</v>
      </c>
      <c r="C512" s="685"/>
      <c r="D512" s="685"/>
      <c r="E512" s="679"/>
      <c r="F512" s="695"/>
    </row>
    <row r="513" spans="1:6">
      <c r="A513" s="679"/>
      <c r="B513" s="313" t="s">
        <v>2091</v>
      </c>
      <c r="C513" s="685"/>
      <c r="D513" s="685"/>
      <c r="E513" s="679"/>
      <c r="F513" s="695"/>
    </row>
    <row r="514" spans="1:6">
      <c r="A514" s="679"/>
      <c r="B514" s="313" t="s">
        <v>2092</v>
      </c>
      <c r="C514" s="685"/>
      <c r="D514" s="685"/>
      <c r="E514" s="679"/>
      <c r="F514" s="694"/>
    </row>
    <row r="515" spans="1:6">
      <c r="A515" s="679" t="s">
        <v>1843</v>
      </c>
      <c r="B515" s="313" t="s">
        <v>2089</v>
      </c>
      <c r="C515" s="685" t="s">
        <v>15</v>
      </c>
      <c r="D515" s="685">
        <v>3</v>
      </c>
      <c r="E515" s="679"/>
      <c r="F515" s="693"/>
    </row>
    <row r="516" spans="1:6">
      <c r="A516" s="679"/>
      <c r="B516" s="313" t="s">
        <v>2090</v>
      </c>
      <c r="C516" s="685"/>
      <c r="D516" s="685"/>
      <c r="E516" s="679"/>
      <c r="F516" s="695"/>
    </row>
    <row r="517" spans="1:6">
      <c r="A517" s="679"/>
      <c r="B517" s="313" t="s">
        <v>2093</v>
      </c>
      <c r="C517" s="685"/>
      <c r="D517" s="685"/>
      <c r="E517" s="679"/>
      <c r="F517" s="695"/>
    </row>
    <row r="518" spans="1:6" ht="12.6">
      <c r="A518" s="679"/>
      <c r="B518" s="313" t="s">
        <v>2094</v>
      </c>
      <c r="C518" s="685"/>
      <c r="D518" s="685"/>
      <c r="E518" s="679"/>
      <c r="F518" s="694"/>
    </row>
    <row r="519" spans="1:6">
      <c r="A519" s="679" t="s">
        <v>1879</v>
      </c>
      <c r="B519" s="313" t="s">
        <v>2095</v>
      </c>
      <c r="C519" s="685" t="s">
        <v>15</v>
      </c>
      <c r="D519" s="685">
        <v>3</v>
      </c>
      <c r="E519" s="679"/>
      <c r="F519" s="693"/>
    </row>
    <row r="520" spans="1:6" ht="24.9">
      <c r="A520" s="679"/>
      <c r="B520" s="313" t="s">
        <v>2096</v>
      </c>
      <c r="C520" s="685"/>
      <c r="D520" s="685"/>
      <c r="E520" s="679"/>
      <c r="F520" s="694"/>
    </row>
    <row r="521" spans="1:6" ht="24.6">
      <c r="A521" s="679" t="s">
        <v>1842</v>
      </c>
      <c r="B521" s="313" t="s">
        <v>2097</v>
      </c>
      <c r="C521" s="685" t="s">
        <v>13</v>
      </c>
      <c r="D521" s="685">
        <v>1</v>
      </c>
      <c r="E521" s="679"/>
      <c r="F521" s="693"/>
    </row>
    <row r="522" spans="1:6" ht="12.6">
      <c r="A522" s="679"/>
      <c r="B522" s="339" t="s">
        <v>2098</v>
      </c>
      <c r="C522" s="685"/>
      <c r="D522" s="685"/>
      <c r="E522" s="679"/>
      <c r="F522" s="694"/>
    </row>
    <row r="523" spans="1:6">
      <c r="A523" s="679" t="s">
        <v>1950</v>
      </c>
      <c r="B523" s="313" t="s">
        <v>2099</v>
      </c>
      <c r="C523" s="685" t="s">
        <v>13</v>
      </c>
      <c r="D523" s="685">
        <v>1</v>
      </c>
      <c r="E523" s="679"/>
      <c r="F523" s="693"/>
    </row>
    <row r="524" spans="1:6" ht="24.9">
      <c r="A524" s="679"/>
      <c r="B524" s="339" t="s">
        <v>2100</v>
      </c>
      <c r="C524" s="685"/>
      <c r="D524" s="685"/>
      <c r="E524" s="679"/>
      <c r="F524" s="694"/>
    </row>
    <row r="525" spans="1:6">
      <c r="A525" s="679" t="s">
        <v>1457</v>
      </c>
      <c r="B525" s="313" t="s">
        <v>2101</v>
      </c>
      <c r="C525" s="685" t="s">
        <v>13</v>
      </c>
      <c r="D525" s="685">
        <v>1</v>
      </c>
      <c r="E525" s="679"/>
      <c r="F525" s="693"/>
    </row>
    <row r="526" spans="1:6">
      <c r="A526" s="679"/>
      <c r="B526" s="348" t="s">
        <v>2102</v>
      </c>
      <c r="C526" s="685"/>
      <c r="D526" s="685"/>
      <c r="E526" s="679"/>
      <c r="F526" s="695"/>
    </row>
    <row r="527" spans="1:6" ht="24.6">
      <c r="A527" s="679"/>
      <c r="B527" s="313" t="s">
        <v>2103</v>
      </c>
      <c r="C527" s="685"/>
      <c r="D527" s="685"/>
      <c r="E527" s="679"/>
      <c r="F527" s="695"/>
    </row>
    <row r="528" spans="1:6" ht="24.6">
      <c r="A528" s="679"/>
      <c r="B528" s="313" t="s">
        <v>2104</v>
      </c>
      <c r="C528" s="685"/>
      <c r="D528" s="685"/>
      <c r="E528" s="679"/>
      <c r="F528" s="695"/>
    </row>
    <row r="529" spans="1:6">
      <c r="A529" s="679"/>
      <c r="B529" s="348" t="s">
        <v>2105</v>
      </c>
      <c r="C529" s="685"/>
      <c r="D529" s="685"/>
      <c r="E529" s="679"/>
      <c r="F529" s="695"/>
    </row>
    <row r="530" spans="1:6" ht="24.6">
      <c r="A530" s="679"/>
      <c r="B530" s="313" t="s">
        <v>2106</v>
      </c>
      <c r="C530" s="685"/>
      <c r="D530" s="685"/>
      <c r="E530" s="679"/>
      <c r="F530" s="695"/>
    </row>
    <row r="531" spans="1:6" ht="36.9">
      <c r="A531" s="679"/>
      <c r="B531" s="313" t="s">
        <v>2107</v>
      </c>
      <c r="C531" s="685"/>
      <c r="D531" s="685"/>
      <c r="E531" s="679"/>
      <c r="F531" s="695"/>
    </row>
    <row r="532" spans="1:6" ht="63">
      <c r="A532" s="679"/>
      <c r="B532" s="349" t="s">
        <v>2108</v>
      </c>
      <c r="C532" s="685"/>
      <c r="D532" s="685"/>
      <c r="E532" s="679"/>
      <c r="F532" s="695"/>
    </row>
    <row r="533" spans="1:6" ht="24.6">
      <c r="A533" s="679"/>
      <c r="B533" s="313" t="s">
        <v>2109</v>
      </c>
      <c r="C533" s="685"/>
      <c r="D533" s="685"/>
      <c r="E533" s="679"/>
      <c r="F533" s="695"/>
    </row>
    <row r="534" spans="1:6" ht="24.6">
      <c r="A534" s="679"/>
      <c r="B534" s="313" t="s">
        <v>2110</v>
      </c>
      <c r="C534" s="685"/>
      <c r="D534" s="685"/>
      <c r="E534" s="679"/>
      <c r="F534" s="695"/>
    </row>
    <row r="535" spans="1:6">
      <c r="A535" s="679"/>
      <c r="B535" s="348" t="s">
        <v>2111</v>
      </c>
      <c r="C535" s="685"/>
      <c r="D535" s="685"/>
      <c r="E535" s="679"/>
      <c r="F535" s="695"/>
    </row>
    <row r="536" spans="1:6">
      <c r="A536" s="679"/>
      <c r="B536" s="313" t="s">
        <v>2112</v>
      </c>
      <c r="C536" s="685"/>
      <c r="D536" s="685"/>
      <c r="E536" s="679"/>
      <c r="F536" s="695"/>
    </row>
    <row r="537" spans="1:6">
      <c r="A537" s="679"/>
      <c r="B537" s="313" t="s">
        <v>2113</v>
      </c>
      <c r="C537" s="685"/>
      <c r="D537" s="685"/>
      <c r="E537" s="679"/>
      <c r="F537" s="695"/>
    </row>
    <row r="538" spans="1:6">
      <c r="A538" s="679"/>
      <c r="B538" s="313" t="s">
        <v>2114</v>
      </c>
      <c r="C538" s="685"/>
      <c r="D538" s="685"/>
      <c r="E538" s="679"/>
      <c r="F538" s="695"/>
    </row>
    <row r="539" spans="1:6" ht="98.4">
      <c r="A539" s="679"/>
      <c r="B539" s="313" t="s">
        <v>2115</v>
      </c>
      <c r="C539" s="685"/>
      <c r="D539" s="685"/>
      <c r="E539" s="679"/>
      <c r="F539" s="695"/>
    </row>
    <row r="540" spans="1:6" ht="36.9">
      <c r="A540" s="679"/>
      <c r="B540" s="348" t="s">
        <v>2116</v>
      </c>
      <c r="C540" s="685"/>
      <c r="D540" s="685"/>
      <c r="E540" s="679"/>
      <c r="F540" s="694"/>
    </row>
    <row r="541" spans="1:6">
      <c r="A541" s="679" t="s">
        <v>2117</v>
      </c>
      <c r="B541" s="313" t="s">
        <v>2118</v>
      </c>
      <c r="C541" s="685" t="s">
        <v>15</v>
      </c>
      <c r="D541" s="685">
        <v>3</v>
      </c>
      <c r="E541" s="679"/>
      <c r="F541" s="693"/>
    </row>
    <row r="542" spans="1:6">
      <c r="A542" s="679"/>
      <c r="B542" s="313" t="s">
        <v>2119</v>
      </c>
      <c r="C542" s="685"/>
      <c r="D542" s="685"/>
      <c r="E542" s="679"/>
      <c r="F542" s="695"/>
    </row>
    <row r="543" spans="1:6" ht="24.6">
      <c r="A543" s="679"/>
      <c r="B543" s="313" t="s">
        <v>2120</v>
      </c>
      <c r="C543" s="685"/>
      <c r="D543" s="685"/>
      <c r="E543" s="679"/>
      <c r="F543" s="695"/>
    </row>
    <row r="544" spans="1:6" ht="26.1">
      <c r="A544" s="679"/>
      <c r="B544" s="313" t="s">
        <v>2121</v>
      </c>
      <c r="C544" s="685"/>
      <c r="D544" s="685"/>
      <c r="E544" s="679"/>
      <c r="F544" s="695"/>
    </row>
    <row r="545" spans="1:6" ht="24.6">
      <c r="A545" s="679"/>
      <c r="B545" s="313" t="s">
        <v>2122</v>
      </c>
      <c r="C545" s="685"/>
      <c r="D545" s="685"/>
      <c r="E545" s="679"/>
      <c r="F545" s="695"/>
    </row>
    <row r="546" spans="1:6">
      <c r="A546" s="679"/>
      <c r="B546" s="313" t="s">
        <v>2123</v>
      </c>
      <c r="C546" s="685"/>
      <c r="D546" s="685"/>
      <c r="E546" s="679"/>
      <c r="F546" s="694"/>
    </row>
    <row r="547" spans="1:6">
      <c r="A547" s="679" t="s">
        <v>2124</v>
      </c>
      <c r="B547" s="313" t="s">
        <v>2118</v>
      </c>
      <c r="C547" s="685" t="s">
        <v>15</v>
      </c>
      <c r="D547" s="685">
        <v>1</v>
      </c>
      <c r="E547" s="679"/>
      <c r="F547" s="693"/>
    </row>
    <row r="548" spans="1:6">
      <c r="A548" s="679"/>
      <c r="B548" s="313" t="s">
        <v>2125</v>
      </c>
      <c r="C548" s="685"/>
      <c r="D548" s="685"/>
      <c r="E548" s="679"/>
      <c r="F548" s="695"/>
    </row>
    <row r="549" spans="1:6" ht="24.6">
      <c r="A549" s="679"/>
      <c r="B549" s="313" t="s">
        <v>2120</v>
      </c>
      <c r="C549" s="685"/>
      <c r="D549" s="685"/>
      <c r="E549" s="679"/>
      <c r="F549" s="695"/>
    </row>
    <row r="550" spans="1:6" ht="26.1">
      <c r="A550" s="679"/>
      <c r="B550" s="313" t="s">
        <v>2121</v>
      </c>
      <c r="C550" s="685"/>
      <c r="D550" s="685"/>
      <c r="E550" s="679"/>
      <c r="F550" s="695"/>
    </row>
    <row r="551" spans="1:6" ht="24.6">
      <c r="A551" s="679"/>
      <c r="B551" s="313" t="s">
        <v>2122</v>
      </c>
      <c r="C551" s="685"/>
      <c r="D551" s="685"/>
      <c r="E551" s="679"/>
      <c r="F551" s="695"/>
    </row>
    <row r="552" spans="1:6">
      <c r="A552" s="679"/>
      <c r="B552" s="313" t="s">
        <v>2126</v>
      </c>
      <c r="C552" s="685"/>
      <c r="D552" s="685"/>
      <c r="E552" s="679"/>
      <c r="F552" s="694"/>
    </row>
    <row r="553" spans="1:6">
      <c r="A553" s="679" t="s">
        <v>2127</v>
      </c>
      <c r="B553" s="313" t="s">
        <v>2128</v>
      </c>
      <c r="C553" s="685" t="s">
        <v>15</v>
      </c>
      <c r="D553" s="685">
        <v>4</v>
      </c>
      <c r="E553" s="679"/>
      <c r="F553" s="693"/>
    </row>
    <row r="554" spans="1:6">
      <c r="A554" s="679"/>
      <c r="B554" s="313" t="s">
        <v>2129</v>
      </c>
      <c r="C554" s="685"/>
      <c r="D554" s="685"/>
      <c r="E554" s="679"/>
      <c r="F554" s="695"/>
    </row>
    <row r="555" spans="1:6" ht="26.1">
      <c r="A555" s="679"/>
      <c r="B555" s="313" t="s">
        <v>2121</v>
      </c>
      <c r="C555" s="685"/>
      <c r="D555" s="685"/>
      <c r="E555" s="679"/>
      <c r="F555" s="695"/>
    </row>
    <row r="556" spans="1:6">
      <c r="A556" s="679"/>
      <c r="B556" s="313" t="s">
        <v>2126</v>
      </c>
      <c r="C556" s="685"/>
      <c r="D556" s="685"/>
      <c r="E556" s="679"/>
      <c r="F556" s="694"/>
    </row>
    <row r="557" spans="1:6">
      <c r="A557" s="679" t="s">
        <v>2130</v>
      </c>
      <c r="B557" s="313" t="s">
        <v>2131</v>
      </c>
      <c r="C557" s="685" t="s">
        <v>15</v>
      </c>
      <c r="D557" s="685">
        <v>1</v>
      </c>
      <c r="E557" s="679"/>
      <c r="F557" s="693"/>
    </row>
    <row r="558" spans="1:6">
      <c r="A558" s="679"/>
      <c r="B558" s="313" t="s">
        <v>2132</v>
      </c>
      <c r="C558" s="685"/>
      <c r="D558" s="685"/>
      <c r="E558" s="679"/>
      <c r="F558" s="695"/>
    </row>
    <row r="559" spans="1:6">
      <c r="A559" s="679"/>
      <c r="B559" s="313" t="s">
        <v>2133</v>
      </c>
      <c r="C559" s="685"/>
      <c r="D559" s="685"/>
      <c r="E559" s="679"/>
      <c r="F559" s="695"/>
    </row>
    <row r="560" spans="1:6" ht="24.6">
      <c r="A560" s="679"/>
      <c r="B560" s="313" t="s">
        <v>2134</v>
      </c>
      <c r="C560" s="685"/>
      <c r="D560" s="685"/>
      <c r="E560" s="679"/>
      <c r="F560" s="695"/>
    </row>
    <row r="561" spans="1:6">
      <c r="A561" s="679"/>
      <c r="B561" s="313" t="s">
        <v>2135</v>
      </c>
      <c r="C561" s="685"/>
      <c r="D561" s="685"/>
      <c r="E561" s="679"/>
      <c r="F561" s="695"/>
    </row>
    <row r="562" spans="1:6" ht="24.6">
      <c r="A562" s="679"/>
      <c r="B562" s="313" t="s">
        <v>2136</v>
      </c>
      <c r="C562" s="685"/>
      <c r="D562" s="685"/>
      <c r="E562" s="679"/>
      <c r="F562" s="694"/>
    </row>
    <row r="563" spans="1:6">
      <c r="A563" s="679" t="s">
        <v>2137</v>
      </c>
      <c r="B563" s="313" t="s">
        <v>2095</v>
      </c>
      <c r="C563" s="685" t="s">
        <v>15</v>
      </c>
      <c r="D563" s="685">
        <v>3</v>
      </c>
      <c r="E563" s="679"/>
      <c r="F563" s="693"/>
    </row>
    <row r="564" spans="1:6" ht="24.6">
      <c r="A564" s="679"/>
      <c r="B564" s="313" t="s">
        <v>2138</v>
      </c>
      <c r="C564" s="685"/>
      <c r="D564" s="685"/>
      <c r="E564" s="679"/>
      <c r="F564" s="694"/>
    </row>
    <row r="565" spans="1:6" ht="24.6">
      <c r="A565" s="679" t="s">
        <v>2139</v>
      </c>
      <c r="B565" s="313" t="s">
        <v>2097</v>
      </c>
      <c r="C565" s="685" t="s">
        <v>15</v>
      </c>
      <c r="D565" s="685">
        <v>1</v>
      </c>
      <c r="E565" s="679"/>
      <c r="F565" s="693"/>
    </row>
    <row r="566" spans="1:6">
      <c r="A566" s="679"/>
      <c r="B566" s="313" t="s">
        <v>2140</v>
      </c>
      <c r="C566" s="685"/>
      <c r="D566" s="685"/>
      <c r="E566" s="679"/>
      <c r="F566" s="695"/>
    </row>
    <row r="567" spans="1:6">
      <c r="A567" s="679"/>
      <c r="B567" s="313" t="s">
        <v>2141</v>
      </c>
      <c r="C567" s="685"/>
      <c r="D567" s="685"/>
      <c r="E567" s="679"/>
      <c r="F567" s="694"/>
    </row>
    <row r="568" spans="1:6">
      <c r="A568" s="679" t="s">
        <v>2142</v>
      </c>
      <c r="B568" s="313" t="s">
        <v>2143</v>
      </c>
      <c r="C568" s="685" t="s">
        <v>13</v>
      </c>
      <c r="D568" s="685">
        <v>1</v>
      </c>
      <c r="E568" s="679"/>
      <c r="F568" s="693"/>
    </row>
    <row r="569" spans="1:6" ht="24.6">
      <c r="A569" s="679"/>
      <c r="B569" s="313" t="s">
        <v>2144</v>
      </c>
      <c r="C569" s="685"/>
      <c r="D569" s="685"/>
      <c r="E569" s="679"/>
      <c r="F569" s="694"/>
    </row>
    <row r="570" spans="1:6">
      <c r="A570" s="679" t="s">
        <v>1458</v>
      </c>
      <c r="B570" s="313" t="s">
        <v>2089</v>
      </c>
      <c r="C570" s="685" t="s">
        <v>15</v>
      </c>
      <c r="D570" s="685">
        <v>6</v>
      </c>
      <c r="E570" s="679"/>
      <c r="F570" s="693"/>
    </row>
    <row r="571" spans="1:6">
      <c r="A571" s="679"/>
      <c r="B571" s="313" t="s">
        <v>2090</v>
      </c>
      <c r="C571" s="685"/>
      <c r="D571" s="685"/>
      <c r="E571" s="679"/>
      <c r="F571" s="695"/>
    </row>
    <row r="572" spans="1:6">
      <c r="A572" s="679"/>
      <c r="B572" s="313" t="s">
        <v>2145</v>
      </c>
      <c r="C572" s="685"/>
      <c r="D572" s="685"/>
      <c r="E572" s="679"/>
      <c r="F572" s="695"/>
    </row>
    <row r="573" spans="1:6">
      <c r="A573" s="679"/>
      <c r="B573" s="313" t="s">
        <v>2146</v>
      </c>
      <c r="C573" s="685"/>
      <c r="D573" s="685"/>
      <c r="E573" s="679"/>
      <c r="F573" s="694"/>
    </row>
    <row r="574" spans="1:6">
      <c r="A574" s="679" t="s">
        <v>1459</v>
      </c>
      <c r="B574" s="313" t="s">
        <v>2095</v>
      </c>
      <c r="C574" s="685" t="s">
        <v>15</v>
      </c>
      <c r="D574" s="685">
        <v>3</v>
      </c>
      <c r="E574" s="679"/>
      <c r="F574" s="693"/>
    </row>
    <row r="575" spans="1:6" ht="24.6">
      <c r="A575" s="679"/>
      <c r="B575" s="313" t="s">
        <v>2138</v>
      </c>
      <c r="C575" s="685"/>
      <c r="D575" s="685"/>
      <c r="E575" s="679"/>
      <c r="F575" s="694"/>
    </row>
    <row r="576" spans="1:6">
      <c r="A576" s="679" t="s">
        <v>1460</v>
      </c>
      <c r="B576" s="313" t="s">
        <v>1889</v>
      </c>
      <c r="C576" s="317" t="s">
        <v>13</v>
      </c>
      <c r="D576" s="317">
        <v>2</v>
      </c>
      <c r="E576" s="313"/>
      <c r="F576" s="318"/>
    </row>
    <row r="577" spans="1:6">
      <c r="A577" s="679"/>
      <c r="B577" s="319" t="s">
        <v>1890</v>
      </c>
      <c r="C577" s="317" t="s">
        <v>15</v>
      </c>
      <c r="D577" s="317">
        <v>16</v>
      </c>
      <c r="E577" s="313"/>
      <c r="F577" s="318"/>
    </row>
    <row r="578" spans="1:6">
      <c r="A578" s="679"/>
      <c r="B578" s="319" t="s">
        <v>1891</v>
      </c>
      <c r="C578" s="317" t="s">
        <v>15</v>
      </c>
      <c r="D578" s="317">
        <v>14</v>
      </c>
      <c r="E578" s="313"/>
      <c r="F578" s="318"/>
    </row>
    <row r="579" spans="1:6">
      <c r="A579" s="679"/>
      <c r="B579" s="319" t="s">
        <v>1892</v>
      </c>
      <c r="C579" s="317" t="s">
        <v>15</v>
      </c>
      <c r="D579" s="317">
        <v>2</v>
      </c>
      <c r="E579" s="313"/>
      <c r="F579" s="318"/>
    </row>
    <row r="580" spans="1:6">
      <c r="A580" s="679"/>
      <c r="B580" s="319" t="s">
        <v>1893</v>
      </c>
      <c r="C580" s="317" t="s">
        <v>15</v>
      </c>
      <c r="D580" s="317">
        <v>2</v>
      </c>
      <c r="E580" s="313"/>
      <c r="F580" s="318"/>
    </row>
    <row r="581" spans="1:6">
      <c r="A581" s="679"/>
      <c r="B581" s="319" t="s">
        <v>1894</v>
      </c>
      <c r="C581" s="317" t="s">
        <v>1896</v>
      </c>
      <c r="D581" s="317">
        <v>2</v>
      </c>
      <c r="E581" s="313"/>
      <c r="F581" s="318"/>
    </row>
    <row r="582" spans="1:6">
      <c r="A582" s="679"/>
      <c r="B582" s="319" t="s">
        <v>1895</v>
      </c>
      <c r="C582" s="317" t="s">
        <v>64</v>
      </c>
      <c r="D582" s="317">
        <v>2</v>
      </c>
      <c r="E582" s="313"/>
      <c r="F582" s="318"/>
    </row>
    <row r="583" spans="1:6">
      <c r="A583" s="659" t="s">
        <v>1524</v>
      </c>
      <c r="B583" s="660"/>
      <c r="C583" s="660"/>
      <c r="D583" s="660"/>
      <c r="E583" s="661"/>
      <c r="F583" s="198" t="s">
        <v>2255</v>
      </c>
    </row>
    <row r="586" spans="1:6">
      <c r="A586" s="683" t="s">
        <v>2147</v>
      </c>
      <c r="B586" s="536"/>
      <c r="C586" s="536"/>
      <c r="D586" s="536"/>
      <c r="E586" s="536"/>
      <c r="F586" s="536"/>
    </row>
    <row r="587" spans="1:6">
      <c r="A587" s="536"/>
      <c r="B587" s="536"/>
      <c r="C587" s="536"/>
      <c r="D587" s="536"/>
      <c r="E587" s="536"/>
      <c r="F587" s="536"/>
    </row>
    <row r="588" spans="1:6">
      <c r="A588" s="683" t="s">
        <v>2148</v>
      </c>
      <c r="B588" s="536"/>
      <c r="C588" s="536"/>
      <c r="D588" s="536"/>
      <c r="E588" s="536"/>
      <c r="F588" s="536"/>
    </row>
    <row r="589" spans="1:6">
      <c r="A589" s="536"/>
      <c r="B589" s="536"/>
      <c r="C589" s="536"/>
      <c r="D589" s="536"/>
      <c r="E589" s="536"/>
      <c r="F589" s="536"/>
    </row>
    <row r="590" spans="1:6">
      <c r="A590" s="680" t="s">
        <v>2068</v>
      </c>
      <c r="B590" s="681"/>
      <c r="C590" s="681"/>
      <c r="D590" s="681"/>
      <c r="E590" s="681"/>
      <c r="F590" s="681"/>
    </row>
    <row r="591" spans="1:6">
      <c r="A591" s="681"/>
      <c r="B591" s="681"/>
      <c r="C591" s="681"/>
      <c r="D591" s="681"/>
      <c r="E591" s="681"/>
      <c r="F591" s="681"/>
    </row>
    <row r="592" spans="1:6">
      <c r="A592" s="570" t="s">
        <v>1438</v>
      </c>
      <c r="B592" s="310" t="s">
        <v>23</v>
      </c>
      <c r="C592" s="310" t="s">
        <v>6</v>
      </c>
      <c r="D592" s="570" t="s">
        <v>7</v>
      </c>
      <c r="E592" s="692" t="s">
        <v>1393</v>
      </c>
      <c r="F592" s="692"/>
    </row>
    <row r="593" spans="1:6">
      <c r="A593" s="662"/>
      <c r="B593" s="42" t="s">
        <v>24</v>
      </c>
      <c r="C593" s="42" t="s">
        <v>10</v>
      </c>
      <c r="D593" s="691"/>
      <c r="E593" s="342" t="s">
        <v>25</v>
      </c>
      <c r="F593" s="342" t="s">
        <v>26</v>
      </c>
    </row>
    <row r="594" spans="1:6" ht="24.6">
      <c r="A594" s="685" t="s">
        <v>1835</v>
      </c>
      <c r="B594" s="312" t="s">
        <v>1882</v>
      </c>
      <c r="C594" s="317" t="s">
        <v>64</v>
      </c>
      <c r="D594" s="317">
        <v>8</v>
      </c>
      <c r="E594" s="313"/>
      <c r="F594" s="318"/>
    </row>
    <row r="595" spans="1:6">
      <c r="A595" s="685"/>
      <c r="B595" s="312" t="s">
        <v>1773</v>
      </c>
      <c r="C595" s="317" t="s">
        <v>64</v>
      </c>
      <c r="D595" s="317" t="s">
        <v>1783</v>
      </c>
      <c r="E595" s="313"/>
      <c r="F595" s="318"/>
    </row>
    <row r="596" spans="1:6">
      <c r="A596" s="685"/>
      <c r="B596" s="312" t="s">
        <v>1774</v>
      </c>
      <c r="C596" s="317" t="s">
        <v>64</v>
      </c>
      <c r="D596" s="317">
        <v>8</v>
      </c>
      <c r="E596" s="313"/>
      <c r="F596" s="318"/>
    </row>
    <row r="597" spans="1:6">
      <c r="A597" s="685" t="s">
        <v>1790</v>
      </c>
      <c r="B597" s="313" t="s">
        <v>2149</v>
      </c>
      <c r="C597" s="317" t="s">
        <v>64</v>
      </c>
      <c r="D597" s="317">
        <v>20</v>
      </c>
      <c r="E597" s="313"/>
      <c r="F597" s="318"/>
    </row>
    <row r="598" spans="1:6">
      <c r="A598" s="685"/>
      <c r="B598" s="319" t="s">
        <v>2150</v>
      </c>
      <c r="C598" s="317" t="s">
        <v>64</v>
      </c>
      <c r="D598" s="317">
        <v>8</v>
      </c>
      <c r="E598" s="313"/>
      <c r="F598" s="318"/>
    </row>
    <row r="599" spans="1:6">
      <c r="A599" s="685"/>
      <c r="B599" s="319" t="s">
        <v>2151</v>
      </c>
      <c r="C599" s="317" t="s">
        <v>64</v>
      </c>
      <c r="D599" s="317">
        <v>8</v>
      </c>
      <c r="E599" s="313"/>
      <c r="F599" s="318"/>
    </row>
    <row r="600" spans="1:6">
      <c r="A600" s="685"/>
      <c r="B600" s="319" t="s">
        <v>2152</v>
      </c>
      <c r="C600" s="317" t="s">
        <v>64</v>
      </c>
      <c r="D600" s="317">
        <v>2</v>
      </c>
      <c r="E600" s="313"/>
      <c r="F600" s="318"/>
    </row>
    <row r="601" spans="1:6">
      <c r="A601" s="685"/>
      <c r="B601" s="319" t="s">
        <v>1903</v>
      </c>
      <c r="C601" s="317" t="s">
        <v>64</v>
      </c>
      <c r="D601" s="317">
        <v>2</v>
      </c>
      <c r="E601" s="313"/>
      <c r="F601" s="318"/>
    </row>
    <row r="602" spans="1:6" ht="24.6">
      <c r="A602" s="317" t="s">
        <v>1796</v>
      </c>
      <c r="B602" s="313" t="s">
        <v>2058</v>
      </c>
      <c r="C602" s="317" t="s">
        <v>15</v>
      </c>
      <c r="D602" s="317">
        <v>1</v>
      </c>
      <c r="E602" s="313"/>
      <c r="F602" s="318"/>
    </row>
    <row r="603" spans="1:6" ht="24.6">
      <c r="A603" s="317" t="s">
        <v>1798</v>
      </c>
      <c r="B603" s="313" t="s">
        <v>2153</v>
      </c>
      <c r="C603" s="317" t="s">
        <v>15</v>
      </c>
      <c r="D603" s="317">
        <v>1</v>
      </c>
      <c r="E603" s="313"/>
      <c r="F603" s="318"/>
    </row>
    <row r="604" spans="1:6">
      <c r="A604" s="317" t="s">
        <v>1800</v>
      </c>
      <c r="B604" s="313" t="s">
        <v>1778</v>
      </c>
      <c r="C604" s="317" t="s">
        <v>64</v>
      </c>
      <c r="D604" s="317">
        <v>8</v>
      </c>
      <c r="E604" s="313"/>
      <c r="F604" s="318"/>
    </row>
    <row r="605" spans="1:6" ht="13.8">
      <c r="A605" s="317" t="s">
        <v>1802</v>
      </c>
      <c r="B605" s="313" t="s">
        <v>2154</v>
      </c>
      <c r="C605" s="317" t="s">
        <v>1646</v>
      </c>
      <c r="D605" s="317">
        <v>0.3</v>
      </c>
      <c r="E605" s="313"/>
      <c r="F605" s="318"/>
    </row>
    <row r="606" spans="1:6">
      <c r="A606" s="317" t="s">
        <v>1804</v>
      </c>
      <c r="B606" s="313" t="s">
        <v>2155</v>
      </c>
      <c r="C606" s="317" t="s">
        <v>15</v>
      </c>
      <c r="D606" s="317">
        <v>1</v>
      </c>
      <c r="E606" s="313"/>
      <c r="F606" s="318"/>
    </row>
    <row r="607" spans="1:6">
      <c r="A607" s="317" t="s">
        <v>1855</v>
      </c>
      <c r="B607" s="313" t="s">
        <v>1913</v>
      </c>
      <c r="C607" s="317" t="s">
        <v>15</v>
      </c>
      <c r="D607" s="317">
        <v>3</v>
      </c>
      <c r="E607" s="313"/>
      <c r="F607" s="318"/>
    </row>
    <row r="608" spans="1:6">
      <c r="A608" s="317" t="s">
        <v>1856</v>
      </c>
      <c r="B608" s="313" t="s">
        <v>1887</v>
      </c>
      <c r="C608" s="317" t="s">
        <v>15</v>
      </c>
      <c r="D608" s="317">
        <v>2</v>
      </c>
      <c r="E608" s="313"/>
      <c r="F608" s="318"/>
    </row>
    <row r="609" spans="1:7">
      <c r="A609" s="317" t="s">
        <v>1888</v>
      </c>
      <c r="B609" s="313" t="s">
        <v>1918</v>
      </c>
      <c r="C609" s="317" t="s">
        <v>64</v>
      </c>
      <c r="D609" s="317">
        <v>10</v>
      </c>
      <c r="E609" s="313"/>
      <c r="F609" s="318"/>
    </row>
    <row r="610" spans="1:7">
      <c r="A610" s="317" t="s">
        <v>1912</v>
      </c>
      <c r="B610" s="313" t="s">
        <v>283</v>
      </c>
      <c r="C610" s="317" t="s">
        <v>15</v>
      </c>
      <c r="D610" s="317">
        <v>2</v>
      </c>
      <c r="E610" s="313"/>
      <c r="F610" s="318"/>
    </row>
    <row r="611" spans="1:7">
      <c r="A611" s="317" t="s">
        <v>1914</v>
      </c>
      <c r="B611" s="313" t="s">
        <v>280</v>
      </c>
      <c r="C611" s="317" t="s">
        <v>15</v>
      </c>
      <c r="D611" s="317">
        <v>1</v>
      </c>
      <c r="E611" s="313"/>
      <c r="F611" s="318"/>
    </row>
    <row r="612" spans="1:7" ht="13.8">
      <c r="A612" s="317" t="s">
        <v>1858</v>
      </c>
      <c r="B612" s="312" t="s">
        <v>1780</v>
      </c>
      <c r="C612" s="317" t="s">
        <v>1646</v>
      </c>
      <c r="D612" s="317">
        <v>1.2</v>
      </c>
      <c r="E612" s="313"/>
      <c r="F612" s="318"/>
    </row>
    <row r="613" spans="1:7">
      <c r="A613" s="317" t="s">
        <v>1915</v>
      </c>
      <c r="B613" s="313" t="s">
        <v>1585</v>
      </c>
      <c r="C613" s="317" t="s">
        <v>13</v>
      </c>
      <c r="D613" s="317">
        <v>1</v>
      </c>
      <c r="E613" s="313"/>
      <c r="F613" s="318"/>
    </row>
    <row r="614" spans="1:7">
      <c r="A614" s="317" t="s">
        <v>1917</v>
      </c>
      <c r="B614" s="313" t="s">
        <v>1583</v>
      </c>
      <c r="C614" s="317" t="s">
        <v>13</v>
      </c>
      <c r="D614" s="317">
        <v>1</v>
      </c>
      <c r="E614" s="313"/>
      <c r="F614" s="318"/>
    </row>
    <row r="615" spans="1:7">
      <c r="A615" s="680" t="s">
        <v>2069</v>
      </c>
      <c r="B615" s="681"/>
      <c r="C615" s="681"/>
      <c r="D615" s="681"/>
      <c r="E615" s="681"/>
      <c r="F615" s="681"/>
    </row>
    <row r="616" spans="1:7">
      <c r="A616" s="681"/>
      <c r="B616" s="681"/>
      <c r="C616" s="681"/>
      <c r="D616" s="681"/>
      <c r="E616" s="681"/>
      <c r="F616" s="681"/>
    </row>
    <row r="617" spans="1:7">
      <c r="A617" s="317" t="s">
        <v>1445</v>
      </c>
      <c r="B617" s="313" t="s">
        <v>2070</v>
      </c>
      <c r="C617" s="317" t="s">
        <v>64</v>
      </c>
      <c r="D617" s="317">
        <v>20</v>
      </c>
      <c r="E617" s="313"/>
      <c r="F617" s="313"/>
      <c r="G617" s="338"/>
    </row>
    <row r="618" spans="1:7" ht="24.6">
      <c r="A618" s="685" t="s">
        <v>1446</v>
      </c>
      <c r="B618" s="313" t="s">
        <v>1938</v>
      </c>
      <c r="C618" s="685" t="s">
        <v>13</v>
      </c>
      <c r="D618" s="685">
        <v>1</v>
      </c>
      <c r="E618" s="679"/>
      <c r="F618" s="679"/>
      <c r="G618" s="690"/>
    </row>
    <row r="619" spans="1:7">
      <c r="A619" s="685"/>
      <c r="B619" s="313" t="s">
        <v>1939</v>
      </c>
      <c r="C619" s="685"/>
      <c r="D619" s="685"/>
      <c r="E619" s="679"/>
      <c r="F619" s="679"/>
      <c r="G619" s="690"/>
    </row>
    <row r="620" spans="1:7">
      <c r="A620" s="685"/>
      <c r="B620" s="313" t="s">
        <v>1940</v>
      </c>
      <c r="C620" s="685"/>
      <c r="D620" s="685"/>
      <c r="E620" s="679"/>
      <c r="F620" s="679"/>
      <c r="G620" s="690"/>
    </row>
    <row r="621" spans="1:7">
      <c r="A621" s="685" t="s">
        <v>1447</v>
      </c>
      <c r="B621" s="313" t="s">
        <v>1941</v>
      </c>
      <c r="C621" s="685" t="s">
        <v>13</v>
      </c>
      <c r="D621" s="685">
        <v>1</v>
      </c>
      <c r="E621" s="679"/>
      <c r="F621" s="679"/>
      <c r="G621" s="690"/>
    </row>
    <row r="622" spans="1:7">
      <c r="A622" s="685"/>
      <c r="B622" s="313" t="s">
        <v>1942</v>
      </c>
      <c r="C622" s="685"/>
      <c r="D622" s="685"/>
      <c r="E622" s="679"/>
      <c r="F622" s="679"/>
      <c r="G622" s="690"/>
    </row>
    <row r="623" spans="1:7">
      <c r="A623" s="685"/>
      <c r="B623" s="313" t="s">
        <v>2071</v>
      </c>
      <c r="C623" s="685"/>
      <c r="D623" s="685"/>
      <c r="E623" s="679"/>
      <c r="F623" s="679"/>
      <c r="G623" s="690"/>
    </row>
    <row r="624" spans="1:7" ht="24.6">
      <c r="A624" s="685" t="s">
        <v>1448</v>
      </c>
      <c r="B624" s="313" t="s">
        <v>1833</v>
      </c>
      <c r="C624" s="685" t="s">
        <v>64</v>
      </c>
      <c r="D624" s="685">
        <v>8</v>
      </c>
      <c r="E624" s="679"/>
      <c r="F624" s="679"/>
      <c r="G624" s="690"/>
    </row>
    <row r="625" spans="1:7">
      <c r="A625" s="685"/>
      <c r="B625" s="313" t="s">
        <v>1834</v>
      </c>
      <c r="C625" s="685"/>
      <c r="D625" s="685"/>
      <c r="E625" s="679"/>
      <c r="F625" s="679"/>
      <c r="G625" s="690"/>
    </row>
    <row r="626" spans="1:7">
      <c r="A626" s="685" t="s">
        <v>1449</v>
      </c>
      <c r="B626" s="313" t="s">
        <v>2156</v>
      </c>
      <c r="C626" s="685" t="s">
        <v>64</v>
      </c>
      <c r="D626" s="685">
        <v>2</v>
      </c>
      <c r="E626" s="679"/>
      <c r="F626" s="679"/>
      <c r="G626" s="689"/>
    </row>
    <row r="627" spans="1:7">
      <c r="A627" s="685"/>
      <c r="B627" s="313" t="s">
        <v>2157</v>
      </c>
      <c r="C627" s="685"/>
      <c r="D627" s="685"/>
      <c r="E627" s="679"/>
      <c r="F627" s="679"/>
      <c r="G627" s="689"/>
    </row>
    <row r="628" spans="1:7">
      <c r="A628" s="685" t="s">
        <v>1450</v>
      </c>
      <c r="B628" s="313" t="s">
        <v>1787</v>
      </c>
      <c r="C628" s="685" t="s">
        <v>64</v>
      </c>
      <c r="D628" s="685">
        <v>8</v>
      </c>
      <c r="E628" s="679"/>
      <c r="F628" s="679"/>
      <c r="G628" s="690"/>
    </row>
    <row r="629" spans="1:7">
      <c r="A629" s="685"/>
      <c r="B629" s="313" t="s">
        <v>1788</v>
      </c>
      <c r="C629" s="685"/>
      <c r="D629" s="685"/>
      <c r="E629" s="679"/>
      <c r="F629" s="679"/>
      <c r="G629" s="690"/>
    </row>
    <row r="630" spans="1:7">
      <c r="A630" s="685" t="s">
        <v>1451</v>
      </c>
      <c r="B630" s="313" t="s">
        <v>2158</v>
      </c>
      <c r="C630" s="685" t="s">
        <v>13</v>
      </c>
      <c r="D630" s="685">
        <v>1</v>
      </c>
      <c r="E630" s="679"/>
      <c r="F630" s="679"/>
      <c r="G630" s="690"/>
    </row>
    <row r="631" spans="1:7">
      <c r="A631" s="685"/>
      <c r="B631" s="313" t="s">
        <v>2159</v>
      </c>
      <c r="C631" s="685"/>
      <c r="D631" s="685"/>
      <c r="E631" s="679"/>
      <c r="F631" s="679"/>
      <c r="G631" s="690"/>
    </row>
    <row r="632" spans="1:7">
      <c r="A632" s="685"/>
      <c r="B632" s="313" t="s">
        <v>2114</v>
      </c>
      <c r="C632" s="685"/>
      <c r="D632" s="685"/>
      <c r="E632" s="679"/>
      <c r="F632" s="679"/>
      <c r="G632" s="690"/>
    </row>
    <row r="633" spans="1:7">
      <c r="A633" s="685"/>
      <c r="B633" s="313" t="s">
        <v>2113</v>
      </c>
      <c r="C633" s="685"/>
      <c r="D633" s="685"/>
      <c r="E633" s="679"/>
      <c r="F633" s="679"/>
      <c r="G633" s="690"/>
    </row>
    <row r="634" spans="1:7" ht="135.30000000000001">
      <c r="A634" s="685"/>
      <c r="B634" s="313" t="s">
        <v>2160</v>
      </c>
      <c r="C634" s="685"/>
      <c r="D634" s="685"/>
      <c r="E634" s="679"/>
      <c r="F634" s="679"/>
      <c r="G634" s="690"/>
    </row>
    <row r="635" spans="1:7" ht="36.9">
      <c r="A635" s="685"/>
      <c r="B635" s="348" t="s">
        <v>2116</v>
      </c>
      <c r="C635" s="685"/>
      <c r="D635" s="685"/>
      <c r="E635" s="679"/>
      <c r="F635" s="679"/>
      <c r="G635" s="690"/>
    </row>
    <row r="636" spans="1:7" ht="61.8">
      <c r="A636" s="685"/>
      <c r="B636" s="339" t="s">
        <v>2161</v>
      </c>
      <c r="C636" s="685"/>
      <c r="D636" s="685"/>
      <c r="E636" s="679"/>
      <c r="F636" s="679"/>
      <c r="G636" s="690"/>
    </row>
    <row r="637" spans="1:7" ht="24.9">
      <c r="A637" s="685"/>
      <c r="B637" s="339" t="s">
        <v>2162</v>
      </c>
      <c r="C637" s="685"/>
      <c r="D637" s="685"/>
      <c r="E637" s="679"/>
      <c r="F637" s="679"/>
      <c r="G637" s="690"/>
    </row>
    <row r="638" spans="1:7" ht="24.9">
      <c r="A638" s="685"/>
      <c r="B638" s="339" t="s">
        <v>2163</v>
      </c>
      <c r="C638" s="685"/>
      <c r="D638" s="685"/>
      <c r="E638" s="679"/>
      <c r="F638" s="679"/>
      <c r="G638" s="690"/>
    </row>
    <row r="639" spans="1:7" ht="12.6">
      <c r="A639" s="685"/>
      <c r="B639" s="339" t="s">
        <v>2164</v>
      </c>
      <c r="C639" s="685"/>
      <c r="D639" s="685"/>
      <c r="E639" s="679"/>
      <c r="F639" s="679"/>
      <c r="G639" s="690"/>
    </row>
    <row r="640" spans="1:7" ht="26.4">
      <c r="A640" s="685"/>
      <c r="B640" s="339" t="s">
        <v>2165</v>
      </c>
      <c r="C640" s="685"/>
      <c r="D640" s="685"/>
      <c r="E640" s="679"/>
      <c r="F640" s="679"/>
      <c r="G640" s="690"/>
    </row>
    <row r="641" spans="1:7">
      <c r="A641" s="685" t="s">
        <v>2166</v>
      </c>
      <c r="B641" s="312" t="s">
        <v>2118</v>
      </c>
      <c r="C641" s="685" t="s">
        <v>15</v>
      </c>
      <c r="D641" s="685">
        <v>1</v>
      </c>
      <c r="E641" s="679"/>
      <c r="F641" s="679"/>
      <c r="G641" s="690"/>
    </row>
    <row r="642" spans="1:7">
      <c r="A642" s="685"/>
      <c r="B642" s="313" t="s">
        <v>2167</v>
      </c>
      <c r="C642" s="685"/>
      <c r="D642" s="685"/>
      <c r="E642" s="679"/>
      <c r="F642" s="679"/>
      <c r="G642" s="690"/>
    </row>
    <row r="643" spans="1:7" ht="24.6">
      <c r="A643" s="685"/>
      <c r="B643" s="313" t="s">
        <v>2168</v>
      </c>
      <c r="C643" s="685"/>
      <c r="D643" s="685"/>
      <c r="E643" s="679"/>
      <c r="F643" s="679"/>
      <c r="G643" s="690"/>
    </row>
    <row r="644" spans="1:7" ht="26.1">
      <c r="A644" s="685"/>
      <c r="B644" s="313" t="s">
        <v>2169</v>
      </c>
      <c r="C644" s="685"/>
      <c r="D644" s="685"/>
      <c r="E644" s="679"/>
      <c r="F644" s="679"/>
      <c r="G644" s="690"/>
    </row>
    <row r="645" spans="1:7" ht="24.6">
      <c r="A645" s="685"/>
      <c r="B645" s="313" t="s">
        <v>2170</v>
      </c>
      <c r="C645" s="685"/>
      <c r="D645" s="685"/>
      <c r="E645" s="679"/>
      <c r="F645" s="679"/>
      <c r="G645" s="690"/>
    </row>
    <row r="646" spans="1:7">
      <c r="A646" s="685"/>
      <c r="B646" s="313" t="s">
        <v>2171</v>
      </c>
      <c r="C646" s="685"/>
      <c r="D646" s="685"/>
      <c r="E646" s="679"/>
      <c r="F646" s="679"/>
      <c r="G646" s="690"/>
    </row>
    <row r="647" spans="1:7">
      <c r="A647" s="685" t="s">
        <v>2172</v>
      </c>
      <c r="B647" s="312" t="s">
        <v>2128</v>
      </c>
      <c r="C647" s="685" t="s">
        <v>15</v>
      </c>
      <c r="D647" s="685">
        <v>2</v>
      </c>
      <c r="E647" s="679"/>
      <c r="F647" s="679"/>
      <c r="G647" s="690"/>
    </row>
    <row r="648" spans="1:7">
      <c r="A648" s="685"/>
      <c r="B648" s="312" t="s">
        <v>2173</v>
      </c>
      <c r="C648" s="685"/>
      <c r="D648" s="685"/>
      <c r="E648" s="679"/>
      <c r="F648" s="679"/>
      <c r="G648" s="690"/>
    </row>
    <row r="649" spans="1:7" ht="26.1">
      <c r="A649" s="685"/>
      <c r="B649" s="312" t="s">
        <v>2174</v>
      </c>
      <c r="C649" s="685"/>
      <c r="D649" s="685"/>
      <c r="E649" s="679"/>
      <c r="F649" s="679"/>
      <c r="G649" s="690"/>
    </row>
    <row r="650" spans="1:7">
      <c r="A650" s="685"/>
      <c r="B650" s="312" t="s">
        <v>2175</v>
      </c>
      <c r="C650" s="685"/>
      <c r="D650" s="685"/>
      <c r="E650" s="679"/>
      <c r="F650" s="679"/>
      <c r="G650" s="690"/>
    </row>
    <row r="651" spans="1:7" ht="24.6">
      <c r="A651" s="685" t="s">
        <v>2176</v>
      </c>
      <c r="B651" s="312" t="s">
        <v>2097</v>
      </c>
      <c r="C651" s="685" t="s">
        <v>13</v>
      </c>
      <c r="D651" s="685">
        <v>1</v>
      </c>
      <c r="E651" s="679"/>
      <c r="F651" s="679"/>
      <c r="G651" s="690"/>
    </row>
    <row r="652" spans="1:7">
      <c r="A652" s="685"/>
      <c r="B652" s="312" t="s">
        <v>2177</v>
      </c>
      <c r="C652" s="685"/>
      <c r="D652" s="685"/>
      <c r="E652" s="679"/>
      <c r="F652" s="679"/>
      <c r="G652" s="690"/>
    </row>
    <row r="653" spans="1:7">
      <c r="A653" s="685"/>
      <c r="B653" s="312" t="s">
        <v>2178</v>
      </c>
      <c r="C653" s="685"/>
      <c r="D653" s="685"/>
      <c r="E653" s="679"/>
      <c r="F653" s="679"/>
      <c r="G653" s="690"/>
    </row>
    <row r="654" spans="1:7">
      <c r="A654" s="685" t="s">
        <v>2179</v>
      </c>
      <c r="B654" s="312" t="s">
        <v>2143</v>
      </c>
      <c r="C654" s="685" t="s">
        <v>13</v>
      </c>
      <c r="D654" s="685">
        <v>1</v>
      </c>
      <c r="E654" s="679"/>
      <c r="F654" s="679"/>
      <c r="G654" s="690"/>
    </row>
    <row r="655" spans="1:7" ht="24.6">
      <c r="A655" s="685"/>
      <c r="B655" s="312" t="s">
        <v>2180</v>
      </c>
      <c r="C655" s="685"/>
      <c r="D655" s="685"/>
      <c r="E655" s="679"/>
      <c r="F655" s="679"/>
      <c r="G655" s="690"/>
    </row>
    <row r="656" spans="1:7" ht="24.6">
      <c r="A656" s="317" t="s">
        <v>1452</v>
      </c>
      <c r="B656" s="313" t="s">
        <v>1952</v>
      </c>
      <c r="C656" s="317" t="s">
        <v>15</v>
      </c>
      <c r="D656" s="317">
        <v>1</v>
      </c>
      <c r="E656" s="313"/>
      <c r="F656" s="313"/>
      <c r="G656" s="338"/>
    </row>
    <row r="657" spans="1:7">
      <c r="A657" s="317" t="s">
        <v>1453</v>
      </c>
      <c r="B657" s="313" t="s">
        <v>2181</v>
      </c>
      <c r="C657" s="317" t="s">
        <v>15</v>
      </c>
      <c r="D657" s="317">
        <v>5</v>
      </c>
      <c r="E657" s="313"/>
      <c r="F657" s="313"/>
      <c r="G657" s="338"/>
    </row>
    <row r="658" spans="1:7">
      <c r="A658" s="685" t="s">
        <v>1457</v>
      </c>
      <c r="B658" s="313" t="s">
        <v>1954</v>
      </c>
      <c r="C658" s="685" t="s">
        <v>15</v>
      </c>
      <c r="D658" s="685">
        <v>3</v>
      </c>
      <c r="E658" s="679"/>
      <c r="F658" s="679"/>
      <c r="G658" s="690"/>
    </row>
    <row r="659" spans="1:7" ht="24.6">
      <c r="A659" s="685"/>
      <c r="B659" s="313" t="s">
        <v>1955</v>
      </c>
      <c r="C659" s="685"/>
      <c r="D659" s="685"/>
      <c r="E659" s="679"/>
      <c r="F659" s="679"/>
      <c r="G659" s="690"/>
    </row>
    <row r="660" spans="1:7" ht="24.6">
      <c r="A660" s="317" t="s">
        <v>1458</v>
      </c>
      <c r="B660" s="313" t="s">
        <v>1956</v>
      </c>
      <c r="C660" s="317" t="s">
        <v>15</v>
      </c>
      <c r="D660" s="317">
        <v>4</v>
      </c>
      <c r="E660" s="313"/>
      <c r="F660" s="313"/>
      <c r="G660" s="338"/>
    </row>
    <row r="661" spans="1:7">
      <c r="A661" s="685" t="s">
        <v>1459</v>
      </c>
      <c r="B661" s="313" t="s">
        <v>1889</v>
      </c>
      <c r="C661" s="317" t="s">
        <v>13</v>
      </c>
      <c r="D661" s="317">
        <v>2</v>
      </c>
      <c r="E661" s="313"/>
      <c r="F661" s="679"/>
      <c r="G661" s="689"/>
    </row>
    <row r="662" spans="1:7">
      <c r="A662" s="685"/>
      <c r="B662" s="319" t="s">
        <v>1890</v>
      </c>
      <c r="C662" s="317" t="s">
        <v>15</v>
      </c>
      <c r="D662" s="317">
        <v>24</v>
      </c>
      <c r="E662" s="313"/>
      <c r="F662" s="679"/>
      <c r="G662" s="689"/>
    </row>
    <row r="663" spans="1:7">
      <c r="A663" s="685"/>
      <c r="B663" s="319" t="s">
        <v>1891</v>
      </c>
      <c r="C663" s="317" t="s">
        <v>15</v>
      </c>
      <c r="D663" s="317">
        <v>22</v>
      </c>
      <c r="E663" s="313"/>
      <c r="F663" s="679"/>
      <c r="G663" s="689"/>
    </row>
    <row r="664" spans="1:7">
      <c r="A664" s="685"/>
      <c r="B664" s="319" t="s">
        <v>1892</v>
      </c>
      <c r="C664" s="317" t="s">
        <v>15</v>
      </c>
      <c r="D664" s="317">
        <v>2</v>
      </c>
      <c r="E664" s="313"/>
      <c r="F664" s="679"/>
      <c r="G664" s="689"/>
    </row>
    <row r="665" spans="1:7">
      <c r="A665" s="685"/>
      <c r="B665" s="319" t="s">
        <v>1893</v>
      </c>
      <c r="C665" s="317" t="s">
        <v>15</v>
      </c>
      <c r="D665" s="317">
        <v>2</v>
      </c>
      <c r="E665" s="313"/>
      <c r="F665" s="679"/>
      <c r="G665" s="689"/>
    </row>
    <row r="666" spans="1:7">
      <c r="A666" s="685"/>
      <c r="B666" s="319" t="s">
        <v>1894</v>
      </c>
      <c r="C666" s="317" t="s">
        <v>1896</v>
      </c>
      <c r="D666" s="317">
        <v>2</v>
      </c>
      <c r="E666" s="313"/>
      <c r="F666" s="679"/>
      <c r="G666" s="689"/>
    </row>
    <row r="667" spans="1:7">
      <c r="A667" s="685"/>
      <c r="B667" s="319" t="s">
        <v>1895</v>
      </c>
      <c r="C667" s="317" t="s">
        <v>64</v>
      </c>
      <c r="D667" s="317">
        <v>4</v>
      </c>
      <c r="E667" s="313"/>
      <c r="F667" s="679"/>
      <c r="G667" s="689"/>
    </row>
    <row r="668" spans="1:7">
      <c r="A668" s="317" t="s">
        <v>1460</v>
      </c>
      <c r="B668" s="313" t="s">
        <v>2182</v>
      </c>
      <c r="C668" s="317" t="s">
        <v>64</v>
      </c>
      <c r="D668" s="317">
        <v>10</v>
      </c>
      <c r="E668" s="313"/>
      <c r="F668" s="313"/>
      <c r="G668" s="338"/>
    </row>
    <row r="669" spans="1:7">
      <c r="A669" s="659" t="s">
        <v>1524</v>
      </c>
      <c r="B669" s="660"/>
      <c r="C669" s="660"/>
      <c r="D669" s="660"/>
      <c r="E669" s="661"/>
      <c r="F669" s="198" t="s">
        <v>2256</v>
      </c>
    </row>
    <row r="672" spans="1:7">
      <c r="A672" s="683" t="s">
        <v>2183</v>
      </c>
      <c r="B672" s="536"/>
      <c r="C672" s="536"/>
      <c r="D672" s="536"/>
      <c r="E672" s="536"/>
      <c r="F672" s="536"/>
    </row>
    <row r="673" spans="1:6">
      <c r="A673" s="536"/>
      <c r="B673" s="536"/>
      <c r="C673" s="536"/>
      <c r="D673" s="536"/>
      <c r="E673" s="536"/>
      <c r="F673" s="536"/>
    </row>
    <row r="674" spans="1:6">
      <c r="A674" s="683" t="s">
        <v>2184</v>
      </c>
      <c r="B674" s="536"/>
      <c r="C674" s="536"/>
      <c r="D674" s="536"/>
      <c r="E674" s="536"/>
      <c r="F674" s="536"/>
    </row>
    <row r="675" spans="1:6">
      <c r="A675" s="536"/>
      <c r="B675" s="536"/>
      <c r="C675" s="536"/>
      <c r="D675" s="536"/>
      <c r="E675" s="536"/>
      <c r="F675" s="536"/>
    </row>
    <row r="676" spans="1:6">
      <c r="A676" s="680" t="s">
        <v>2068</v>
      </c>
      <c r="B676" s="681"/>
      <c r="C676" s="681"/>
      <c r="D676" s="681"/>
      <c r="E676" s="681"/>
      <c r="F676" s="681"/>
    </row>
    <row r="677" spans="1:6">
      <c r="A677" s="682"/>
      <c r="B677" s="682"/>
      <c r="C677" s="682"/>
      <c r="D677" s="682"/>
      <c r="E677" s="682"/>
      <c r="F677" s="682"/>
    </row>
    <row r="678" spans="1:6" ht="24.6">
      <c r="A678" s="686" t="s">
        <v>1881</v>
      </c>
      <c r="B678" s="312" t="s">
        <v>1882</v>
      </c>
      <c r="C678" s="317" t="s">
        <v>64</v>
      </c>
      <c r="D678" s="317">
        <v>29</v>
      </c>
      <c r="E678" s="317"/>
      <c r="F678" s="318"/>
    </row>
    <row r="679" spans="1:6">
      <c r="A679" s="687"/>
      <c r="B679" s="312" t="s">
        <v>1773</v>
      </c>
      <c r="C679" s="317" t="s">
        <v>64</v>
      </c>
      <c r="D679" s="317">
        <v>12</v>
      </c>
      <c r="E679" s="317"/>
      <c r="F679" s="318"/>
    </row>
    <row r="680" spans="1:6">
      <c r="A680" s="688"/>
      <c r="B680" s="312" t="s">
        <v>1774</v>
      </c>
      <c r="C680" s="317" t="s">
        <v>64</v>
      </c>
      <c r="D680" s="317">
        <v>17</v>
      </c>
      <c r="E680" s="317"/>
      <c r="F680" s="318"/>
    </row>
    <row r="681" spans="1:6">
      <c r="A681" s="686" t="s">
        <v>1790</v>
      </c>
      <c r="B681" s="313" t="s">
        <v>2056</v>
      </c>
      <c r="C681" s="317" t="s">
        <v>64</v>
      </c>
      <c r="D681" s="317">
        <v>60</v>
      </c>
      <c r="E681" s="317"/>
      <c r="F681" s="318"/>
    </row>
    <row r="682" spans="1:6">
      <c r="A682" s="687"/>
      <c r="B682" s="319" t="s">
        <v>2185</v>
      </c>
      <c r="C682" s="317" t="s">
        <v>64</v>
      </c>
      <c r="D682" s="317">
        <v>56</v>
      </c>
      <c r="E682" s="317"/>
      <c r="F682" s="318"/>
    </row>
    <row r="683" spans="1:6">
      <c r="A683" s="687"/>
      <c r="B683" s="319" t="s">
        <v>2186</v>
      </c>
      <c r="C683" s="317" t="s">
        <v>64</v>
      </c>
      <c r="D683" s="317" t="s">
        <v>1783</v>
      </c>
      <c r="E683" s="317"/>
      <c r="F683" s="318"/>
    </row>
    <row r="684" spans="1:6">
      <c r="A684" s="688"/>
      <c r="B684" s="319" t="s">
        <v>2187</v>
      </c>
      <c r="C684" s="317" t="s">
        <v>64</v>
      </c>
      <c r="D684" s="317">
        <v>4</v>
      </c>
      <c r="E684" s="317"/>
      <c r="F684" s="318"/>
    </row>
    <row r="685" spans="1:6" ht="24.6">
      <c r="A685" s="317" t="s">
        <v>1796</v>
      </c>
      <c r="B685" s="313" t="s">
        <v>2059</v>
      </c>
      <c r="C685" s="317" t="s">
        <v>15</v>
      </c>
      <c r="D685" s="317">
        <v>2</v>
      </c>
      <c r="E685" s="317"/>
      <c r="F685" s="318"/>
    </row>
    <row r="686" spans="1:6" ht="24.6">
      <c r="A686" s="317" t="s">
        <v>1798</v>
      </c>
      <c r="B686" s="313" t="s">
        <v>2188</v>
      </c>
      <c r="C686" s="317" t="s">
        <v>15</v>
      </c>
      <c r="D686" s="317">
        <v>2</v>
      </c>
      <c r="E686" s="317"/>
      <c r="F686" s="318"/>
    </row>
    <row r="687" spans="1:6">
      <c r="A687" s="317" t="s">
        <v>1800</v>
      </c>
      <c r="B687" s="313" t="s">
        <v>1778</v>
      </c>
      <c r="C687" s="317" t="s">
        <v>64</v>
      </c>
      <c r="D687" s="317">
        <v>28</v>
      </c>
      <c r="E687" s="317"/>
      <c r="F687" s="318"/>
    </row>
    <row r="688" spans="1:6">
      <c r="A688" s="317" t="s">
        <v>1802</v>
      </c>
      <c r="B688" s="313" t="s">
        <v>2189</v>
      </c>
      <c r="C688" s="317" t="s">
        <v>64</v>
      </c>
      <c r="D688" s="317">
        <v>56</v>
      </c>
      <c r="E688" s="317"/>
      <c r="F688" s="318"/>
    </row>
    <row r="689" spans="1:6" ht="24.6">
      <c r="A689" s="317" t="s">
        <v>1804</v>
      </c>
      <c r="B689" s="313" t="s">
        <v>2061</v>
      </c>
      <c r="C689" s="317" t="s">
        <v>1646</v>
      </c>
      <c r="D689" s="317">
        <v>0.3</v>
      </c>
      <c r="E689" s="317"/>
      <c r="F689" s="318"/>
    </row>
    <row r="690" spans="1:6" ht="24.6">
      <c r="A690" s="317" t="s">
        <v>1855</v>
      </c>
      <c r="B690" s="313" t="s">
        <v>2190</v>
      </c>
      <c r="C690" s="317" t="s">
        <v>15</v>
      </c>
      <c r="D690" s="317">
        <v>1</v>
      </c>
      <c r="E690" s="317"/>
      <c r="F690" s="318"/>
    </row>
    <row r="691" spans="1:6">
      <c r="A691" s="317" t="s">
        <v>1856</v>
      </c>
      <c r="B691" s="313" t="s">
        <v>1887</v>
      </c>
      <c r="C691" s="317" t="s">
        <v>15</v>
      </c>
      <c r="D691" s="317">
        <v>1</v>
      </c>
      <c r="E691" s="317"/>
      <c r="F691" s="318"/>
    </row>
    <row r="692" spans="1:6">
      <c r="A692" s="317" t="s">
        <v>1888</v>
      </c>
      <c r="B692" s="313" t="s">
        <v>280</v>
      </c>
      <c r="C692" s="317" t="s">
        <v>15</v>
      </c>
      <c r="D692" s="317">
        <v>2</v>
      </c>
      <c r="E692" s="317"/>
      <c r="F692" s="318"/>
    </row>
    <row r="693" spans="1:6">
      <c r="A693" s="317" t="s">
        <v>1912</v>
      </c>
      <c r="B693" s="313" t="s">
        <v>283</v>
      </c>
      <c r="C693" s="317" t="s">
        <v>15</v>
      </c>
      <c r="D693" s="317">
        <v>1</v>
      </c>
      <c r="E693" s="317"/>
      <c r="F693" s="318"/>
    </row>
    <row r="694" spans="1:6" ht="13.8">
      <c r="A694" s="317" t="s">
        <v>1914</v>
      </c>
      <c r="B694" s="312" t="s">
        <v>1780</v>
      </c>
      <c r="C694" s="317" t="s">
        <v>1646</v>
      </c>
      <c r="D694" s="317">
        <v>4.3499999999999996</v>
      </c>
      <c r="E694" s="317"/>
      <c r="F694" s="318"/>
    </row>
    <row r="695" spans="1:6" ht="13.8">
      <c r="A695" s="317" t="s">
        <v>1858</v>
      </c>
      <c r="B695" s="312" t="s">
        <v>2191</v>
      </c>
      <c r="C695" s="317" t="s">
        <v>1656</v>
      </c>
      <c r="D695" s="317">
        <v>29</v>
      </c>
      <c r="E695" s="317"/>
      <c r="F695" s="318"/>
    </row>
    <row r="696" spans="1:6" ht="13.8">
      <c r="A696" s="317" t="s">
        <v>1915</v>
      </c>
      <c r="B696" s="313" t="s">
        <v>2066</v>
      </c>
      <c r="C696" s="317" t="s">
        <v>1656</v>
      </c>
      <c r="D696" s="317">
        <v>29</v>
      </c>
      <c r="E696" s="317"/>
      <c r="F696" s="318"/>
    </row>
    <row r="697" spans="1:6">
      <c r="A697" s="680" t="s">
        <v>2069</v>
      </c>
      <c r="B697" s="681"/>
      <c r="C697" s="681"/>
      <c r="D697" s="681"/>
      <c r="E697" s="681"/>
      <c r="F697" s="681"/>
    </row>
    <row r="698" spans="1:6">
      <c r="A698" s="681"/>
      <c r="B698" s="681"/>
      <c r="C698" s="681"/>
      <c r="D698" s="681"/>
      <c r="E698" s="681"/>
      <c r="F698" s="681"/>
    </row>
    <row r="699" spans="1:6">
      <c r="A699" s="235" t="s">
        <v>1445</v>
      </c>
      <c r="B699" s="313" t="s">
        <v>2070</v>
      </c>
      <c r="C699" s="317" t="s">
        <v>64</v>
      </c>
      <c r="D699" s="317">
        <v>60</v>
      </c>
      <c r="E699" s="313"/>
      <c r="F699" s="313"/>
    </row>
    <row r="700" spans="1:6">
      <c r="A700" s="678" t="s">
        <v>1446</v>
      </c>
      <c r="B700" s="313" t="s">
        <v>1941</v>
      </c>
      <c r="C700" s="685" t="s">
        <v>13</v>
      </c>
      <c r="D700" s="685">
        <v>2</v>
      </c>
      <c r="E700" s="679"/>
      <c r="F700" s="679"/>
    </row>
    <row r="701" spans="1:6">
      <c r="A701" s="678"/>
      <c r="B701" s="337" t="s">
        <v>1942</v>
      </c>
      <c r="C701" s="685"/>
      <c r="D701" s="685"/>
      <c r="E701" s="679"/>
      <c r="F701" s="679"/>
    </row>
    <row r="702" spans="1:6">
      <c r="A702" s="678"/>
      <c r="B702" s="337" t="s">
        <v>2071</v>
      </c>
      <c r="C702" s="685"/>
      <c r="D702" s="685"/>
      <c r="E702" s="679"/>
      <c r="F702" s="679"/>
    </row>
    <row r="703" spans="1:6">
      <c r="A703" s="678" t="s">
        <v>1447</v>
      </c>
      <c r="B703" s="313" t="s">
        <v>2192</v>
      </c>
      <c r="C703" s="685" t="s">
        <v>13</v>
      </c>
      <c r="D703" s="685">
        <v>2</v>
      </c>
      <c r="E703" s="679"/>
      <c r="F703" s="679"/>
    </row>
    <row r="704" spans="1:6">
      <c r="A704" s="678"/>
      <c r="B704" s="337" t="s">
        <v>1945</v>
      </c>
      <c r="C704" s="685"/>
      <c r="D704" s="685"/>
      <c r="E704" s="679"/>
      <c r="F704" s="679"/>
    </row>
    <row r="705" spans="1:6">
      <c r="A705" s="678"/>
      <c r="B705" s="337" t="s">
        <v>2071</v>
      </c>
      <c r="C705" s="685"/>
      <c r="D705" s="685"/>
      <c r="E705" s="679"/>
      <c r="F705" s="679"/>
    </row>
    <row r="706" spans="1:6" ht="24.6">
      <c r="A706" s="678" t="s">
        <v>1448</v>
      </c>
      <c r="B706" s="313" t="s">
        <v>1833</v>
      </c>
      <c r="C706" s="685" t="s">
        <v>64</v>
      </c>
      <c r="D706" s="685">
        <v>56</v>
      </c>
      <c r="E706" s="679"/>
      <c r="F706" s="679"/>
    </row>
    <row r="707" spans="1:6">
      <c r="A707" s="678"/>
      <c r="B707" s="313" t="s">
        <v>1834</v>
      </c>
      <c r="C707" s="685"/>
      <c r="D707" s="685"/>
      <c r="E707" s="679"/>
      <c r="F707" s="679"/>
    </row>
    <row r="708" spans="1:6">
      <c r="A708" s="678" t="s">
        <v>1449</v>
      </c>
      <c r="B708" s="313" t="s">
        <v>1787</v>
      </c>
      <c r="C708" s="685" t="s">
        <v>64</v>
      </c>
      <c r="D708" s="685">
        <v>28</v>
      </c>
      <c r="E708" s="679"/>
      <c r="F708" s="679"/>
    </row>
    <row r="709" spans="1:6" ht="24.6">
      <c r="A709" s="678"/>
      <c r="B709" s="313" t="s">
        <v>2193</v>
      </c>
      <c r="C709" s="685"/>
      <c r="D709" s="685"/>
      <c r="E709" s="679"/>
      <c r="F709" s="679"/>
    </row>
    <row r="710" spans="1:6">
      <c r="A710" s="678" t="s">
        <v>1450</v>
      </c>
      <c r="B710" s="313" t="s">
        <v>2101</v>
      </c>
      <c r="C710" s="685" t="s">
        <v>13</v>
      </c>
      <c r="D710" s="685">
        <v>1</v>
      </c>
      <c r="E710" s="679"/>
      <c r="F710" s="679"/>
    </row>
    <row r="711" spans="1:6">
      <c r="A711" s="678"/>
      <c r="B711" s="348" t="s">
        <v>2194</v>
      </c>
      <c r="C711" s="685"/>
      <c r="D711" s="685"/>
      <c r="E711" s="679"/>
      <c r="F711" s="679"/>
    </row>
    <row r="712" spans="1:6" ht="38.700000000000003">
      <c r="A712" s="678"/>
      <c r="B712" s="351" t="s">
        <v>2195</v>
      </c>
      <c r="C712" s="685"/>
      <c r="D712" s="685"/>
      <c r="E712" s="679"/>
      <c r="F712" s="679"/>
    </row>
    <row r="713" spans="1:6">
      <c r="A713" s="678"/>
      <c r="B713" s="348" t="s">
        <v>2196</v>
      </c>
      <c r="C713" s="685"/>
      <c r="D713" s="685"/>
      <c r="E713" s="679"/>
      <c r="F713" s="679"/>
    </row>
    <row r="714" spans="1:6" ht="24.6">
      <c r="A714" s="678"/>
      <c r="B714" s="313" t="s">
        <v>2197</v>
      </c>
      <c r="C714" s="685"/>
      <c r="D714" s="685"/>
      <c r="E714" s="679"/>
      <c r="F714" s="679"/>
    </row>
    <row r="715" spans="1:6" ht="24.6">
      <c r="A715" s="678"/>
      <c r="B715" s="313" t="s">
        <v>2198</v>
      </c>
      <c r="C715" s="685"/>
      <c r="D715" s="685"/>
      <c r="E715" s="679"/>
      <c r="F715" s="679"/>
    </row>
    <row r="716" spans="1:6" ht="24.6">
      <c r="A716" s="678"/>
      <c r="B716" s="313" t="s">
        <v>2199</v>
      </c>
      <c r="C716" s="685"/>
      <c r="D716" s="685"/>
      <c r="E716" s="679"/>
      <c r="F716" s="679"/>
    </row>
    <row r="717" spans="1:6">
      <c r="A717" s="678"/>
      <c r="B717" s="348" t="s">
        <v>2200</v>
      </c>
      <c r="C717" s="685"/>
      <c r="D717" s="685"/>
      <c r="E717" s="679"/>
      <c r="F717" s="679"/>
    </row>
    <row r="718" spans="1:6">
      <c r="A718" s="678"/>
      <c r="B718" s="313" t="s">
        <v>2201</v>
      </c>
      <c r="C718" s="685"/>
      <c r="D718" s="685"/>
      <c r="E718" s="679"/>
      <c r="F718" s="679"/>
    </row>
    <row r="719" spans="1:6" ht="26.1">
      <c r="A719" s="678"/>
      <c r="B719" s="313" t="s">
        <v>2202</v>
      </c>
      <c r="C719" s="685"/>
      <c r="D719" s="685"/>
      <c r="E719" s="679"/>
      <c r="F719" s="679"/>
    </row>
    <row r="720" spans="1:6">
      <c r="A720" s="678"/>
      <c r="B720" s="313" t="s">
        <v>2203</v>
      </c>
      <c r="C720" s="685"/>
      <c r="D720" s="685"/>
      <c r="E720" s="679"/>
      <c r="F720" s="679"/>
    </row>
    <row r="721" spans="1:6">
      <c r="A721" s="678"/>
      <c r="B721" s="313" t="s">
        <v>2204</v>
      </c>
      <c r="C721" s="685"/>
      <c r="D721" s="685"/>
      <c r="E721" s="679"/>
      <c r="F721" s="679"/>
    </row>
    <row r="722" spans="1:6" ht="98.4">
      <c r="A722" s="678"/>
      <c r="B722" s="337" t="s">
        <v>2205</v>
      </c>
      <c r="C722" s="685"/>
      <c r="D722" s="685"/>
      <c r="E722" s="679"/>
      <c r="F722" s="679"/>
    </row>
    <row r="723" spans="1:6" ht="36.9">
      <c r="A723" s="678"/>
      <c r="B723" s="337" t="s">
        <v>2206</v>
      </c>
      <c r="C723" s="685"/>
      <c r="D723" s="685"/>
      <c r="E723" s="679"/>
      <c r="F723" s="679"/>
    </row>
    <row r="724" spans="1:6">
      <c r="A724" s="678" t="s">
        <v>1897</v>
      </c>
      <c r="B724" s="313" t="s">
        <v>2118</v>
      </c>
      <c r="C724" s="685" t="s">
        <v>15</v>
      </c>
      <c r="D724" s="685">
        <v>1</v>
      </c>
      <c r="E724" s="679"/>
      <c r="F724" s="679"/>
    </row>
    <row r="725" spans="1:6">
      <c r="A725" s="678"/>
      <c r="B725" s="313" t="s">
        <v>2119</v>
      </c>
      <c r="C725" s="685"/>
      <c r="D725" s="685"/>
      <c r="E725" s="679"/>
      <c r="F725" s="679"/>
    </row>
    <row r="726" spans="1:6" ht="24.6">
      <c r="A726" s="678"/>
      <c r="B726" s="313" t="s">
        <v>2120</v>
      </c>
      <c r="C726" s="685"/>
      <c r="D726" s="685"/>
      <c r="E726" s="679"/>
      <c r="F726" s="679"/>
    </row>
    <row r="727" spans="1:6" ht="26.1">
      <c r="A727" s="678"/>
      <c r="B727" s="313" t="s">
        <v>2207</v>
      </c>
      <c r="C727" s="685"/>
      <c r="D727" s="685"/>
      <c r="E727" s="679"/>
      <c r="F727" s="679"/>
    </row>
    <row r="728" spans="1:6" ht="24.6">
      <c r="A728" s="678"/>
      <c r="B728" s="313" t="s">
        <v>2122</v>
      </c>
      <c r="C728" s="685"/>
      <c r="D728" s="685"/>
      <c r="E728" s="679"/>
      <c r="F728" s="679"/>
    </row>
    <row r="729" spans="1:6">
      <c r="A729" s="678"/>
      <c r="B729" s="313" t="s">
        <v>2123</v>
      </c>
      <c r="C729" s="685"/>
      <c r="D729" s="685"/>
      <c r="E729" s="679"/>
      <c r="F729" s="679"/>
    </row>
    <row r="730" spans="1:6">
      <c r="A730" s="678" t="s">
        <v>2208</v>
      </c>
      <c r="B730" s="313" t="s">
        <v>2118</v>
      </c>
      <c r="C730" s="685" t="s">
        <v>15</v>
      </c>
      <c r="D730" s="685">
        <v>1</v>
      </c>
      <c r="E730" s="679"/>
      <c r="F730" s="679"/>
    </row>
    <row r="731" spans="1:6">
      <c r="A731" s="678"/>
      <c r="B731" s="313" t="s">
        <v>2209</v>
      </c>
      <c r="C731" s="685"/>
      <c r="D731" s="685"/>
      <c r="E731" s="679"/>
      <c r="F731" s="679"/>
    </row>
    <row r="732" spans="1:6" ht="24.6">
      <c r="A732" s="678"/>
      <c r="B732" s="313" t="s">
        <v>2120</v>
      </c>
      <c r="C732" s="685"/>
      <c r="D732" s="685"/>
      <c r="E732" s="679"/>
      <c r="F732" s="679"/>
    </row>
    <row r="733" spans="1:6" ht="26.1">
      <c r="A733" s="678"/>
      <c r="B733" s="313" t="s">
        <v>2207</v>
      </c>
      <c r="C733" s="685"/>
      <c r="D733" s="685"/>
      <c r="E733" s="679"/>
      <c r="F733" s="679"/>
    </row>
    <row r="734" spans="1:6" ht="24.6">
      <c r="A734" s="678"/>
      <c r="B734" s="313" t="s">
        <v>2122</v>
      </c>
      <c r="C734" s="685"/>
      <c r="D734" s="685"/>
      <c r="E734" s="679"/>
      <c r="F734" s="679"/>
    </row>
    <row r="735" spans="1:6">
      <c r="A735" s="678"/>
      <c r="B735" s="313" t="s">
        <v>2126</v>
      </c>
      <c r="C735" s="685"/>
      <c r="D735" s="685"/>
      <c r="E735" s="679"/>
      <c r="F735" s="679"/>
    </row>
    <row r="736" spans="1:6">
      <c r="A736" s="678" t="s">
        <v>2210</v>
      </c>
      <c r="B736" s="313" t="s">
        <v>2128</v>
      </c>
      <c r="C736" s="685" t="s">
        <v>15</v>
      </c>
      <c r="D736" s="685">
        <v>2</v>
      </c>
      <c r="E736" s="679"/>
      <c r="F736" s="679"/>
    </row>
    <row r="737" spans="1:6">
      <c r="A737" s="678"/>
      <c r="B737" s="313" t="s">
        <v>2129</v>
      </c>
      <c r="C737" s="685"/>
      <c r="D737" s="685"/>
      <c r="E737" s="679"/>
      <c r="F737" s="679"/>
    </row>
    <row r="738" spans="1:6" ht="26.1">
      <c r="A738" s="678"/>
      <c r="B738" s="313" t="s">
        <v>2211</v>
      </c>
      <c r="C738" s="685"/>
      <c r="D738" s="685"/>
      <c r="E738" s="679"/>
      <c r="F738" s="679"/>
    </row>
    <row r="739" spans="1:6">
      <c r="A739" s="678"/>
      <c r="B739" s="313" t="s">
        <v>2126</v>
      </c>
      <c r="C739" s="685"/>
      <c r="D739" s="685"/>
      <c r="E739" s="679"/>
      <c r="F739" s="679"/>
    </row>
    <row r="740" spans="1:6">
      <c r="A740" s="678" t="s">
        <v>2212</v>
      </c>
      <c r="B740" s="313" t="s">
        <v>2213</v>
      </c>
      <c r="C740" s="685" t="s">
        <v>15</v>
      </c>
      <c r="D740" s="685">
        <v>1</v>
      </c>
      <c r="E740" s="679"/>
      <c r="F740" s="679"/>
    </row>
    <row r="741" spans="1:6">
      <c r="A741" s="678"/>
      <c r="B741" s="313" t="s">
        <v>2214</v>
      </c>
      <c r="C741" s="685"/>
      <c r="D741" s="685"/>
      <c r="E741" s="679"/>
      <c r="F741" s="679"/>
    </row>
    <row r="742" spans="1:6">
      <c r="A742" s="678"/>
      <c r="B742" s="313" t="s">
        <v>2215</v>
      </c>
      <c r="C742" s="685"/>
      <c r="D742" s="685"/>
      <c r="E742" s="679"/>
      <c r="F742" s="679"/>
    </row>
    <row r="743" spans="1:6" ht="26.1">
      <c r="A743" s="678"/>
      <c r="B743" s="313" t="s">
        <v>2216</v>
      </c>
      <c r="C743" s="685"/>
      <c r="D743" s="685"/>
      <c r="E743" s="679"/>
      <c r="F743" s="679"/>
    </row>
    <row r="744" spans="1:6">
      <c r="A744" s="678"/>
      <c r="B744" s="313" t="s">
        <v>2217</v>
      </c>
      <c r="C744" s="685"/>
      <c r="D744" s="685"/>
      <c r="E744" s="679"/>
      <c r="F744" s="679"/>
    </row>
    <row r="745" spans="1:6" ht="24.6">
      <c r="A745" s="678"/>
      <c r="B745" s="313" t="s">
        <v>2218</v>
      </c>
      <c r="C745" s="685"/>
      <c r="D745" s="685"/>
      <c r="E745" s="679"/>
      <c r="F745" s="679"/>
    </row>
    <row r="746" spans="1:6">
      <c r="A746" s="678" t="s">
        <v>2219</v>
      </c>
      <c r="B746" s="313" t="s">
        <v>2220</v>
      </c>
      <c r="C746" s="685" t="s">
        <v>15</v>
      </c>
      <c r="D746" s="685">
        <v>3</v>
      </c>
      <c r="E746" s="679"/>
      <c r="F746" s="679"/>
    </row>
    <row r="747" spans="1:6" ht="24.6">
      <c r="A747" s="678"/>
      <c r="B747" s="313" t="s">
        <v>2221</v>
      </c>
      <c r="C747" s="685"/>
      <c r="D747" s="685"/>
      <c r="E747" s="679"/>
      <c r="F747" s="679"/>
    </row>
    <row r="748" spans="1:6" ht="24.6">
      <c r="A748" s="678" t="s">
        <v>2222</v>
      </c>
      <c r="B748" s="313" t="s">
        <v>2097</v>
      </c>
      <c r="C748" s="685" t="s">
        <v>13</v>
      </c>
      <c r="D748" s="685">
        <v>1</v>
      </c>
      <c r="E748" s="679"/>
      <c r="F748" s="679"/>
    </row>
    <row r="749" spans="1:6">
      <c r="A749" s="678"/>
      <c r="B749" s="313" t="s">
        <v>2140</v>
      </c>
      <c r="C749" s="685"/>
      <c r="D749" s="685"/>
      <c r="E749" s="679"/>
      <c r="F749" s="679"/>
    </row>
    <row r="750" spans="1:6">
      <c r="A750" s="678"/>
      <c r="B750" s="313" t="s">
        <v>2223</v>
      </c>
      <c r="C750" s="685"/>
      <c r="D750" s="685"/>
      <c r="E750" s="679"/>
      <c r="F750" s="679"/>
    </row>
    <row r="751" spans="1:6">
      <c r="A751" s="678" t="s">
        <v>2224</v>
      </c>
      <c r="B751" s="313" t="s">
        <v>2143</v>
      </c>
      <c r="C751" s="685" t="s">
        <v>13</v>
      </c>
      <c r="D751" s="685">
        <v>1</v>
      </c>
      <c r="E751" s="679"/>
      <c r="F751" s="679"/>
    </row>
    <row r="752" spans="1:6" ht="24.6">
      <c r="A752" s="678"/>
      <c r="B752" s="313" t="s">
        <v>2144</v>
      </c>
      <c r="C752" s="685"/>
      <c r="D752" s="685"/>
      <c r="E752" s="679"/>
      <c r="F752" s="679"/>
    </row>
    <row r="753" spans="1:6">
      <c r="A753" s="678" t="s">
        <v>1451</v>
      </c>
      <c r="B753" s="313" t="s">
        <v>1889</v>
      </c>
      <c r="C753" s="317" t="s">
        <v>13</v>
      </c>
      <c r="D753" s="317">
        <v>1</v>
      </c>
      <c r="E753" s="313"/>
      <c r="F753" s="313"/>
    </row>
    <row r="754" spans="1:6">
      <c r="A754" s="678"/>
      <c r="B754" s="319" t="s">
        <v>1890</v>
      </c>
      <c r="C754" s="317" t="s">
        <v>15</v>
      </c>
      <c r="D754" s="317">
        <v>8</v>
      </c>
      <c r="E754" s="313"/>
      <c r="F754" s="313"/>
    </row>
    <row r="755" spans="1:6">
      <c r="A755" s="678"/>
      <c r="B755" s="319" t="s">
        <v>1891</v>
      </c>
      <c r="C755" s="317" t="s">
        <v>15</v>
      </c>
      <c r="D755" s="317">
        <v>7</v>
      </c>
      <c r="E755" s="313"/>
      <c r="F755" s="313"/>
    </row>
    <row r="756" spans="1:6">
      <c r="A756" s="678"/>
      <c r="B756" s="319" t="s">
        <v>1892</v>
      </c>
      <c r="C756" s="317" t="s">
        <v>15</v>
      </c>
      <c r="D756" s="317">
        <v>1</v>
      </c>
      <c r="E756" s="313"/>
      <c r="F756" s="313"/>
    </row>
    <row r="757" spans="1:6">
      <c r="A757" s="678"/>
      <c r="B757" s="319" t="s">
        <v>1893</v>
      </c>
      <c r="C757" s="317" t="s">
        <v>15</v>
      </c>
      <c r="D757" s="317">
        <v>1</v>
      </c>
      <c r="E757" s="313"/>
      <c r="F757" s="313"/>
    </row>
    <row r="758" spans="1:6">
      <c r="A758" s="678"/>
      <c r="B758" s="319" t="s">
        <v>1894</v>
      </c>
      <c r="C758" s="317" t="s">
        <v>1896</v>
      </c>
      <c r="D758" s="317">
        <v>1</v>
      </c>
      <c r="E758" s="313"/>
      <c r="F758" s="313"/>
    </row>
    <row r="759" spans="1:6">
      <c r="A759" s="678"/>
      <c r="B759" s="319" t="s">
        <v>2225</v>
      </c>
      <c r="C759" s="317" t="s">
        <v>15</v>
      </c>
      <c r="D759" s="317">
        <v>1</v>
      </c>
      <c r="E759" s="313"/>
      <c r="F759" s="313"/>
    </row>
    <row r="760" spans="1:6">
      <c r="A760" s="678"/>
      <c r="B760" s="319" t="s">
        <v>1895</v>
      </c>
      <c r="C760" s="317" t="s">
        <v>64</v>
      </c>
      <c r="D760" s="317">
        <v>1</v>
      </c>
      <c r="E760" s="313"/>
      <c r="F760" s="313"/>
    </row>
    <row r="761" spans="1:6">
      <c r="A761" s="659" t="s">
        <v>1524</v>
      </c>
      <c r="B761" s="660"/>
      <c r="C761" s="660"/>
      <c r="D761" s="660"/>
      <c r="E761" s="661"/>
      <c r="F761" s="198" t="s">
        <v>2257</v>
      </c>
    </row>
    <row r="764" spans="1:6">
      <c r="A764" s="683" t="s">
        <v>2226</v>
      </c>
      <c r="B764" s="536"/>
      <c r="C764" s="536"/>
      <c r="D764" s="536"/>
      <c r="E764" s="536"/>
      <c r="F764" s="536"/>
    </row>
    <row r="765" spans="1:6">
      <c r="A765" s="536"/>
      <c r="B765" s="536"/>
      <c r="C765" s="536"/>
      <c r="D765" s="536"/>
      <c r="E765" s="536"/>
      <c r="F765" s="536"/>
    </row>
    <row r="766" spans="1:6">
      <c r="A766" s="683" t="s">
        <v>2227</v>
      </c>
      <c r="B766" s="536"/>
      <c r="C766" s="536"/>
      <c r="D766" s="536"/>
      <c r="E766" s="536"/>
      <c r="F766" s="536"/>
    </row>
    <row r="767" spans="1:6">
      <c r="A767" s="536"/>
      <c r="B767" s="536"/>
      <c r="C767" s="536"/>
      <c r="D767" s="536"/>
      <c r="E767" s="536"/>
      <c r="F767" s="536"/>
    </row>
    <row r="768" spans="1:6">
      <c r="A768" s="680" t="s">
        <v>2068</v>
      </c>
      <c r="B768" s="681"/>
      <c r="C768" s="681"/>
      <c r="D768" s="681"/>
      <c r="E768" s="681"/>
      <c r="F768" s="681"/>
    </row>
    <row r="769" spans="1:6">
      <c r="A769" s="682"/>
      <c r="B769" s="682"/>
      <c r="C769" s="682"/>
      <c r="D769" s="682"/>
      <c r="E769" s="682"/>
      <c r="F769" s="682"/>
    </row>
    <row r="770" spans="1:6">
      <c r="A770" s="684" t="s">
        <v>314</v>
      </c>
      <c r="B770" s="684"/>
      <c r="C770" s="684"/>
      <c r="D770" s="684"/>
      <c r="E770" s="684"/>
      <c r="F770" s="684"/>
    </row>
    <row r="771" spans="1:6" ht="24.6">
      <c r="A771" s="235" t="s">
        <v>1835</v>
      </c>
      <c r="B771" s="313" t="s">
        <v>2228</v>
      </c>
      <c r="C771" s="317" t="s">
        <v>1646</v>
      </c>
      <c r="D771" s="317">
        <v>0.3</v>
      </c>
      <c r="E771" s="313"/>
      <c r="F771" s="313"/>
    </row>
    <row r="772" spans="1:6" ht="24.6">
      <c r="A772" s="235" t="s">
        <v>1790</v>
      </c>
      <c r="B772" s="313" t="s">
        <v>2229</v>
      </c>
      <c r="C772" s="317" t="s">
        <v>13</v>
      </c>
      <c r="D772" s="317">
        <v>1</v>
      </c>
      <c r="E772" s="313"/>
      <c r="F772" s="313"/>
    </row>
    <row r="773" spans="1:6">
      <c r="A773" s="235" t="s">
        <v>1796</v>
      </c>
      <c r="B773" s="313" t="s">
        <v>2230</v>
      </c>
      <c r="C773" s="317" t="s">
        <v>64</v>
      </c>
      <c r="D773" s="317">
        <v>2</v>
      </c>
      <c r="E773" s="313"/>
      <c r="F773" s="313"/>
    </row>
    <row r="774" spans="1:6">
      <c r="A774" s="235" t="s">
        <v>1798</v>
      </c>
      <c r="B774" s="313" t="s">
        <v>2231</v>
      </c>
      <c r="C774" s="317" t="s">
        <v>15</v>
      </c>
      <c r="D774" s="317">
        <v>4</v>
      </c>
      <c r="E774" s="313"/>
      <c r="F774" s="313"/>
    </row>
    <row r="775" spans="1:6">
      <c r="A775" s="235" t="s">
        <v>1800</v>
      </c>
      <c r="B775" s="313" t="s">
        <v>2232</v>
      </c>
      <c r="C775" s="317" t="s">
        <v>15</v>
      </c>
      <c r="D775" s="317">
        <v>1</v>
      </c>
      <c r="E775" s="313"/>
      <c r="F775" s="313"/>
    </row>
    <row r="776" spans="1:6">
      <c r="A776" s="235" t="s">
        <v>1802</v>
      </c>
      <c r="B776" s="313" t="s">
        <v>2233</v>
      </c>
      <c r="C776" s="317" t="s">
        <v>15</v>
      </c>
      <c r="D776" s="317">
        <v>1</v>
      </c>
      <c r="E776" s="313"/>
      <c r="F776" s="313"/>
    </row>
    <row r="777" spans="1:6" ht="24.6">
      <c r="A777" s="235" t="s">
        <v>1804</v>
      </c>
      <c r="B777" s="313" t="s">
        <v>2234</v>
      </c>
      <c r="C777" s="317" t="s">
        <v>15</v>
      </c>
      <c r="D777" s="317">
        <v>1</v>
      </c>
      <c r="E777" s="313"/>
      <c r="F777" s="313"/>
    </row>
    <row r="778" spans="1:6">
      <c r="A778" s="235" t="s">
        <v>1855</v>
      </c>
      <c r="B778" s="313" t="s">
        <v>283</v>
      </c>
      <c r="C778" s="317" t="s">
        <v>15</v>
      </c>
      <c r="D778" s="317">
        <v>1</v>
      </c>
      <c r="E778" s="313"/>
      <c r="F778" s="313"/>
    </row>
    <row r="779" spans="1:6">
      <c r="A779" s="235" t="s">
        <v>1856</v>
      </c>
      <c r="B779" s="313" t="s">
        <v>280</v>
      </c>
      <c r="C779" s="317" t="s">
        <v>15</v>
      </c>
      <c r="D779" s="317">
        <v>1</v>
      </c>
      <c r="E779" s="313"/>
      <c r="F779" s="313"/>
    </row>
    <row r="780" spans="1:6">
      <c r="A780" s="684" t="s">
        <v>254</v>
      </c>
      <c r="B780" s="684"/>
      <c r="C780" s="684"/>
      <c r="D780" s="684"/>
      <c r="E780" s="684"/>
      <c r="F780" s="684"/>
    </row>
    <row r="781" spans="1:6">
      <c r="A781" s="235" t="s">
        <v>2235</v>
      </c>
      <c r="B781" s="313" t="s">
        <v>2236</v>
      </c>
      <c r="C781" s="317" t="s">
        <v>13</v>
      </c>
      <c r="D781" s="317">
        <v>1</v>
      </c>
      <c r="E781" s="313"/>
      <c r="F781" s="313"/>
    </row>
    <row r="782" spans="1:6" ht="24.6">
      <c r="A782" s="235" t="s">
        <v>2237</v>
      </c>
      <c r="B782" s="313" t="s">
        <v>2238</v>
      </c>
      <c r="C782" s="317" t="s">
        <v>651</v>
      </c>
      <c r="D782" s="317">
        <v>40</v>
      </c>
      <c r="E782" s="313"/>
      <c r="F782" s="313"/>
    </row>
    <row r="783" spans="1:6">
      <c r="A783" s="680" t="s">
        <v>2069</v>
      </c>
      <c r="B783" s="681"/>
      <c r="C783" s="681"/>
      <c r="D783" s="681"/>
      <c r="E783" s="681"/>
      <c r="F783" s="681"/>
    </row>
    <row r="784" spans="1:6">
      <c r="A784" s="682"/>
      <c r="B784" s="682"/>
      <c r="C784" s="682"/>
      <c r="D784" s="682"/>
      <c r="E784" s="682"/>
      <c r="F784" s="682"/>
    </row>
    <row r="785" spans="1:6">
      <c r="A785" s="678" t="s">
        <v>1445</v>
      </c>
      <c r="B785" s="313" t="s">
        <v>2158</v>
      </c>
      <c r="C785" s="679" t="s">
        <v>13</v>
      </c>
      <c r="D785" s="679">
        <v>1</v>
      </c>
      <c r="E785" s="679"/>
      <c r="F785" s="679"/>
    </row>
    <row r="786" spans="1:6">
      <c r="A786" s="678"/>
      <c r="B786" s="313" t="s">
        <v>2159</v>
      </c>
      <c r="C786" s="679"/>
      <c r="D786" s="679"/>
      <c r="E786" s="679"/>
      <c r="F786" s="679"/>
    </row>
    <row r="787" spans="1:6">
      <c r="A787" s="678"/>
      <c r="B787" s="313" t="s">
        <v>2114</v>
      </c>
      <c r="C787" s="679"/>
      <c r="D787" s="679"/>
      <c r="E787" s="679"/>
      <c r="F787" s="679"/>
    </row>
    <row r="788" spans="1:6">
      <c r="A788" s="678"/>
      <c r="B788" s="313" t="s">
        <v>2113</v>
      </c>
      <c r="C788" s="679"/>
      <c r="D788" s="679"/>
      <c r="E788" s="679"/>
      <c r="F788" s="679"/>
    </row>
    <row r="789" spans="1:6" ht="135.30000000000001">
      <c r="A789" s="678"/>
      <c r="B789" s="313" t="s">
        <v>2160</v>
      </c>
      <c r="C789" s="679"/>
      <c r="D789" s="679"/>
      <c r="E789" s="679"/>
      <c r="F789" s="679"/>
    </row>
    <row r="790" spans="1:6" ht="36.9">
      <c r="A790" s="678"/>
      <c r="B790" s="348" t="s">
        <v>2116</v>
      </c>
      <c r="C790" s="679"/>
      <c r="D790" s="679"/>
      <c r="E790" s="679"/>
      <c r="F790" s="679"/>
    </row>
    <row r="791" spans="1:6" ht="61.8">
      <c r="A791" s="678"/>
      <c r="B791" s="339" t="s">
        <v>2161</v>
      </c>
      <c r="C791" s="679"/>
      <c r="D791" s="679"/>
      <c r="E791" s="679"/>
      <c r="F791" s="679"/>
    </row>
    <row r="792" spans="1:6" ht="24.9">
      <c r="A792" s="678"/>
      <c r="B792" s="339" t="s">
        <v>2162</v>
      </c>
      <c r="C792" s="679"/>
      <c r="D792" s="679"/>
      <c r="E792" s="679"/>
      <c r="F792" s="679"/>
    </row>
    <row r="793" spans="1:6" ht="24.9">
      <c r="A793" s="678"/>
      <c r="B793" s="339" t="s">
        <v>2239</v>
      </c>
      <c r="C793" s="679"/>
      <c r="D793" s="679"/>
      <c r="E793" s="679"/>
      <c r="F793" s="679"/>
    </row>
    <row r="794" spans="1:6" ht="12.6">
      <c r="A794" s="678"/>
      <c r="B794" s="339" t="s">
        <v>2164</v>
      </c>
      <c r="C794" s="679"/>
      <c r="D794" s="679"/>
      <c r="E794" s="679"/>
      <c r="F794" s="679"/>
    </row>
    <row r="795" spans="1:6" ht="26.4">
      <c r="A795" s="678"/>
      <c r="B795" s="339" t="s">
        <v>2240</v>
      </c>
      <c r="C795" s="679"/>
      <c r="D795" s="679"/>
      <c r="E795" s="679"/>
      <c r="F795" s="679"/>
    </row>
    <row r="796" spans="1:6">
      <c r="A796" s="678" t="s">
        <v>1632</v>
      </c>
      <c r="B796" s="312" t="s">
        <v>2118</v>
      </c>
      <c r="C796" s="679" t="s">
        <v>15</v>
      </c>
      <c r="D796" s="679">
        <v>3</v>
      </c>
      <c r="E796" s="679"/>
      <c r="F796" s="679"/>
    </row>
    <row r="797" spans="1:6">
      <c r="A797" s="678"/>
      <c r="B797" s="313" t="s">
        <v>2167</v>
      </c>
      <c r="C797" s="679"/>
      <c r="D797" s="679"/>
      <c r="E797" s="679"/>
      <c r="F797" s="679"/>
    </row>
    <row r="798" spans="1:6" ht="24.6">
      <c r="A798" s="678"/>
      <c r="B798" s="313" t="s">
        <v>2168</v>
      </c>
      <c r="C798" s="679"/>
      <c r="D798" s="679"/>
      <c r="E798" s="679"/>
      <c r="F798" s="679"/>
    </row>
    <row r="799" spans="1:6" ht="26.1">
      <c r="A799" s="678"/>
      <c r="B799" s="313" t="s">
        <v>2241</v>
      </c>
      <c r="C799" s="679"/>
      <c r="D799" s="679"/>
      <c r="E799" s="679"/>
      <c r="F799" s="679"/>
    </row>
    <row r="800" spans="1:6" ht="24.6">
      <c r="A800" s="678"/>
      <c r="B800" s="313" t="s">
        <v>2170</v>
      </c>
      <c r="C800" s="679"/>
      <c r="D800" s="679"/>
      <c r="E800" s="679"/>
      <c r="F800" s="679"/>
    </row>
    <row r="801" spans="1:6">
      <c r="A801" s="678"/>
      <c r="B801" s="313" t="s">
        <v>2171</v>
      </c>
      <c r="C801" s="679"/>
      <c r="D801" s="679"/>
      <c r="E801" s="679"/>
      <c r="F801" s="679"/>
    </row>
    <row r="802" spans="1:6">
      <c r="A802" s="678" t="s">
        <v>1633</v>
      </c>
      <c r="B802" s="312" t="s">
        <v>2118</v>
      </c>
      <c r="C802" s="679" t="s">
        <v>15</v>
      </c>
      <c r="D802" s="679">
        <v>1</v>
      </c>
      <c r="E802" s="679"/>
      <c r="F802" s="679"/>
    </row>
    <row r="803" spans="1:6">
      <c r="A803" s="678"/>
      <c r="B803" s="313" t="s">
        <v>2167</v>
      </c>
      <c r="C803" s="679"/>
      <c r="D803" s="679"/>
      <c r="E803" s="679"/>
      <c r="F803" s="679"/>
    </row>
    <row r="804" spans="1:6" ht="24.6">
      <c r="A804" s="678"/>
      <c r="B804" s="313" t="s">
        <v>2168</v>
      </c>
      <c r="C804" s="679"/>
      <c r="D804" s="679"/>
      <c r="E804" s="679"/>
      <c r="F804" s="679"/>
    </row>
    <row r="805" spans="1:6" ht="26.1">
      <c r="A805" s="678"/>
      <c r="B805" s="313" t="s">
        <v>2241</v>
      </c>
      <c r="C805" s="679"/>
      <c r="D805" s="679"/>
      <c r="E805" s="679"/>
      <c r="F805" s="679"/>
    </row>
    <row r="806" spans="1:6" ht="24.6">
      <c r="A806" s="678"/>
      <c r="B806" s="313" t="s">
        <v>2170</v>
      </c>
      <c r="C806" s="679"/>
      <c r="D806" s="679"/>
      <c r="E806" s="679"/>
      <c r="F806" s="679"/>
    </row>
    <row r="807" spans="1:6">
      <c r="A807" s="678"/>
      <c r="B807" s="313" t="s">
        <v>2242</v>
      </c>
      <c r="C807" s="679"/>
      <c r="D807" s="679"/>
      <c r="E807" s="679"/>
      <c r="F807" s="679"/>
    </row>
    <row r="808" spans="1:6">
      <c r="A808" s="678" t="s">
        <v>1635</v>
      </c>
      <c r="B808" s="312" t="s">
        <v>2128</v>
      </c>
      <c r="C808" s="679" t="s">
        <v>15</v>
      </c>
      <c r="D808" s="679">
        <v>3</v>
      </c>
      <c r="E808" s="679"/>
      <c r="F808" s="679"/>
    </row>
    <row r="809" spans="1:6">
      <c r="A809" s="678"/>
      <c r="B809" s="312" t="s">
        <v>2173</v>
      </c>
      <c r="C809" s="679"/>
      <c r="D809" s="679"/>
      <c r="E809" s="679"/>
      <c r="F809" s="679"/>
    </row>
    <row r="810" spans="1:6" ht="26.1">
      <c r="A810" s="678"/>
      <c r="B810" s="312" t="s">
        <v>2174</v>
      </c>
      <c r="C810" s="679"/>
      <c r="D810" s="679"/>
      <c r="E810" s="679"/>
      <c r="F810" s="679"/>
    </row>
    <row r="811" spans="1:6">
      <c r="A811" s="678"/>
      <c r="B811" s="312" t="s">
        <v>2175</v>
      </c>
      <c r="C811" s="679"/>
      <c r="D811" s="679"/>
      <c r="E811" s="679"/>
      <c r="F811" s="679"/>
    </row>
    <row r="812" spans="1:6">
      <c r="A812" s="678" t="s">
        <v>1637</v>
      </c>
      <c r="B812" s="312" t="s">
        <v>2128</v>
      </c>
      <c r="C812" s="679" t="s">
        <v>15</v>
      </c>
      <c r="D812" s="679">
        <v>1</v>
      </c>
      <c r="E812" s="679"/>
      <c r="F812" s="679"/>
    </row>
    <row r="813" spans="1:6">
      <c r="A813" s="678"/>
      <c r="B813" s="312" t="s">
        <v>2173</v>
      </c>
      <c r="C813" s="679"/>
      <c r="D813" s="679"/>
      <c r="E813" s="679"/>
      <c r="F813" s="679"/>
    </row>
    <row r="814" spans="1:6" ht="26.1">
      <c r="A814" s="678"/>
      <c r="B814" s="312" t="s">
        <v>2174</v>
      </c>
      <c r="C814" s="679"/>
      <c r="D814" s="679"/>
      <c r="E814" s="679"/>
      <c r="F814" s="679"/>
    </row>
    <row r="815" spans="1:6">
      <c r="A815" s="678"/>
      <c r="B815" s="312" t="s">
        <v>2243</v>
      </c>
      <c r="C815" s="679"/>
      <c r="D815" s="679"/>
      <c r="E815" s="679"/>
      <c r="F815" s="679"/>
    </row>
    <row r="816" spans="1:6" ht="24.6">
      <c r="A816" s="678" t="s">
        <v>1640</v>
      </c>
      <c r="B816" s="313" t="s">
        <v>2097</v>
      </c>
      <c r="C816" s="679" t="s">
        <v>13</v>
      </c>
      <c r="D816" s="679">
        <v>1</v>
      </c>
      <c r="E816" s="679"/>
      <c r="F816" s="679"/>
    </row>
    <row r="817" spans="1:6">
      <c r="A817" s="678"/>
      <c r="B817" s="313" t="s">
        <v>2244</v>
      </c>
      <c r="C817" s="679"/>
      <c r="D817" s="679"/>
      <c r="E817" s="679"/>
      <c r="F817" s="679"/>
    </row>
    <row r="818" spans="1:6">
      <c r="A818" s="678"/>
      <c r="B818" s="313" t="s">
        <v>2245</v>
      </c>
      <c r="C818" s="679"/>
      <c r="D818" s="679"/>
      <c r="E818" s="679"/>
      <c r="F818" s="679"/>
    </row>
    <row r="819" spans="1:6">
      <c r="A819" s="678" t="s">
        <v>1642</v>
      </c>
      <c r="B819" s="312" t="s">
        <v>2143</v>
      </c>
      <c r="C819" s="679" t="s">
        <v>13</v>
      </c>
      <c r="D819" s="679">
        <v>1</v>
      </c>
      <c r="E819" s="679"/>
      <c r="F819" s="679"/>
    </row>
    <row r="820" spans="1:6" ht="24.6">
      <c r="A820" s="678"/>
      <c r="B820" s="312" t="s">
        <v>2246</v>
      </c>
      <c r="C820" s="679"/>
      <c r="D820" s="679"/>
      <c r="E820" s="679"/>
      <c r="F820" s="679"/>
    </row>
    <row r="821" spans="1:6">
      <c r="A821" s="678" t="s">
        <v>1446</v>
      </c>
      <c r="B821" s="313" t="s">
        <v>2089</v>
      </c>
      <c r="C821" s="679" t="s">
        <v>15</v>
      </c>
      <c r="D821" s="679">
        <v>1</v>
      </c>
      <c r="E821" s="679"/>
      <c r="F821" s="679"/>
    </row>
    <row r="822" spans="1:6">
      <c r="A822" s="678"/>
      <c r="B822" s="312" t="s">
        <v>2247</v>
      </c>
      <c r="C822" s="679"/>
      <c r="D822" s="679"/>
      <c r="E822" s="679"/>
      <c r="F822" s="679"/>
    </row>
    <row r="823" spans="1:6">
      <c r="A823" s="678"/>
      <c r="B823" s="312" t="s">
        <v>2248</v>
      </c>
      <c r="C823" s="679"/>
      <c r="D823" s="679"/>
      <c r="E823" s="679"/>
      <c r="F823" s="679"/>
    </row>
    <row r="824" spans="1:6">
      <c r="A824" s="678"/>
      <c r="B824" s="313" t="s">
        <v>2249</v>
      </c>
      <c r="C824" s="679"/>
      <c r="D824" s="679"/>
      <c r="E824" s="679"/>
      <c r="F824" s="679"/>
    </row>
    <row r="825" spans="1:6">
      <c r="A825" s="678" t="s">
        <v>1447</v>
      </c>
      <c r="B825" s="313" t="s">
        <v>1889</v>
      </c>
      <c r="C825" s="313" t="s">
        <v>13</v>
      </c>
      <c r="D825" s="313">
        <v>1</v>
      </c>
      <c r="E825" s="313"/>
      <c r="F825" s="313"/>
    </row>
    <row r="826" spans="1:6">
      <c r="A826" s="678"/>
      <c r="B826" s="319" t="s">
        <v>1890</v>
      </c>
      <c r="C826" s="313" t="s">
        <v>15</v>
      </c>
      <c r="D826" s="313">
        <v>12</v>
      </c>
      <c r="E826" s="313"/>
      <c r="F826" s="313"/>
    </row>
    <row r="827" spans="1:6">
      <c r="A827" s="678"/>
      <c r="B827" s="319" t="s">
        <v>1891</v>
      </c>
      <c r="C827" s="313" t="s">
        <v>15</v>
      </c>
      <c r="D827" s="313">
        <v>11</v>
      </c>
      <c r="E827" s="313"/>
      <c r="F827" s="313"/>
    </row>
    <row r="828" spans="1:6">
      <c r="A828" s="678"/>
      <c r="B828" s="319" t="s">
        <v>1892</v>
      </c>
      <c r="C828" s="313" t="s">
        <v>15</v>
      </c>
      <c r="D828" s="313">
        <v>1</v>
      </c>
      <c r="E828" s="313"/>
      <c r="F828" s="313"/>
    </row>
    <row r="829" spans="1:6">
      <c r="A829" s="678"/>
      <c r="B829" s="319" t="s">
        <v>1893</v>
      </c>
      <c r="C829" s="313" t="s">
        <v>15</v>
      </c>
      <c r="D829" s="313">
        <v>1</v>
      </c>
      <c r="E829" s="313"/>
      <c r="F829" s="313"/>
    </row>
    <row r="830" spans="1:6">
      <c r="A830" s="678"/>
      <c r="B830" s="319" t="s">
        <v>1894</v>
      </c>
      <c r="C830" s="313" t="s">
        <v>1896</v>
      </c>
      <c r="D830" s="313">
        <v>1</v>
      </c>
      <c r="E830" s="313"/>
      <c r="F830" s="313"/>
    </row>
    <row r="831" spans="1:6" ht="12.6">
      <c r="A831" s="678"/>
      <c r="B831" s="339" t="s">
        <v>2250</v>
      </c>
      <c r="C831" s="313" t="s">
        <v>64</v>
      </c>
      <c r="D831" s="313">
        <v>2</v>
      </c>
      <c r="E831" s="313"/>
      <c r="F831" s="313"/>
    </row>
    <row r="832" spans="1:6">
      <c r="A832" s="659" t="s">
        <v>1524</v>
      </c>
      <c r="B832" s="660"/>
      <c r="C832" s="660"/>
      <c r="D832" s="660"/>
      <c r="E832" s="661"/>
      <c r="F832" s="198" t="s">
        <v>2258</v>
      </c>
    </row>
  </sheetData>
  <mergeCells count="633">
    <mergeCell ref="B2:E2"/>
    <mergeCell ref="A4:F5"/>
    <mergeCell ref="A6:F7"/>
    <mergeCell ref="A8:F9"/>
    <mergeCell ref="A10:A11"/>
    <mergeCell ref="D10:D11"/>
    <mergeCell ref="E10:F10"/>
    <mergeCell ref="F22:F23"/>
    <mergeCell ref="E24:E25"/>
    <mergeCell ref="F24:F25"/>
    <mergeCell ref="A26:F27"/>
    <mergeCell ref="A28:A30"/>
    <mergeCell ref="A31:A33"/>
    <mergeCell ref="A12:A14"/>
    <mergeCell ref="A20:F21"/>
    <mergeCell ref="A22:A23"/>
    <mergeCell ref="A24:A25"/>
    <mergeCell ref="C24:C25"/>
    <mergeCell ref="D24:D25"/>
    <mergeCell ref="D22:D23"/>
    <mergeCell ref="C22:C23"/>
    <mergeCell ref="E22:E23"/>
    <mergeCell ref="D59:D66"/>
    <mergeCell ref="E59:E66"/>
    <mergeCell ref="A67:A74"/>
    <mergeCell ref="C67:C74"/>
    <mergeCell ref="D67:D74"/>
    <mergeCell ref="E67:E74"/>
    <mergeCell ref="A34:A36"/>
    <mergeCell ref="A37:A39"/>
    <mergeCell ref="A40:A42"/>
    <mergeCell ref="A43:A45"/>
    <mergeCell ref="A46:A48"/>
    <mergeCell ref="A57:F58"/>
    <mergeCell ref="F59:F66"/>
    <mergeCell ref="F67:F74"/>
    <mergeCell ref="A59:A66"/>
    <mergeCell ref="C59:C66"/>
    <mergeCell ref="F75:F77"/>
    <mergeCell ref="F78:F80"/>
    <mergeCell ref="F81:F82"/>
    <mergeCell ref="F83:F84"/>
    <mergeCell ref="A81:A82"/>
    <mergeCell ref="C81:C82"/>
    <mergeCell ref="D81:D82"/>
    <mergeCell ref="E81:E82"/>
    <mergeCell ref="A83:A84"/>
    <mergeCell ref="C83:C84"/>
    <mergeCell ref="D83:D84"/>
    <mergeCell ref="E83:E84"/>
    <mergeCell ref="A75:A77"/>
    <mergeCell ref="C75:C77"/>
    <mergeCell ref="D75:D77"/>
    <mergeCell ref="E75:E77"/>
    <mergeCell ref="A78:A80"/>
    <mergeCell ref="C78:C80"/>
    <mergeCell ref="D78:D80"/>
    <mergeCell ref="E78:E80"/>
    <mergeCell ref="G102:G103"/>
    <mergeCell ref="A85:F86"/>
    <mergeCell ref="A87:A89"/>
    <mergeCell ref="A100:A101"/>
    <mergeCell ref="C100:C101"/>
    <mergeCell ref="D100:D101"/>
    <mergeCell ref="E100:E101"/>
    <mergeCell ref="F100:F101"/>
    <mergeCell ref="G100:G101"/>
    <mergeCell ref="G108:G109"/>
    <mergeCell ref="A106:A107"/>
    <mergeCell ref="C106:C107"/>
    <mergeCell ref="D106:D107"/>
    <mergeCell ref="E106:E107"/>
    <mergeCell ref="F106:F107"/>
    <mergeCell ref="G106:G107"/>
    <mergeCell ref="A104:A105"/>
    <mergeCell ref="C104:C105"/>
    <mergeCell ref="D104:D105"/>
    <mergeCell ref="E104:E105"/>
    <mergeCell ref="F104:F105"/>
    <mergeCell ref="G104:G105"/>
    <mergeCell ref="A147:A154"/>
    <mergeCell ref="C147:C154"/>
    <mergeCell ref="D147:D154"/>
    <mergeCell ref="E147:E154"/>
    <mergeCell ref="F147:F154"/>
    <mergeCell ref="G147:G154"/>
    <mergeCell ref="A139:A146"/>
    <mergeCell ref="C139:C146"/>
    <mergeCell ref="D139:D146"/>
    <mergeCell ref="E139:E146"/>
    <mergeCell ref="F139:F146"/>
    <mergeCell ref="G139:G146"/>
    <mergeCell ref="A164:A166"/>
    <mergeCell ref="C164:C166"/>
    <mergeCell ref="D164:D166"/>
    <mergeCell ref="E164:E166"/>
    <mergeCell ref="F164:F166"/>
    <mergeCell ref="G164:G166"/>
    <mergeCell ref="A155:A163"/>
    <mergeCell ref="C155:C163"/>
    <mergeCell ref="D155:D163"/>
    <mergeCell ref="E155:E163"/>
    <mergeCell ref="F155:F163"/>
    <mergeCell ref="G155:G163"/>
    <mergeCell ref="A170:A173"/>
    <mergeCell ref="C170:C173"/>
    <mergeCell ref="D170:D173"/>
    <mergeCell ref="E170:E173"/>
    <mergeCell ref="F170:F173"/>
    <mergeCell ref="G170:G173"/>
    <mergeCell ref="A167:A169"/>
    <mergeCell ref="C167:C169"/>
    <mergeCell ref="D167:D169"/>
    <mergeCell ref="E167:E169"/>
    <mergeCell ref="F167:F169"/>
    <mergeCell ref="G167:G169"/>
    <mergeCell ref="A176:A177"/>
    <mergeCell ref="C176:C177"/>
    <mergeCell ref="D176:D177"/>
    <mergeCell ref="E176:E177"/>
    <mergeCell ref="F176:F177"/>
    <mergeCell ref="G176:G177"/>
    <mergeCell ref="A174:A175"/>
    <mergeCell ref="C174:C175"/>
    <mergeCell ref="D174:D175"/>
    <mergeCell ref="E174:E175"/>
    <mergeCell ref="F174:F175"/>
    <mergeCell ref="G174:G175"/>
    <mergeCell ref="A184:A186"/>
    <mergeCell ref="A180:A181"/>
    <mergeCell ref="C180:C181"/>
    <mergeCell ref="D180:D181"/>
    <mergeCell ref="E180:E181"/>
    <mergeCell ref="F180:F181"/>
    <mergeCell ref="G180:G181"/>
    <mergeCell ref="A178:A179"/>
    <mergeCell ref="C178:C179"/>
    <mergeCell ref="D178:D179"/>
    <mergeCell ref="E178:E179"/>
    <mergeCell ref="F178:F179"/>
    <mergeCell ref="G178:G179"/>
    <mergeCell ref="A202:A207"/>
    <mergeCell ref="G202:G207"/>
    <mergeCell ref="A200:A201"/>
    <mergeCell ref="C200:C201"/>
    <mergeCell ref="D200:D201"/>
    <mergeCell ref="E200:E201"/>
    <mergeCell ref="F200:F201"/>
    <mergeCell ref="G200:G201"/>
    <mergeCell ref="A187:A189"/>
    <mergeCell ref="A199:F199"/>
    <mergeCell ref="A239:A248"/>
    <mergeCell ref="C239:C248"/>
    <mergeCell ref="D239:D248"/>
    <mergeCell ref="E239:E248"/>
    <mergeCell ref="F239:F248"/>
    <mergeCell ref="G239:G248"/>
    <mergeCell ref="A218:A220"/>
    <mergeCell ref="A210:A212"/>
    <mergeCell ref="A213:A217"/>
    <mergeCell ref="E259:E261"/>
    <mergeCell ref="F259:F261"/>
    <mergeCell ref="G259:G261"/>
    <mergeCell ref="A249:A258"/>
    <mergeCell ref="C249:C258"/>
    <mergeCell ref="D249:D258"/>
    <mergeCell ref="E249:E258"/>
    <mergeCell ref="F249:F258"/>
    <mergeCell ref="G249:G258"/>
    <mergeCell ref="G269:G270"/>
    <mergeCell ref="A265:A268"/>
    <mergeCell ref="C265:C268"/>
    <mergeCell ref="D265:D268"/>
    <mergeCell ref="E265:E268"/>
    <mergeCell ref="F265:F268"/>
    <mergeCell ref="G265:G268"/>
    <mergeCell ref="A262:A264"/>
    <mergeCell ref="C262:C264"/>
    <mergeCell ref="D262:D264"/>
    <mergeCell ref="E262:E264"/>
    <mergeCell ref="F262:F264"/>
    <mergeCell ref="G262:G264"/>
    <mergeCell ref="G275:G276"/>
    <mergeCell ref="A273:A274"/>
    <mergeCell ref="C273:C274"/>
    <mergeCell ref="D273:D274"/>
    <mergeCell ref="E273:E274"/>
    <mergeCell ref="F273:F274"/>
    <mergeCell ref="G273:G274"/>
    <mergeCell ref="A271:A272"/>
    <mergeCell ref="C271:C272"/>
    <mergeCell ref="D271:D272"/>
    <mergeCell ref="E271:E272"/>
    <mergeCell ref="F271:F272"/>
    <mergeCell ref="G271:G272"/>
    <mergeCell ref="G282:G288"/>
    <mergeCell ref="A289:A295"/>
    <mergeCell ref="G289:G295"/>
    <mergeCell ref="A279:A280"/>
    <mergeCell ref="C279:C280"/>
    <mergeCell ref="D279:D280"/>
    <mergeCell ref="E279:E280"/>
    <mergeCell ref="F279:F280"/>
    <mergeCell ref="G279:G280"/>
    <mergeCell ref="G329:G336"/>
    <mergeCell ref="A319:A328"/>
    <mergeCell ref="C319:C328"/>
    <mergeCell ref="D319:D328"/>
    <mergeCell ref="E319:E328"/>
    <mergeCell ref="F319:F328"/>
    <mergeCell ref="G319:G328"/>
    <mergeCell ref="A311:A318"/>
    <mergeCell ref="C311:C318"/>
    <mergeCell ref="D311:D318"/>
    <mergeCell ref="E311:E318"/>
    <mergeCell ref="F311:F318"/>
    <mergeCell ref="G311:G318"/>
    <mergeCell ref="A116:A118"/>
    <mergeCell ref="A119:A121"/>
    <mergeCell ref="A122:A124"/>
    <mergeCell ref="A125:A127"/>
    <mergeCell ref="A98:F98"/>
    <mergeCell ref="A99:F99"/>
    <mergeCell ref="A110:F110"/>
    <mergeCell ref="A111:F111"/>
    <mergeCell ref="A112:A114"/>
    <mergeCell ref="A108:A109"/>
    <mergeCell ref="C108:C109"/>
    <mergeCell ref="D108:D109"/>
    <mergeCell ref="E108:E109"/>
    <mergeCell ref="F108:F109"/>
    <mergeCell ref="A102:A103"/>
    <mergeCell ref="C102:C103"/>
    <mergeCell ref="D102:D103"/>
    <mergeCell ref="E102:E103"/>
    <mergeCell ref="F102:F103"/>
    <mergeCell ref="A208:F208"/>
    <mergeCell ref="A209:F209"/>
    <mergeCell ref="A237:F237"/>
    <mergeCell ref="A238:F238"/>
    <mergeCell ref="A297:F297"/>
    <mergeCell ref="A137:F137"/>
    <mergeCell ref="A138:F138"/>
    <mergeCell ref="A182:F182"/>
    <mergeCell ref="A183:F183"/>
    <mergeCell ref="A198:F198"/>
    <mergeCell ref="A282:A288"/>
    <mergeCell ref="A275:A276"/>
    <mergeCell ref="C275:C276"/>
    <mergeCell ref="D275:D276"/>
    <mergeCell ref="E275:E276"/>
    <mergeCell ref="F275:F276"/>
    <mergeCell ref="A269:A270"/>
    <mergeCell ref="C269:C270"/>
    <mergeCell ref="D269:D270"/>
    <mergeCell ref="E269:E270"/>
    <mergeCell ref="F269:F270"/>
    <mergeCell ref="A259:A261"/>
    <mergeCell ref="C259:C261"/>
    <mergeCell ref="D259:D261"/>
    <mergeCell ref="A349:F350"/>
    <mergeCell ref="A351:F352"/>
    <mergeCell ref="A353:F354"/>
    <mergeCell ref="A355:A356"/>
    <mergeCell ref="D355:D356"/>
    <mergeCell ref="E355:F355"/>
    <mergeCell ref="A298:F298"/>
    <mergeCell ref="A304:F304"/>
    <mergeCell ref="A305:F305"/>
    <mergeCell ref="A309:F309"/>
    <mergeCell ref="A310:F310"/>
    <mergeCell ref="A346:E346"/>
    <mergeCell ref="A329:A336"/>
    <mergeCell ref="C329:C336"/>
    <mergeCell ref="D329:D336"/>
    <mergeCell ref="E329:E336"/>
    <mergeCell ref="F329:F336"/>
    <mergeCell ref="A301:A302"/>
    <mergeCell ref="B301:B302"/>
    <mergeCell ref="C301:C302"/>
    <mergeCell ref="D301:D302"/>
    <mergeCell ref="E301:E302"/>
    <mergeCell ref="F301:F302"/>
    <mergeCell ref="A384:F385"/>
    <mergeCell ref="A386:A388"/>
    <mergeCell ref="A389:A391"/>
    <mergeCell ref="A401:F402"/>
    <mergeCell ref="A406:A407"/>
    <mergeCell ref="C406:C407"/>
    <mergeCell ref="D406:D407"/>
    <mergeCell ref="E406:E407"/>
    <mergeCell ref="A357:A359"/>
    <mergeCell ref="A360:A362"/>
    <mergeCell ref="A363:A365"/>
    <mergeCell ref="A375:F376"/>
    <mergeCell ref="A379:A380"/>
    <mergeCell ref="C379:C380"/>
    <mergeCell ref="D379:D380"/>
    <mergeCell ref="F379:F380"/>
    <mergeCell ref="E379:E380"/>
    <mergeCell ref="A439:E439"/>
    <mergeCell ref="A442:F443"/>
    <mergeCell ref="A444:F445"/>
    <mergeCell ref="A446:F447"/>
    <mergeCell ref="A448:A449"/>
    <mergeCell ref="D448:D449"/>
    <mergeCell ref="E448:F448"/>
    <mergeCell ref="A410:F411"/>
    <mergeCell ref="A412:A414"/>
    <mergeCell ref="A415:A417"/>
    <mergeCell ref="A418:A420"/>
    <mergeCell ref="A430:F431"/>
    <mergeCell ref="A434:A435"/>
    <mergeCell ref="C434:C435"/>
    <mergeCell ref="D434:D435"/>
    <mergeCell ref="E434:E435"/>
    <mergeCell ref="F434:F435"/>
    <mergeCell ref="A485:A487"/>
    <mergeCell ref="C485:C487"/>
    <mergeCell ref="D485:D487"/>
    <mergeCell ref="E485:E487"/>
    <mergeCell ref="A488:A491"/>
    <mergeCell ref="C488:C491"/>
    <mergeCell ref="D488:D491"/>
    <mergeCell ref="E488:E491"/>
    <mergeCell ref="A450:A452"/>
    <mergeCell ref="A454:A458"/>
    <mergeCell ref="A459:A462"/>
    <mergeCell ref="A478:F479"/>
    <mergeCell ref="A482:A484"/>
    <mergeCell ref="C482:C484"/>
    <mergeCell ref="D482:D484"/>
    <mergeCell ref="E482:E484"/>
    <mergeCell ref="F482:F484"/>
    <mergeCell ref="F485:F487"/>
    <mergeCell ref="F488:F491"/>
    <mergeCell ref="A496:A497"/>
    <mergeCell ref="C496:C497"/>
    <mergeCell ref="D496:D497"/>
    <mergeCell ref="E496:E497"/>
    <mergeCell ref="A498:A504"/>
    <mergeCell ref="C498:C504"/>
    <mergeCell ref="D498:D504"/>
    <mergeCell ref="E498:E504"/>
    <mergeCell ref="A492:A493"/>
    <mergeCell ref="C492:C493"/>
    <mergeCell ref="D492:D493"/>
    <mergeCell ref="E492:E493"/>
    <mergeCell ref="A494:A495"/>
    <mergeCell ref="C494:C495"/>
    <mergeCell ref="D494:D495"/>
    <mergeCell ref="E494:E495"/>
    <mergeCell ref="A515:A518"/>
    <mergeCell ref="C515:C518"/>
    <mergeCell ref="D515:D518"/>
    <mergeCell ref="E515:E518"/>
    <mergeCell ref="A519:A520"/>
    <mergeCell ref="C519:C520"/>
    <mergeCell ref="D519:D520"/>
    <mergeCell ref="E519:E520"/>
    <mergeCell ref="A505:A510"/>
    <mergeCell ref="C505:C510"/>
    <mergeCell ref="D505:D510"/>
    <mergeCell ref="E505:E510"/>
    <mergeCell ref="A511:A514"/>
    <mergeCell ref="C511:C514"/>
    <mergeCell ref="D511:D514"/>
    <mergeCell ref="E511:E514"/>
    <mergeCell ref="A525:A540"/>
    <mergeCell ref="C525:C540"/>
    <mergeCell ref="D525:D540"/>
    <mergeCell ref="E525:E540"/>
    <mergeCell ref="A541:A546"/>
    <mergeCell ref="C541:C546"/>
    <mergeCell ref="D541:D546"/>
    <mergeCell ref="E541:E546"/>
    <mergeCell ref="A521:A522"/>
    <mergeCell ref="C521:C522"/>
    <mergeCell ref="D521:D522"/>
    <mergeCell ref="E521:E522"/>
    <mergeCell ref="A523:A524"/>
    <mergeCell ref="C523:C524"/>
    <mergeCell ref="D523:D524"/>
    <mergeCell ref="E523:E524"/>
    <mergeCell ref="A563:A564"/>
    <mergeCell ref="C563:C564"/>
    <mergeCell ref="D563:D564"/>
    <mergeCell ref="E563:E564"/>
    <mergeCell ref="A547:A552"/>
    <mergeCell ref="C547:C552"/>
    <mergeCell ref="D547:D552"/>
    <mergeCell ref="E547:E552"/>
    <mergeCell ref="A553:A556"/>
    <mergeCell ref="C553:C556"/>
    <mergeCell ref="D553:D556"/>
    <mergeCell ref="E553:E556"/>
    <mergeCell ref="F492:F493"/>
    <mergeCell ref="F494:F495"/>
    <mergeCell ref="F496:F497"/>
    <mergeCell ref="F498:F504"/>
    <mergeCell ref="F505:F510"/>
    <mergeCell ref="A570:A573"/>
    <mergeCell ref="C570:C573"/>
    <mergeCell ref="D570:D573"/>
    <mergeCell ref="E570:E573"/>
    <mergeCell ref="A565:A567"/>
    <mergeCell ref="C565:C567"/>
    <mergeCell ref="D565:D567"/>
    <mergeCell ref="E565:E567"/>
    <mergeCell ref="A568:A569"/>
    <mergeCell ref="C568:C569"/>
    <mergeCell ref="D568:D569"/>
    <mergeCell ref="E568:E569"/>
    <mergeCell ref="A557:A562"/>
    <mergeCell ref="C557:C562"/>
    <mergeCell ref="D557:D562"/>
    <mergeCell ref="E557:E562"/>
    <mergeCell ref="F541:F546"/>
    <mergeCell ref="F547:F552"/>
    <mergeCell ref="F553:F556"/>
    <mergeCell ref="F557:F562"/>
    <mergeCell ref="F563:F564"/>
    <mergeCell ref="F565:F567"/>
    <mergeCell ref="F511:F514"/>
    <mergeCell ref="F515:F518"/>
    <mergeCell ref="F519:F520"/>
    <mergeCell ref="F521:F522"/>
    <mergeCell ref="F523:F524"/>
    <mergeCell ref="F525:F540"/>
    <mergeCell ref="A590:F591"/>
    <mergeCell ref="A592:A593"/>
    <mergeCell ref="D592:D593"/>
    <mergeCell ref="E592:F592"/>
    <mergeCell ref="A594:A596"/>
    <mergeCell ref="A597:A601"/>
    <mergeCell ref="F568:F569"/>
    <mergeCell ref="F570:F573"/>
    <mergeCell ref="F574:F575"/>
    <mergeCell ref="A583:E583"/>
    <mergeCell ref="A586:F587"/>
    <mergeCell ref="A588:F589"/>
    <mergeCell ref="A576:A582"/>
    <mergeCell ref="A574:A575"/>
    <mergeCell ref="C574:C575"/>
    <mergeCell ref="D574:D575"/>
    <mergeCell ref="E574:E575"/>
    <mergeCell ref="G618:G620"/>
    <mergeCell ref="A621:A623"/>
    <mergeCell ref="C621:C623"/>
    <mergeCell ref="D621:D623"/>
    <mergeCell ref="E621:E623"/>
    <mergeCell ref="F621:F623"/>
    <mergeCell ref="G621:G623"/>
    <mergeCell ref="A615:F616"/>
    <mergeCell ref="A618:A620"/>
    <mergeCell ref="C618:C620"/>
    <mergeCell ref="D618:D620"/>
    <mergeCell ref="E618:E620"/>
    <mergeCell ref="F618:F620"/>
    <mergeCell ref="A626:A627"/>
    <mergeCell ref="C626:C627"/>
    <mergeCell ref="D626:D627"/>
    <mergeCell ref="E626:E627"/>
    <mergeCell ref="F626:F627"/>
    <mergeCell ref="G626:G627"/>
    <mergeCell ref="A624:A625"/>
    <mergeCell ref="C624:C625"/>
    <mergeCell ref="D624:D625"/>
    <mergeCell ref="E624:E625"/>
    <mergeCell ref="F624:F625"/>
    <mergeCell ref="G624:G625"/>
    <mergeCell ref="A630:A640"/>
    <mergeCell ref="C630:C640"/>
    <mergeCell ref="D630:D640"/>
    <mergeCell ref="E630:E640"/>
    <mergeCell ref="F630:F640"/>
    <mergeCell ref="G630:G640"/>
    <mergeCell ref="A628:A629"/>
    <mergeCell ref="C628:C629"/>
    <mergeCell ref="D628:D629"/>
    <mergeCell ref="E628:E629"/>
    <mergeCell ref="F628:F629"/>
    <mergeCell ref="G628:G629"/>
    <mergeCell ref="A647:A650"/>
    <mergeCell ref="C647:C650"/>
    <mergeCell ref="D647:D650"/>
    <mergeCell ref="E647:E650"/>
    <mergeCell ref="F647:F650"/>
    <mergeCell ref="G647:G650"/>
    <mergeCell ref="A641:A646"/>
    <mergeCell ref="C641:C646"/>
    <mergeCell ref="D641:D646"/>
    <mergeCell ref="E641:E646"/>
    <mergeCell ref="F641:F646"/>
    <mergeCell ref="G641:G646"/>
    <mergeCell ref="A654:A655"/>
    <mergeCell ref="C654:C655"/>
    <mergeCell ref="D654:D655"/>
    <mergeCell ref="E654:E655"/>
    <mergeCell ref="F654:F655"/>
    <mergeCell ref="G654:G655"/>
    <mergeCell ref="A651:A653"/>
    <mergeCell ref="C651:C653"/>
    <mergeCell ref="D651:D653"/>
    <mergeCell ref="E651:E653"/>
    <mergeCell ref="F651:F653"/>
    <mergeCell ref="G651:G653"/>
    <mergeCell ref="A661:A667"/>
    <mergeCell ref="F661:F667"/>
    <mergeCell ref="G661:G667"/>
    <mergeCell ref="A669:E669"/>
    <mergeCell ref="A672:F673"/>
    <mergeCell ref="A658:A659"/>
    <mergeCell ref="C658:C659"/>
    <mergeCell ref="D658:D659"/>
    <mergeCell ref="E658:E659"/>
    <mergeCell ref="F658:F659"/>
    <mergeCell ref="G658:G659"/>
    <mergeCell ref="A674:F675"/>
    <mergeCell ref="A676:F677"/>
    <mergeCell ref="A678:A680"/>
    <mergeCell ref="A681:A684"/>
    <mergeCell ref="A697:F698"/>
    <mergeCell ref="A700:A702"/>
    <mergeCell ref="C700:C702"/>
    <mergeCell ref="D700:D702"/>
    <mergeCell ref="E700:E702"/>
    <mergeCell ref="F700:F702"/>
    <mergeCell ref="A703:A705"/>
    <mergeCell ref="C703:C705"/>
    <mergeCell ref="D703:D705"/>
    <mergeCell ref="E703:E705"/>
    <mergeCell ref="F703:F705"/>
    <mergeCell ref="A706:A707"/>
    <mergeCell ref="C706:C707"/>
    <mergeCell ref="D706:D707"/>
    <mergeCell ref="E706:E707"/>
    <mergeCell ref="F706:F707"/>
    <mergeCell ref="A708:A709"/>
    <mergeCell ref="C708:C709"/>
    <mergeCell ref="D708:D709"/>
    <mergeCell ref="E708:E709"/>
    <mergeCell ref="F708:F709"/>
    <mergeCell ref="A710:A723"/>
    <mergeCell ref="C710:C723"/>
    <mergeCell ref="D710:D723"/>
    <mergeCell ref="E710:E723"/>
    <mergeCell ref="F710:F723"/>
    <mergeCell ref="A724:A729"/>
    <mergeCell ref="C724:C729"/>
    <mergeCell ref="D724:D729"/>
    <mergeCell ref="E724:E729"/>
    <mergeCell ref="F724:F729"/>
    <mergeCell ref="A730:A735"/>
    <mergeCell ref="C730:C735"/>
    <mergeCell ref="D730:D735"/>
    <mergeCell ref="E730:E735"/>
    <mergeCell ref="F730:F735"/>
    <mergeCell ref="A736:A739"/>
    <mergeCell ref="C736:C739"/>
    <mergeCell ref="D736:D739"/>
    <mergeCell ref="E736:E739"/>
    <mergeCell ref="F736:F739"/>
    <mergeCell ref="A740:A745"/>
    <mergeCell ref="C740:C745"/>
    <mergeCell ref="D740:D745"/>
    <mergeCell ref="E740:E745"/>
    <mergeCell ref="F740:F745"/>
    <mergeCell ref="A751:A752"/>
    <mergeCell ref="C751:C752"/>
    <mergeCell ref="D751:D752"/>
    <mergeCell ref="E751:E752"/>
    <mergeCell ref="F751:F752"/>
    <mergeCell ref="A753:A760"/>
    <mergeCell ref="A746:A747"/>
    <mergeCell ref="C746:C747"/>
    <mergeCell ref="D746:D747"/>
    <mergeCell ref="E746:E747"/>
    <mergeCell ref="F746:F747"/>
    <mergeCell ref="A748:A750"/>
    <mergeCell ref="C748:C750"/>
    <mergeCell ref="D748:D750"/>
    <mergeCell ref="E748:E750"/>
    <mergeCell ref="F748:F750"/>
    <mergeCell ref="A783:F784"/>
    <mergeCell ref="A785:A795"/>
    <mergeCell ref="C785:C795"/>
    <mergeCell ref="D785:D795"/>
    <mergeCell ref="E785:E795"/>
    <mergeCell ref="F785:F795"/>
    <mergeCell ref="A761:E761"/>
    <mergeCell ref="A764:F765"/>
    <mergeCell ref="A766:F767"/>
    <mergeCell ref="A768:F769"/>
    <mergeCell ref="A770:F770"/>
    <mergeCell ref="A780:F780"/>
    <mergeCell ref="A796:A801"/>
    <mergeCell ref="C796:C801"/>
    <mergeCell ref="D796:D801"/>
    <mergeCell ref="E796:E801"/>
    <mergeCell ref="F796:F801"/>
    <mergeCell ref="A802:A807"/>
    <mergeCell ref="C802:C807"/>
    <mergeCell ref="D802:D807"/>
    <mergeCell ref="E802:E807"/>
    <mergeCell ref="F802:F807"/>
    <mergeCell ref="A808:A811"/>
    <mergeCell ref="C808:C811"/>
    <mergeCell ref="D808:D811"/>
    <mergeCell ref="E808:E811"/>
    <mergeCell ref="F808:F811"/>
    <mergeCell ref="A812:A815"/>
    <mergeCell ref="C812:C815"/>
    <mergeCell ref="D812:D815"/>
    <mergeCell ref="E812:E815"/>
    <mergeCell ref="F812:F815"/>
    <mergeCell ref="A832:E832"/>
    <mergeCell ref="A821:A824"/>
    <mergeCell ref="C821:C824"/>
    <mergeCell ref="D821:D824"/>
    <mergeCell ref="E821:E824"/>
    <mergeCell ref="F821:F824"/>
    <mergeCell ref="A825:A831"/>
    <mergeCell ref="A816:A818"/>
    <mergeCell ref="C816:C818"/>
    <mergeCell ref="D816:D818"/>
    <mergeCell ref="E816:E818"/>
    <mergeCell ref="F816:F818"/>
    <mergeCell ref="A819:A820"/>
    <mergeCell ref="C819:C820"/>
    <mergeCell ref="D819:D820"/>
    <mergeCell ref="E819:E820"/>
    <mergeCell ref="F819:F820"/>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EF5F-EBAD-416D-BB09-8CA647BD3399}">
  <dimension ref="A2:F24"/>
  <sheetViews>
    <sheetView workbookViewId="0">
      <selection activeCell="C32" sqref="C32"/>
    </sheetView>
  </sheetViews>
  <sheetFormatPr defaultRowHeight="12.3"/>
  <cols>
    <col min="1" max="1" width="6.109375" style="126" customWidth="1"/>
    <col min="2" max="2" width="37.5546875" customWidth="1"/>
    <col min="3" max="4" width="12.5546875" style="126" customWidth="1"/>
    <col min="5" max="6" width="14.5546875" customWidth="1"/>
  </cols>
  <sheetData>
    <row r="2" spans="1:6" ht="15">
      <c r="A2" s="124"/>
      <c r="B2" s="537" t="s">
        <v>19</v>
      </c>
      <c r="C2" s="538"/>
      <c r="D2" s="538"/>
      <c r="E2" s="538"/>
      <c r="F2" s="29"/>
    </row>
    <row r="3" spans="1:6" ht="13.8">
      <c r="A3" s="124"/>
      <c r="B3" s="29"/>
      <c r="C3" s="124"/>
      <c r="D3" s="124"/>
      <c r="E3" s="29"/>
      <c r="F3" s="29"/>
    </row>
    <row r="4" spans="1:6">
      <c r="A4" s="539" t="s">
        <v>1435</v>
      </c>
      <c r="B4" s="540"/>
      <c r="C4" s="540"/>
      <c r="D4" s="540"/>
      <c r="E4" s="540"/>
      <c r="F4" s="540"/>
    </row>
    <row r="5" spans="1:6">
      <c r="A5" s="540"/>
      <c r="B5" s="540"/>
      <c r="C5" s="540"/>
      <c r="D5" s="540"/>
      <c r="E5" s="540"/>
      <c r="F5" s="540"/>
    </row>
    <row r="6" spans="1:6">
      <c r="A6" s="539" t="s">
        <v>1427</v>
      </c>
      <c r="B6" s="540"/>
      <c r="C6" s="540"/>
      <c r="D6" s="540"/>
      <c r="E6" s="540"/>
      <c r="F6" s="540"/>
    </row>
    <row r="7" spans="1:6">
      <c r="A7" s="540"/>
      <c r="B7" s="540"/>
      <c r="C7" s="540"/>
      <c r="D7" s="540"/>
      <c r="E7" s="540"/>
      <c r="F7" s="540"/>
    </row>
    <row r="8" spans="1:6">
      <c r="A8" s="539" t="s">
        <v>1428</v>
      </c>
      <c r="B8" s="540"/>
      <c r="C8" s="540"/>
      <c r="D8" s="540"/>
      <c r="E8" s="540"/>
      <c r="F8" s="540"/>
    </row>
    <row r="9" spans="1:6">
      <c r="A9" s="540"/>
      <c r="B9" s="540"/>
      <c r="C9" s="540"/>
      <c r="D9" s="540"/>
      <c r="E9" s="540"/>
      <c r="F9" s="540"/>
    </row>
    <row r="10" spans="1:6">
      <c r="A10" s="675" t="s">
        <v>1438</v>
      </c>
      <c r="B10" s="31" t="s">
        <v>23</v>
      </c>
      <c r="C10" s="32" t="s">
        <v>6</v>
      </c>
      <c r="D10" s="541" t="s">
        <v>7</v>
      </c>
      <c r="E10" s="543" t="s">
        <v>1393</v>
      </c>
      <c r="F10" s="544"/>
    </row>
    <row r="11" spans="1:6">
      <c r="A11" s="676"/>
      <c r="B11" s="33" t="s">
        <v>24</v>
      </c>
      <c r="C11" s="34" t="s">
        <v>10</v>
      </c>
      <c r="D11" s="738"/>
      <c r="E11" s="81" t="s">
        <v>25</v>
      </c>
      <c r="F11" s="80" t="s">
        <v>26</v>
      </c>
    </row>
    <row r="12" spans="1:6">
      <c r="A12" s="176">
        <v>1</v>
      </c>
      <c r="B12" s="177" t="s">
        <v>1429</v>
      </c>
      <c r="C12" s="178" t="s">
        <v>1430</v>
      </c>
      <c r="D12" s="179">
        <v>1</v>
      </c>
      <c r="E12" s="385"/>
      <c r="F12" s="386"/>
    </row>
    <row r="13" spans="1:6">
      <c r="A13" s="176">
        <v>2</v>
      </c>
      <c r="B13" s="177" t="s">
        <v>1431</v>
      </c>
      <c r="C13" s="178" t="s">
        <v>1430</v>
      </c>
      <c r="D13" s="179">
        <v>1</v>
      </c>
      <c r="E13" s="385"/>
      <c r="F13" s="386"/>
    </row>
    <row r="14" spans="1:6" ht="20.399999999999999">
      <c r="A14" s="176">
        <v>3</v>
      </c>
      <c r="B14" s="177" t="s">
        <v>1432</v>
      </c>
      <c r="C14" s="178" t="s">
        <v>1430</v>
      </c>
      <c r="D14" s="179">
        <v>1</v>
      </c>
      <c r="E14" s="385"/>
      <c r="F14" s="386"/>
    </row>
    <row r="15" spans="1:6">
      <c r="A15" s="176">
        <v>4</v>
      </c>
      <c r="B15" s="177" t="s">
        <v>1456</v>
      </c>
      <c r="C15" s="178" t="s">
        <v>1430</v>
      </c>
      <c r="D15" s="179">
        <v>2</v>
      </c>
      <c r="E15" s="385"/>
      <c r="F15" s="386"/>
    </row>
    <row r="16" spans="1:6" ht="20.7">
      <c r="A16" s="125">
        <v>5</v>
      </c>
      <c r="B16" s="123" t="s">
        <v>1433</v>
      </c>
      <c r="C16" s="125" t="s">
        <v>1430</v>
      </c>
      <c r="D16" s="127">
        <v>1</v>
      </c>
      <c r="E16" s="385"/>
      <c r="F16" s="125"/>
    </row>
    <row r="17" spans="1:6">
      <c r="A17" s="382">
        <v>6</v>
      </c>
      <c r="B17" s="383" t="s">
        <v>2291</v>
      </c>
      <c r="C17" s="382" t="s">
        <v>1430</v>
      </c>
      <c r="D17" s="384">
        <v>1</v>
      </c>
      <c r="E17" s="385"/>
      <c r="F17" s="125"/>
    </row>
    <row r="18" spans="1:6">
      <c r="A18" s="735" t="s">
        <v>1392</v>
      </c>
      <c r="B18" s="736"/>
      <c r="C18" s="736"/>
      <c r="D18" s="736"/>
      <c r="E18" s="737"/>
      <c r="F18" s="385"/>
    </row>
    <row r="20" spans="1:6">
      <c r="A20" s="734" t="s">
        <v>1434</v>
      </c>
      <c r="B20" s="734"/>
      <c r="C20" s="734"/>
      <c r="D20" s="734"/>
      <c r="E20" s="734"/>
      <c r="F20" s="734"/>
    </row>
    <row r="21" spans="1:6">
      <c r="A21" s="734"/>
      <c r="B21" s="734"/>
      <c r="C21" s="734"/>
      <c r="D21" s="734"/>
      <c r="E21" s="734"/>
      <c r="F21" s="734"/>
    </row>
    <row r="22" spans="1:6">
      <c r="A22" s="734"/>
      <c r="B22" s="734"/>
      <c r="C22" s="734"/>
      <c r="D22" s="734"/>
      <c r="E22" s="734"/>
      <c r="F22" s="734"/>
    </row>
    <row r="23" spans="1:6">
      <c r="A23" s="734"/>
      <c r="B23" s="734"/>
      <c r="C23" s="734"/>
      <c r="D23" s="734"/>
      <c r="E23" s="734"/>
      <c r="F23" s="734"/>
    </row>
    <row r="24" spans="1:6">
      <c r="A24" s="734"/>
      <c r="B24" s="734"/>
      <c r="C24" s="734"/>
      <c r="D24" s="734"/>
      <c r="E24" s="734"/>
      <c r="F24" s="734"/>
    </row>
  </sheetData>
  <mergeCells count="9">
    <mergeCell ref="A20:F24"/>
    <mergeCell ref="A18:E18"/>
    <mergeCell ref="D10:D11"/>
    <mergeCell ref="E10:F10"/>
    <mergeCell ref="B2:E2"/>
    <mergeCell ref="A4:F5"/>
    <mergeCell ref="A6:F7"/>
    <mergeCell ref="A8:F9"/>
    <mergeCell ref="A10:A1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D1A5-4AF7-4ED1-AE15-BC29FD7674CD}">
  <sheetPr>
    <tabColor rgb="FFFF0000"/>
  </sheetPr>
  <dimension ref="A1:E64"/>
  <sheetViews>
    <sheetView topLeftCell="A24" zoomScaleNormal="100" workbookViewId="0">
      <selection activeCell="B44" sqref="B44:D44"/>
    </sheetView>
  </sheetViews>
  <sheetFormatPr defaultRowHeight="12.3"/>
  <cols>
    <col min="1" max="1" width="6.6640625" customWidth="1"/>
    <col min="2" max="3" width="8.44140625"/>
    <col min="4" max="4" width="53" customWidth="1"/>
    <col min="5" max="5" width="15.44140625" style="425" customWidth="1"/>
  </cols>
  <sheetData>
    <row r="1" spans="1:5" ht="15.3">
      <c r="A1" s="175"/>
      <c r="B1" s="175"/>
      <c r="C1" s="175"/>
      <c r="D1" s="175"/>
      <c r="E1" s="421"/>
    </row>
    <row r="2" spans="1:5" ht="15">
      <c r="A2" s="774" t="s">
        <v>1442</v>
      </c>
      <c r="B2" s="774"/>
      <c r="C2" s="774"/>
      <c r="D2" s="774"/>
      <c r="E2" s="774"/>
    </row>
    <row r="3" spans="1:5">
      <c r="A3" s="190"/>
      <c r="B3" s="190"/>
      <c r="C3" s="190"/>
      <c r="D3" s="190"/>
      <c r="E3" s="422"/>
    </row>
    <row r="4" spans="1:5">
      <c r="A4" s="788" t="s">
        <v>1435</v>
      </c>
      <c r="B4" s="788"/>
      <c r="C4" s="788"/>
      <c r="D4" s="788"/>
      <c r="E4" s="788"/>
    </row>
    <row r="5" spans="1:5" ht="12.6" thickBot="1">
      <c r="A5" s="180"/>
      <c r="B5" s="180"/>
      <c r="C5" s="180"/>
      <c r="D5" s="180"/>
      <c r="E5" s="423"/>
    </row>
    <row r="6" spans="1:5">
      <c r="A6" s="775" t="s">
        <v>1438</v>
      </c>
      <c r="B6" s="777" t="s">
        <v>1443</v>
      </c>
      <c r="C6" s="778"/>
      <c r="D6" s="779"/>
      <c r="E6" s="783" t="s">
        <v>1444</v>
      </c>
    </row>
    <row r="7" spans="1:5" ht="12.6" thickBot="1">
      <c r="A7" s="776"/>
      <c r="B7" s="780"/>
      <c r="C7" s="781"/>
      <c r="D7" s="782"/>
      <c r="E7" s="784"/>
    </row>
    <row r="8" spans="1:5">
      <c r="A8" s="181" t="s">
        <v>1445</v>
      </c>
      <c r="B8" s="785" t="s">
        <v>1463</v>
      </c>
      <c r="C8" s="786"/>
      <c r="D8" s="787"/>
      <c r="E8" s="182"/>
    </row>
    <row r="9" spans="1:5">
      <c r="A9" s="183" t="s">
        <v>1446</v>
      </c>
      <c r="B9" s="763" t="s">
        <v>1768</v>
      </c>
      <c r="C9" s="764"/>
      <c r="D9" s="765"/>
      <c r="E9" s="184"/>
    </row>
    <row r="10" spans="1:5">
      <c r="A10" s="183" t="s">
        <v>1447</v>
      </c>
      <c r="B10" s="763" t="s">
        <v>1464</v>
      </c>
      <c r="C10" s="764"/>
      <c r="D10" s="765"/>
      <c r="E10" s="184"/>
    </row>
    <row r="11" spans="1:5">
      <c r="A11" s="197" t="s">
        <v>1448</v>
      </c>
      <c r="B11" s="766" t="s">
        <v>1465</v>
      </c>
      <c r="C11" s="767"/>
      <c r="D11" s="739"/>
      <c r="E11" s="188" t="s">
        <v>1401</v>
      </c>
    </row>
    <row r="12" spans="1:5">
      <c r="A12" s="183" t="s">
        <v>1449</v>
      </c>
      <c r="B12" s="768" t="s">
        <v>1466</v>
      </c>
      <c r="C12" s="769"/>
      <c r="D12" s="751"/>
      <c r="E12" s="185"/>
    </row>
    <row r="13" spans="1:5">
      <c r="A13" s="183" t="s">
        <v>1450</v>
      </c>
      <c r="B13" s="768" t="s">
        <v>1467</v>
      </c>
      <c r="C13" s="769"/>
      <c r="D13" s="751"/>
      <c r="E13" s="185"/>
    </row>
    <row r="14" spans="1:5">
      <c r="A14" s="186" t="s">
        <v>1451</v>
      </c>
      <c r="B14" s="768" t="s">
        <v>1468</v>
      </c>
      <c r="C14" s="769"/>
      <c r="D14" s="751"/>
      <c r="E14" s="185"/>
    </row>
    <row r="15" spans="1:5">
      <c r="A15" s="187" t="s">
        <v>1452</v>
      </c>
      <c r="B15" s="751" t="s">
        <v>1469</v>
      </c>
      <c r="C15" s="752"/>
      <c r="D15" s="753"/>
      <c r="E15" s="188"/>
    </row>
    <row r="16" spans="1:5">
      <c r="A16" s="187" t="s">
        <v>1453</v>
      </c>
      <c r="B16" s="751" t="s">
        <v>1745</v>
      </c>
      <c r="C16" s="752"/>
      <c r="D16" s="753"/>
      <c r="E16" s="188"/>
    </row>
    <row r="17" spans="1:5">
      <c r="A17" s="187" t="s">
        <v>1457</v>
      </c>
      <c r="B17" s="751" t="s">
        <v>1746</v>
      </c>
      <c r="C17" s="752"/>
      <c r="D17" s="753"/>
      <c r="E17" s="188"/>
    </row>
    <row r="18" spans="1:5">
      <c r="A18" s="187" t="s">
        <v>1458</v>
      </c>
      <c r="B18" s="751" t="s">
        <v>1747</v>
      </c>
      <c r="C18" s="752"/>
      <c r="D18" s="753"/>
      <c r="E18" s="188"/>
    </row>
    <row r="19" spans="1:5">
      <c r="A19" s="187" t="s">
        <v>1459</v>
      </c>
      <c r="B19" s="751" t="s">
        <v>1470</v>
      </c>
      <c r="C19" s="752"/>
      <c r="D19" s="753"/>
      <c r="E19" s="188"/>
    </row>
    <row r="20" spans="1:5">
      <c r="A20" s="196" t="s">
        <v>1460</v>
      </c>
      <c r="B20" s="739" t="s">
        <v>1471</v>
      </c>
      <c r="C20" s="740"/>
      <c r="D20" s="741"/>
      <c r="E20" s="188" t="s">
        <v>1405</v>
      </c>
    </row>
    <row r="21" spans="1:5">
      <c r="A21" s="187" t="s">
        <v>1461</v>
      </c>
      <c r="B21" s="751" t="s">
        <v>1748</v>
      </c>
      <c r="C21" s="752"/>
      <c r="D21" s="753"/>
      <c r="E21" s="188"/>
    </row>
    <row r="22" spans="1:5">
      <c r="A22" s="187" t="s">
        <v>1462</v>
      </c>
      <c r="B22" s="751" t="s">
        <v>1749</v>
      </c>
      <c r="C22" s="752"/>
      <c r="D22" s="753"/>
      <c r="E22" s="188"/>
    </row>
    <row r="23" spans="1:5">
      <c r="A23" s="187" t="s">
        <v>1474</v>
      </c>
      <c r="B23" s="751" t="s">
        <v>1472</v>
      </c>
      <c r="C23" s="752"/>
      <c r="D23" s="753"/>
      <c r="E23" s="188"/>
    </row>
    <row r="24" spans="1:5">
      <c r="A24" s="187" t="s">
        <v>1475</v>
      </c>
      <c r="B24" s="751" t="s">
        <v>1473</v>
      </c>
      <c r="C24" s="752"/>
      <c r="D24" s="753"/>
      <c r="E24" s="188"/>
    </row>
    <row r="25" spans="1:5">
      <c r="A25" s="191" t="s">
        <v>1476</v>
      </c>
      <c r="B25" s="751" t="s">
        <v>1498</v>
      </c>
      <c r="C25" s="752"/>
      <c r="D25" s="753"/>
      <c r="E25" s="188"/>
    </row>
    <row r="26" spans="1:5">
      <c r="A26" s="360" t="s">
        <v>2399</v>
      </c>
      <c r="B26" s="739" t="s">
        <v>2400</v>
      </c>
      <c r="C26" s="740"/>
      <c r="D26" s="741"/>
      <c r="E26" s="188"/>
    </row>
    <row r="27" spans="1:5">
      <c r="A27" s="191" t="s">
        <v>1481</v>
      </c>
      <c r="B27" s="751" t="s">
        <v>1499</v>
      </c>
      <c r="C27" s="752"/>
      <c r="D27" s="753"/>
      <c r="E27" s="188"/>
    </row>
    <row r="28" spans="1:5" s="194" customFormat="1" ht="10.199999999999999">
      <c r="A28" s="192" t="s">
        <v>1477</v>
      </c>
      <c r="B28" s="742" t="s">
        <v>1500</v>
      </c>
      <c r="C28" s="743"/>
      <c r="D28" s="744"/>
      <c r="E28" s="193"/>
    </row>
    <row r="29" spans="1:5" s="194" customFormat="1" ht="10.199999999999999">
      <c r="A29" s="192" t="s">
        <v>1478</v>
      </c>
      <c r="B29" s="748" t="s">
        <v>1750</v>
      </c>
      <c r="C29" s="749"/>
      <c r="D29" s="750"/>
      <c r="E29" s="193"/>
    </row>
    <row r="30" spans="1:5" s="194" customFormat="1" ht="10.199999999999999">
      <c r="A30" s="192" t="s">
        <v>1479</v>
      </c>
      <c r="B30" s="748" t="s">
        <v>1751</v>
      </c>
      <c r="C30" s="749"/>
      <c r="D30" s="750"/>
      <c r="E30" s="193"/>
    </row>
    <row r="31" spans="1:5" s="194" customFormat="1" ht="10.199999999999999">
      <c r="A31" s="192" t="s">
        <v>1480</v>
      </c>
      <c r="B31" s="742" t="s">
        <v>1752</v>
      </c>
      <c r="C31" s="743"/>
      <c r="D31" s="744"/>
      <c r="E31" s="193"/>
    </row>
    <row r="32" spans="1:5" s="194" customFormat="1" ht="10.199999999999999">
      <c r="A32" s="192" t="s">
        <v>1482</v>
      </c>
      <c r="B32" s="742" t="s">
        <v>1501</v>
      </c>
      <c r="C32" s="743"/>
      <c r="D32" s="744"/>
      <c r="E32" s="193"/>
    </row>
    <row r="33" spans="1:5" s="194" customFormat="1" ht="10.5">
      <c r="A33" s="195" t="s">
        <v>1483</v>
      </c>
      <c r="B33" s="745" t="s">
        <v>2402</v>
      </c>
      <c r="C33" s="746"/>
      <c r="D33" s="747"/>
      <c r="E33" s="193">
        <v>0</v>
      </c>
    </row>
    <row r="34" spans="1:5" s="194" customFormat="1" ht="10.199999999999999">
      <c r="A34" s="192" t="s">
        <v>1484</v>
      </c>
      <c r="B34" s="742" t="s">
        <v>1753</v>
      </c>
      <c r="C34" s="743"/>
      <c r="D34" s="744"/>
      <c r="E34" s="193"/>
    </row>
    <row r="35" spans="1:5" s="194" customFormat="1" ht="10.199999999999999">
      <c r="A35" s="192" t="s">
        <v>1485</v>
      </c>
      <c r="B35" s="742" t="s">
        <v>1754</v>
      </c>
      <c r="C35" s="743"/>
      <c r="D35" s="744"/>
      <c r="E35" s="193"/>
    </row>
    <row r="36" spans="1:5" s="194" customFormat="1" ht="10.199999999999999">
      <c r="A36" s="192" t="s">
        <v>1486</v>
      </c>
      <c r="B36" s="742" t="s">
        <v>1502</v>
      </c>
      <c r="C36" s="743"/>
      <c r="D36" s="744"/>
      <c r="E36" s="193"/>
    </row>
    <row r="37" spans="1:5" s="194" customFormat="1" ht="10.199999999999999">
      <c r="A37" s="192" t="s">
        <v>1487</v>
      </c>
      <c r="B37" s="742" t="s">
        <v>1503</v>
      </c>
      <c r="C37" s="743"/>
      <c r="D37" s="744"/>
      <c r="E37" s="193"/>
    </row>
    <row r="38" spans="1:5" s="194" customFormat="1" ht="10.199999999999999">
      <c r="A38" s="192" t="s">
        <v>1488</v>
      </c>
      <c r="B38" s="742" t="s">
        <v>1504</v>
      </c>
      <c r="C38" s="743"/>
      <c r="D38" s="744"/>
      <c r="E38" s="193"/>
    </row>
    <row r="39" spans="1:5" s="194" customFormat="1" ht="10.199999999999999">
      <c r="A39" s="192" t="s">
        <v>1489</v>
      </c>
      <c r="B39" s="742" t="s">
        <v>1505</v>
      </c>
      <c r="C39" s="743"/>
      <c r="D39" s="744"/>
      <c r="E39" s="193"/>
    </row>
    <row r="40" spans="1:5" s="194" customFormat="1" ht="10.199999999999999">
      <c r="A40" s="192" t="s">
        <v>1490</v>
      </c>
      <c r="B40" s="742" t="s">
        <v>1506</v>
      </c>
      <c r="C40" s="743"/>
      <c r="D40" s="744"/>
      <c r="E40" s="193"/>
    </row>
    <row r="41" spans="1:5" s="194" customFormat="1" ht="10.199999999999999">
      <c r="A41" s="192" t="s">
        <v>1491</v>
      </c>
      <c r="B41" s="742" t="s">
        <v>1755</v>
      </c>
      <c r="C41" s="743"/>
      <c r="D41" s="744"/>
      <c r="E41" s="193"/>
    </row>
    <row r="42" spans="1:5" s="194" customFormat="1" ht="10.199999999999999">
      <c r="A42" s="192" t="s">
        <v>1492</v>
      </c>
      <c r="B42" s="742" t="s">
        <v>1756</v>
      </c>
      <c r="C42" s="743"/>
      <c r="D42" s="744"/>
      <c r="E42" s="193"/>
    </row>
    <row r="43" spans="1:5" s="194" customFormat="1" ht="10.199999999999999">
      <c r="A43" s="192" t="s">
        <v>1493</v>
      </c>
      <c r="B43" s="742" t="s">
        <v>1757</v>
      </c>
      <c r="C43" s="743"/>
      <c r="D43" s="744"/>
      <c r="E43" s="193"/>
    </row>
    <row r="44" spans="1:5" s="194" customFormat="1" ht="10.199999999999999">
      <c r="A44" s="192" t="s">
        <v>1494</v>
      </c>
      <c r="B44" s="742" t="s">
        <v>1507</v>
      </c>
      <c r="C44" s="743"/>
      <c r="D44" s="744"/>
      <c r="E44" s="193"/>
    </row>
    <row r="45" spans="1:5" s="194" customFormat="1" ht="10.199999999999999">
      <c r="A45" s="195" t="s">
        <v>1495</v>
      </c>
      <c r="B45" s="760" t="s">
        <v>1508</v>
      </c>
      <c r="C45" s="761"/>
      <c r="D45" s="762"/>
      <c r="E45" s="193" t="s">
        <v>1426</v>
      </c>
    </row>
    <row r="46" spans="1:5" s="194" customFormat="1" ht="10.199999999999999">
      <c r="A46" s="192" t="s">
        <v>1496</v>
      </c>
      <c r="B46" s="742" t="s">
        <v>1758</v>
      </c>
      <c r="C46" s="743"/>
      <c r="D46" s="744"/>
      <c r="E46" s="193"/>
    </row>
    <row r="47" spans="1:5" s="194" customFormat="1" ht="10.199999999999999">
      <c r="A47" s="192" t="s">
        <v>1497</v>
      </c>
      <c r="B47" s="742" t="s">
        <v>1759</v>
      </c>
      <c r="C47" s="743"/>
      <c r="D47" s="744"/>
      <c r="E47" s="193"/>
    </row>
    <row r="48" spans="1:5" s="194" customFormat="1" ht="10.199999999999999">
      <c r="A48" s="192" t="s">
        <v>1515</v>
      </c>
      <c r="B48" s="742" t="s">
        <v>1509</v>
      </c>
      <c r="C48" s="743"/>
      <c r="D48" s="744"/>
      <c r="E48" s="193"/>
    </row>
    <row r="49" spans="1:5">
      <c r="A49" s="191" t="s">
        <v>1512</v>
      </c>
      <c r="B49" s="751" t="s">
        <v>1510</v>
      </c>
      <c r="C49" s="752"/>
      <c r="D49" s="753"/>
      <c r="E49" s="188"/>
    </row>
    <row r="50" spans="1:5" ht="12.45" customHeight="1">
      <c r="A50" s="191" t="s">
        <v>1513</v>
      </c>
      <c r="B50" s="751" t="s">
        <v>1511</v>
      </c>
      <c r="C50" s="752"/>
      <c r="D50" s="753"/>
      <c r="E50" s="188"/>
    </row>
    <row r="51" spans="1:5">
      <c r="A51" s="191" t="s">
        <v>1514</v>
      </c>
      <c r="B51" s="757" t="s">
        <v>1516</v>
      </c>
      <c r="C51" s="758"/>
      <c r="D51" s="759"/>
      <c r="E51" s="188"/>
    </row>
    <row r="52" spans="1:5">
      <c r="A52" s="191" t="s">
        <v>1523</v>
      </c>
      <c r="B52" s="751" t="s">
        <v>1517</v>
      </c>
      <c r="C52" s="752"/>
      <c r="D52" s="753"/>
      <c r="E52" s="188"/>
    </row>
    <row r="53" spans="1:5">
      <c r="A53" s="191" t="s">
        <v>1760</v>
      </c>
      <c r="B53" s="751" t="s">
        <v>1518</v>
      </c>
      <c r="C53" s="752"/>
      <c r="D53" s="753"/>
      <c r="E53" s="188"/>
    </row>
    <row r="54" spans="1:5">
      <c r="A54" s="191" t="s">
        <v>1761</v>
      </c>
      <c r="B54" s="751" t="s">
        <v>1519</v>
      </c>
      <c r="C54" s="752"/>
      <c r="D54" s="753"/>
      <c r="E54" s="188"/>
    </row>
    <row r="55" spans="1:5">
      <c r="A55" s="191" t="s">
        <v>1762</v>
      </c>
      <c r="B55" s="751" t="s">
        <v>1520</v>
      </c>
      <c r="C55" s="752"/>
      <c r="D55" s="753"/>
      <c r="E55" s="188"/>
    </row>
    <row r="56" spans="1:5">
      <c r="A56" s="191" t="s">
        <v>1763</v>
      </c>
      <c r="B56" s="751" t="s">
        <v>1521</v>
      </c>
      <c r="C56" s="752"/>
      <c r="D56" s="753"/>
      <c r="E56" s="188"/>
    </row>
    <row r="57" spans="1:5">
      <c r="A57" s="191" t="s">
        <v>1764</v>
      </c>
      <c r="B57" s="751" t="s">
        <v>1766</v>
      </c>
      <c r="C57" s="752"/>
      <c r="D57" s="753"/>
      <c r="E57" s="188"/>
    </row>
    <row r="58" spans="1:5">
      <c r="A58" s="191" t="s">
        <v>1765</v>
      </c>
      <c r="B58" s="751" t="s">
        <v>1522</v>
      </c>
      <c r="C58" s="752"/>
      <c r="D58" s="753"/>
      <c r="E58" s="188"/>
    </row>
    <row r="59" spans="1:5">
      <c r="A59" s="360" t="s">
        <v>2259</v>
      </c>
      <c r="B59" s="739" t="s">
        <v>2260</v>
      </c>
      <c r="C59" s="740"/>
      <c r="D59" s="741"/>
      <c r="E59" s="188" t="s">
        <v>2261</v>
      </c>
    </row>
    <row r="60" spans="1:5">
      <c r="A60" s="191" t="s">
        <v>2401</v>
      </c>
      <c r="B60" s="751" t="s">
        <v>392</v>
      </c>
      <c r="C60" s="752"/>
      <c r="D60" s="753"/>
      <c r="E60" s="188"/>
    </row>
    <row r="61" spans="1:5">
      <c r="A61" s="770" t="s">
        <v>2403</v>
      </c>
      <c r="B61" s="771"/>
      <c r="C61" s="771"/>
      <c r="D61" s="772"/>
      <c r="E61" s="201"/>
    </row>
    <row r="62" spans="1:5">
      <c r="A62" s="773" t="s">
        <v>1454</v>
      </c>
      <c r="B62" s="771"/>
      <c r="C62" s="771"/>
      <c r="D62" s="772"/>
      <c r="E62" s="201"/>
    </row>
    <row r="63" spans="1:5" ht="12.6" thickBot="1">
      <c r="A63" s="754" t="s">
        <v>1455</v>
      </c>
      <c r="B63" s="755"/>
      <c r="C63" s="755"/>
      <c r="D63" s="756"/>
      <c r="E63" s="202"/>
    </row>
    <row r="64" spans="1:5">
      <c r="A64" s="189"/>
      <c r="B64" s="189"/>
      <c r="C64" s="189"/>
      <c r="D64" s="189"/>
      <c r="E64" s="424"/>
    </row>
  </sheetData>
  <mergeCells count="61">
    <mergeCell ref="A2:E2"/>
    <mergeCell ref="A6:A7"/>
    <mergeCell ref="B6:D7"/>
    <mergeCell ref="E6:E7"/>
    <mergeCell ref="B8:D8"/>
    <mergeCell ref="A4:E4"/>
    <mergeCell ref="B14:D14"/>
    <mergeCell ref="B15:D15"/>
    <mergeCell ref="B24:D24"/>
    <mergeCell ref="A61:D61"/>
    <mergeCell ref="A62:D62"/>
    <mergeCell ref="B19:D19"/>
    <mergeCell ref="B20:D20"/>
    <mergeCell ref="B59:D59"/>
    <mergeCell ref="B37:D37"/>
    <mergeCell ref="B38:D38"/>
    <mergeCell ref="B39:D39"/>
    <mergeCell ref="B40:D40"/>
    <mergeCell ref="B41:D41"/>
    <mergeCell ref="B57:D57"/>
    <mergeCell ref="B58:D58"/>
    <mergeCell ref="B17:D17"/>
    <mergeCell ref="B9:D9"/>
    <mergeCell ref="B10:D10"/>
    <mergeCell ref="B11:D11"/>
    <mergeCell ref="B12:D12"/>
    <mergeCell ref="B13:D13"/>
    <mergeCell ref="A63:D63"/>
    <mergeCell ref="B16:D16"/>
    <mergeCell ref="B23:D23"/>
    <mergeCell ref="B18:D18"/>
    <mergeCell ref="B22:D22"/>
    <mergeCell ref="B21:D21"/>
    <mergeCell ref="B25:D25"/>
    <mergeCell ref="B27:D27"/>
    <mergeCell ref="B60:D60"/>
    <mergeCell ref="B29:D29"/>
    <mergeCell ref="B51:D51"/>
    <mergeCell ref="B55:D55"/>
    <mergeCell ref="B56:D56"/>
    <mergeCell ref="B44:D44"/>
    <mergeCell ref="B45:D45"/>
    <mergeCell ref="B46:D46"/>
    <mergeCell ref="B54:D54"/>
    <mergeCell ref="B48:D48"/>
    <mergeCell ref="B49:D49"/>
    <mergeCell ref="B50:D50"/>
    <mergeCell ref="B52:D52"/>
    <mergeCell ref="B53:D53"/>
    <mergeCell ref="B26:D26"/>
    <mergeCell ref="B47:D47"/>
    <mergeCell ref="B43:D43"/>
    <mergeCell ref="B28:D28"/>
    <mergeCell ref="B31:D31"/>
    <mergeCell ref="B32:D32"/>
    <mergeCell ref="B33:D33"/>
    <mergeCell ref="B34:D34"/>
    <mergeCell ref="B36:D36"/>
    <mergeCell ref="B35:D35"/>
    <mergeCell ref="B42:D42"/>
    <mergeCell ref="B30:D3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BD4A-CC11-4DCE-A918-D1E461C83F95}">
  <dimension ref="A2:H25"/>
  <sheetViews>
    <sheetView topLeftCell="A6" workbookViewId="0">
      <selection activeCell="C15" sqref="C15:D15"/>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1" t="s">
        <v>19</v>
      </c>
      <c r="C2" s="482"/>
      <c r="D2" s="482"/>
      <c r="E2" s="482"/>
    </row>
    <row r="4" spans="1:8">
      <c r="A4" s="483" t="s">
        <v>20</v>
      </c>
      <c r="B4" s="484"/>
      <c r="C4" s="484"/>
      <c r="D4" s="484"/>
      <c r="E4" s="484"/>
      <c r="F4" s="484"/>
    </row>
    <row r="5" spans="1:8">
      <c r="A5" s="484"/>
      <c r="B5" s="484"/>
      <c r="C5" s="484"/>
      <c r="D5" s="484"/>
      <c r="E5" s="484"/>
      <c r="F5" s="484"/>
    </row>
    <row r="6" spans="1:8">
      <c r="A6" s="483" t="s">
        <v>312</v>
      </c>
      <c r="B6" s="484"/>
      <c r="C6" s="484"/>
      <c r="D6" s="484"/>
      <c r="E6" s="484"/>
      <c r="F6" s="484"/>
    </row>
    <row r="7" spans="1:8">
      <c r="A7" s="484"/>
      <c r="B7" s="484"/>
      <c r="C7" s="484"/>
      <c r="D7" s="484"/>
      <c r="E7" s="484"/>
      <c r="F7" s="484"/>
    </row>
    <row r="8" spans="1:8">
      <c r="A8" s="483" t="s">
        <v>313</v>
      </c>
      <c r="B8" s="484"/>
      <c r="C8" s="484"/>
      <c r="D8" s="484"/>
      <c r="E8" s="484"/>
      <c r="F8" s="484"/>
    </row>
    <row r="9" spans="1:8">
      <c r="A9" s="484"/>
      <c r="B9" s="484"/>
      <c r="C9" s="484"/>
      <c r="D9" s="484"/>
      <c r="E9" s="484"/>
      <c r="F9" s="484"/>
    </row>
    <row r="10" spans="1:8">
      <c r="A10" s="479" t="s">
        <v>1438</v>
      </c>
      <c r="B10" s="22" t="s">
        <v>23</v>
      </c>
      <c r="C10" s="23" t="s">
        <v>6</v>
      </c>
      <c r="D10" s="477" t="s">
        <v>7</v>
      </c>
      <c r="E10" s="475" t="s">
        <v>1393</v>
      </c>
      <c r="F10" s="476"/>
    </row>
    <row r="11" spans="1:8">
      <c r="A11" s="480"/>
      <c r="B11" s="24" t="s">
        <v>24</v>
      </c>
      <c r="C11" s="25" t="s">
        <v>10</v>
      </c>
      <c r="D11" s="478"/>
      <c r="E11" s="65" t="s">
        <v>25</v>
      </c>
      <c r="F11" s="66" t="s">
        <v>26</v>
      </c>
    </row>
    <row r="12" spans="1:8">
      <c r="A12" s="128"/>
      <c r="B12" s="470" t="s">
        <v>314</v>
      </c>
      <c r="C12" s="471"/>
      <c r="D12" s="471"/>
      <c r="E12" s="471"/>
      <c r="F12" s="471"/>
    </row>
    <row r="13" spans="1:8" ht="22.8">
      <c r="A13" s="129">
        <v>1</v>
      </c>
      <c r="B13" s="64" t="s">
        <v>1230</v>
      </c>
      <c r="C13" s="129" t="s">
        <v>15</v>
      </c>
      <c r="D13" s="74">
        <v>2</v>
      </c>
      <c r="E13" s="61"/>
      <c r="F13" s="62"/>
      <c r="G13" s="27"/>
      <c r="H13" s="27"/>
    </row>
    <row r="14" spans="1:8">
      <c r="A14" s="128"/>
      <c r="B14" s="470" t="s">
        <v>315</v>
      </c>
      <c r="C14" s="471"/>
      <c r="D14" s="471"/>
      <c r="E14" s="471"/>
      <c r="F14" s="471"/>
    </row>
    <row r="15" spans="1:8">
      <c r="A15" s="129">
        <v>1</v>
      </c>
      <c r="B15" s="64" t="s">
        <v>1400</v>
      </c>
      <c r="C15" s="404" t="s">
        <v>13</v>
      </c>
      <c r="D15" s="419">
        <v>2</v>
      </c>
      <c r="E15" s="61"/>
      <c r="F15" s="62"/>
      <c r="G15" s="27"/>
      <c r="H15" s="27"/>
    </row>
    <row r="16" spans="1:8" ht="14.1" customHeight="1">
      <c r="A16" s="472" t="s">
        <v>1392</v>
      </c>
      <c r="B16" s="473"/>
      <c r="C16" s="473"/>
      <c r="D16" s="473"/>
      <c r="E16" s="474"/>
      <c r="F16" s="62"/>
    </row>
    <row r="17" spans="1:6" ht="14.1">
      <c r="A17" s="131"/>
      <c r="B17" s="467"/>
      <c r="C17" s="468"/>
      <c r="D17" s="468"/>
      <c r="E17" s="28"/>
      <c r="F17" s="26"/>
    </row>
    <row r="18" spans="1:6" ht="14.1">
      <c r="A18" s="131"/>
      <c r="B18" s="467"/>
      <c r="C18" s="468"/>
      <c r="D18" s="468"/>
      <c r="E18" s="28"/>
      <c r="F18" s="26"/>
    </row>
    <row r="20" spans="1:6">
      <c r="B20" s="469"/>
      <c r="C20" s="469"/>
      <c r="D20" s="469"/>
      <c r="E20" s="469"/>
      <c r="F20" s="469"/>
    </row>
    <row r="21" spans="1:6">
      <c r="B21" s="469"/>
      <c r="C21" s="469"/>
      <c r="D21" s="469"/>
      <c r="E21" s="469"/>
      <c r="F21" s="469"/>
    </row>
    <row r="22" spans="1:6">
      <c r="B22" s="469"/>
      <c r="C22" s="469"/>
      <c r="D22" s="469"/>
      <c r="E22" s="469"/>
      <c r="F22" s="469"/>
    </row>
    <row r="23" spans="1:6">
      <c r="B23" s="469"/>
      <c r="C23" s="469"/>
      <c r="D23" s="469"/>
      <c r="E23" s="469"/>
      <c r="F23" s="469"/>
    </row>
    <row r="24" spans="1:6">
      <c r="B24" s="469"/>
      <c r="C24" s="469"/>
      <c r="D24" s="469"/>
      <c r="E24" s="469"/>
      <c r="F24" s="469"/>
    </row>
    <row r="25" spans="1:6">
      <c r="B25" s="469"/>
      <c r="C25" s="469"/>
      <c r="D25" s="469"/>
      <c r="E25" s="469"/>
      <c r="F25" s="469"/>
    </row>
  </sheetData>
  <mergeCells count="18">
    <mergeCell ref="B2:E2"/>
    <mergeCell ref="A4:F5"/>
    <mergeCell ref="A6:F7"/>
    <mergeCell ref="A8:F9"/>
    <mergeCell ref="B22:F22"/>
    <mergeCell ref="B23:F23"/>
    <mergeCell ref="B24:F24"/>
    <mergeCell ref="B25:F25"/>
    <mergeCell ref="A10:A11"/>
    <mergeCell ref="B21:F21"/>
    <mergeCell ref="D10:D11"/>
    <mergeCell ref="B12:F12"/>
    <mergeCell ref="B14:F14"/>
    <mergeCell ref="B17:D17"/>
    <mergeCell ref="B18:D18"/>
    <mergeCell ref="B20:F20"/>
    <mergeCell ref="A16:E16"/>
    <mergeCell ref="E10:F10"/>
  </mergeCells>
  <pageMargins left="0.23622047244094491" right="0" top="0.47244094488188981" bottom="0.19685039370078741" header="0" footer="0.2755905511811023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64357-B222-4DC2-880D-F68BFE73EB0A}">
  <dimension ref="A2:H31"/>
  <sheetViews>
    <sheetView workbookViewId="0">
      <selection activeCell="B19" sqref="B19:D19"/>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1" t="s">
        <v>19</v>
      </c>
      <c r="C2" s="482"/>
      <c r="D2" s="482"/>
      <c r="E2" s="482"/>
    </row>
    <row r="4" spans="1:8">
      <c r="A4" s="483" t="s">
        <v>20</v>
      </c>
      <c r="B4" s="484"/>
      <c r="C4" s="484"/>
      <c r="D4" s="484"/>
      <c r="E4" s="484"/>
      <c r="F4" s="484"/>
    </row>
    <row r="5" spans="1:8">
      <c r="A5" s="484"/>
      <c r="B5" s="484"/>
      <c r="C5" s="484"/>
      <c r="D5" s="484"/>
      <c r="E5" s="484"/>
      <c r="F5" s="484"/>
    </row>
    <row r="6" spans="1:8">
      <c r="A6" s="483" t="s">
        <v>316</v>
      </c>
      <c r="B6" s="484"/>
      <c r="C6" s="484"/>
      <c r="D6" s="484"/>
      <c r="E6" s="484"/>
      <c r="F6" s="484"/>
    </row>
    <row r="7" spans="1:8">
      <c r="A7" s="484"/>
      <c r="B7" s="484"/>
      <c r="C7" s="484"/>
      <c r="D7" s="484"/>
      <c r="E7" s="484"/>
      <c r="F7" s="484"/>
    </row>
    <row r="8" spans="1:8">
      <c r="A8" s="483" t="s">
        <v>317</v>
      </c>
      <c r="B8" s="484"/>
      <c r="C8" s="484"/>
      <c r="D8" s="484"/>
      <c r="E8" s="484"/>
      <c r="F8" s="484"/>
    </row>
    <row r="9" spans="1:8">
      <c r="A9" s="484"/>
      <c r="B9" s="484"/>
      <c r="C9" s="484"/>
      <c r="D9" s="484"/>
      <c r="E9" s="484"/>
      <c r="F9" s="484"/>
    </row>
    <row r="10" spans="1:8">
      <c r="A10" s="479" t="s">
        <v>1440</v>
      </c>
      <c r="B10" s="22" t="s">
        <v>23</v>
      </c>
      <c r="C10" s="23" t="s">
        <v>6</v>
      </c>
      <c r="D10" s="477" t="s">
        <v>7</v>
      </c>
      <c r="E10" s="475" t="s">
        <v>1393</v>
      </c>
      <c r="F10" s="476"/>
    </row>
    <row r="11" spans="1:8">
      <c r="A11" s="480"/>
      <c r="B11" s="24" t="s">
        <v>24</v>
      </c>
      <c r="C11" s="25" t="s">
        <v>10</v>
      </c>
      <c r="D11" s="478"/>
      <c r="E11" s="65" t="s">
        <v>25</v>
      </c>
      <c r="F11" s="66" t="s">
        <v>26</v>
      </c>
    </row>
    <row r="12" spans="1:8">
      <c r="A12" s="128"/>
      <c r="B12" s="470" t="s">
        <v>314</v>
      </c>
      <c r="C12" s="471"/>
      <c r="D12" s="471"/>
      <c r="E12" s="471"/>
      <c r="F12" s="471"/>
    </row>
    <row r="13" spans="1:8" ht="22.8">
      <c r="A13" s="129">
        <v>1</v>
      </c>
      <c r="B13" s="64" t="s">
        <v>1230</v>
      </c>
      <c r="C13" s="129" t="s">
        <v>15</v>
      </c>
      <c r="D13" s="74">
        <v>2</v>
      </c>
      <c r="E13" s="61"/>
      <c r="F13" s="62"/>
      <c r="G13" s="27"/>
      <c r="H13" s="27"/>
    </row>
    <row r="14" spans="1:8">
      <c r="A14" s="128"/>
      <c r="B14" s="470" t="s">
        <v>315</v>
      </c>
      <c r="C14" s="471"/>
      <c r="D14" s="471"/>
      <c r="E14" s="471"/>
      <c r="F14" s="471"/>
    </row>
    <row r="15" spans="1:8">
      <c r="A15" s="129">
        <v>1</v>
      </c>
      <c r="B15" s="64" t="s">
        <v>1400</v>
      </c>
      <c r="C15" s="404" t="s">
        <v>13</v>
      </c>
      <c r="D15" s="419">
        <v>2</v>
      </c>
      <c r="E15" s="61"/>
      <c r="F15" s="62"/>
      <c r="G15" s="27"/>
      <c r="H15" s="27"/>
    </row>
    <row r="16" spans="1:8" ht="14.1" customHeight="1">
      <c r="A16" s="472" t="s">
        <v>1392</v>
      </c>
      <c r="B16" s="473"/>
      <c r="C16" s="473"/>
      <c r="D16" s="473"/>
      <c r="E16" s="474"/>
      <c r="F16" s="62"/>
    </row>
    <row r="17" spans="1:8">
      <c r="A17" s="131"/>
      <c r="B17" s="465"/>
      <c r="C17" s="466"/>
      <c r="D17" s="466"/>
      <c r="E17" s="28"/>
      <c r="F17" s="26"/>
    </row>
    <row r="18" spans="1:8" ht="14.1">
      <c r="A18" s="131"/>
      <c r="B18" s="467"/>
      <c r="C18" s="468"/>
      <c r="D18" s="468"/>
      <c r="E18" s="28"/>
      <c r="F18" s="26"/>
    </row>
    <row r="19" spans="1:8" ht="14.1">
      <c r="A19" s="131"/>
      <c r="B19" s="467"/>
      <c r="C19" s="468"/>
      <c r="D19" s="468"/>
      <c r="E19" s="28"/>
      <c r="F19" s="26"/>
    </row>
    <row r="21" spans="1:8">
      <c r="B21" s="469"/>
      <c r="C21" s="469"/>
      <c r="D21" s="469"/>
      <c r="E21" s="469"/>
      <c r="F21" s="469"/>
    </row>
    <row r="22" spans="1:8">
      <c r="B22" s="469"/>
      <c r="C22" s="469"/>
      <c r="D22" s="469"/>
      <c r="E22" s="469"/>
      <c r="F22" s="469"/>
    </row>
    <row r="23" spans="1:8">
      <c r="B23" s="469"/>
      <c r="C23" s="469"/>
      <c r="D23" s="469"/>
      <c r="E23" s="469"/>
      <c r="F23" s="469"/>
    </row>
    <row r="24" spans="1:8">
      <c r="B24" s="469"/>
      <c r="C24" s="469"/>
      <c r="D24" s="469"/>
      <c r="E24" s="469"/>
      <c r="F24" s="469"/>
    </row>
    <row r="25" spans="1:8">
      <c r="B25" s="469"/>
      <c r="C25" s="469"/>
      <c r="D25" s="469"/>
      <c r="E25" s="469"/>
      <c r="F25" s="469"/>
    </row>
    <row r="26" spans="1:8">
      <c r="B26" s="469"/>
      <c r="C26" s="469"/>
      <c r="D26" s="469"/>
      <c r="E26" s="469"/>
      <c r="F26" s="469"/>
    </row>
    <row r="27" spans="1:8">
      <c r="B27" s="469"/>
      <c r="C27" s="469"/>
      <c r="D27" s="469"/>
      <c r="E27" s="469"/>
      <c r="F27" s="469"/>
    </row>
    <row r="28" spans="1:8">
      <c r="B28" s="469"/>
      <c r="C28" s="469"/>
      <c r="D28" s="469"/>
      <c r="E28" s="469"/>
      <c r="F28" s="469"/>
    </row>
    <row r="29" spans="1:8">
      <c r="B29" s="469"/>
      <c r="C29" s="469"/>
      <c r="D29" s="469"/>
      <c r="E29" s="469"/>
      <c r="F29" s="469"/>
    </row>
    <row r="30" spans="1:8">
      <c r="B30" s="469"/>
      <c r="C30" s="469"/>
      <c r="D30" s="469"/>
      <c r="E30" s="469"/>
      <c r="F30" s="469"/>
    </row>
    <row r="31" spans="1:8">
      <c r="A31" s="149"/>
      <c r="B31" s="21"/>
      <c r="C31" s="149"/>
      <c r="D31" s="149"/>
      <c r="E31" s="21"/>
      <c r="F31" s="21"/>
      <c r="G31" s="21"/>
      <c r="H31" s="21"/>
    </row>
  </sheetData>
  <mergeCells count="23">
    <mergeCell ref="B2:E2"/>
    <mergeCell ref="A4:F5"/>
    <mergeCell ref="A6:F7"/>
    <mergeCell ref="A8:F9"/>
    <mergeCell ref="B22:F22"/>
    <mergeCell ref="D10:D11"/>
    <mergeCell ref="B12:F12"/>
    <mergeCell ref="B14:F14"/>
    <mergeCell ref="B17:D17"/>
    <mergeCell ref="B18:D18"/>
    <mergeCell ref="B19:D19"/>
    <mergeCell ref="B21:F21"/>
    <mergeCell ref="E10:F10"/>
    <mergeCell ref="A16:E16"/>
    <mergeCell ref="A10:A11"/>
    <mergeCell ref="B29:F29"/>
    <mergeCell ref="B30:F30"/>
    <mergeCell ref="B23:F23"/>
    <mergeCell ref="B24:F24"/>
    <mergeCell ref="B25:F25"/>
    <mergeCell ref="B26:F26"/>
    <mergeCell ref="B27:F27"/>
    <mergeCell ref="B28:F28"/>
  </mergeCells>
  <pageMargins left="0.23622047244094491" right="0" top="0.47244094488188981" bottom="0.19685039370078741" header="0" footer="0.2755905511811023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A870-A731-42CB-AE4D-0C54F724350C}">
  <dimension ref="A2:H42"/>
  <sheetViews>
    <sheetView topLeftCell="A27" workbookViewId="0">
      <selection activeCell="K17" sqref="K17"/>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1" t="s">
        <v>19</v>
      </c>
      <c r="C2" s="482"/>
      <c r="D2" s="482"/>
      <c r="E2" s="482"/>
    </row>
    <row r="4" spans="1:8">
      <c r="A4" s="483" t="s">
        <v>318</v>
      </c>
      <c r="B4" s="484"/>
      <c r="C4" s="484"/>
      <c r="D4" s="484"/>
      <c r="E4" s="484"/>
      <c r="F4" s="484"/>
    </row>
    <row r="5" spans="1:8">
      <c r="A5" s="484"/>
      <c r="B5" s="484"/>
      <c r="C5" s="484"/>
      <c r="D5" s="484"/>
      <c r="E5" s="484"/>
      <c r="F5" s="484"/>
    </row>
    <row r="6" spans="1:8">
      <c r="A6" s="483" t="s">
        <v>319</v>
      </c>
      <c r="B6" s="484"/>
      <c r="C6" s="484"/>
      <c r="D6" s="484"/>
      <c r="E6" s="484"/>
      <c r="F6" s="484"/>
    </row>
    <row r="7" spans="1:8">
      <c r="A7" s="484"/>
      <c r="B7" s="484"/>
      <c r="C7" s="484"/>
      <c r="D7" s="484"/>
      <c r="E7" s="484"/>
      <c r="F7" s="484"/>
    </row>
    <row r="8" spans="1:8">
      <c r="A8" s="483" t="s">
        <v>320</v>
      </c>
      <c r="B8" s="484"/>
      <c r="C8" s="484"/>
      <c r="D8" s="484"/>
      <c r="E8" s="484"/>
      <c r="F8" s="484"/>
    </row>
    <row r="9" spans="1:8">
      <c r="A9" s="484"/>
      <c r="B9" s="484"/>
      <c r="C9" s="484"/>
      <c r="D9" s="484"/>
      <c r="E9" s="484"/>
      <c r="F9" s="484"/>
    </row>
    <row r="10" spans="1:8">
      <c r="A10" s="479" t="s">
        <v>1438</v>
      </c>
      <c r="B10" s="22" t="s">
        <v>23</v>
      </c>
      <c r="C10" s="23" t="s">
        <v>6</v>
      </c>
      <c r="D10" s="477" t="s">
        <v>7</v>
      </c>
      <c r="E10" s="475" t="s">
        <v>1393</v>
      </c>
      <c r="F10" s="476"/>
    </row>
    <row r="11" spans="1:8">
      <c r="A11" s="480"/>
      <c r="B11" s="24" t="s">
        <v>24</v>
      </c>
      <c r="C11" s="25" t="s">
        <v>10</v>
      </c>
      <c r="D11" s="478"/>
      <c r="E11" s="65" t="s">
        <v>25</v>
      </c>
      <c r="F11" s="66" t="s">
        <v>26</v>
      </c>
    </row>
    <row r="12" spans="1:8">
      <c r="A12" s="128"/>
      <c r="B12" s="470" t="s">
        <v>321</v>
      </c>
      <c r="C12" s="471"/>
      <c r="D12" s="471"/>
      <c r="E12" s="471"/>
      <c r="F12" s="471"/>
    </row>
    <row r="13" spans="1:8" ht="34.200000000000003">
      <c r="A13" s="129">
        <v>1</v>
      </c>
      <c r="B13" s="64" t="s">
        <v>214</v>
      </c>
      <c r="C13" s="129" t="s">
        <v>42</v>
      </c>
      <c r="D13" s="75">
        <v>0.82</v>
      </c>
      <c r="E13" s="61"/>
      <c r="F13" s="62"/>
      <c r="G13" s="27"/>
      <c r="H13" s="27"/>
    </row>
    <row r="14" spans="1:8">
      <c r="A14" s="128"/>
      <c r="B14" s="470" t="s">
        <v>322</v>
      </c>
      <c r="C14" s="471"/>
      <c r="D14" s="471"/>
      <c r="E14" s="471"/>
      <c r="F14" s="471"/>
    </row>
    <row r="15" spans="1:8">
      <c r="A15" s="129">
        <v>1</v>
      </c>
      <c r="B15" s="64" t="s">
        <v>323</v>
      </c>
      <c r="C15" s="129" t="s">
        <v>74</v>
      </c>
      <c r="D15" s="74">
        <v>2.7</v>
      </c>
      <c r="E15" s="61"/>
      <c r="F15" s="62"/>
      <c r="G15" s="27"/>
      <c r="H15" s="27"/>
    </row>
    <row r="16" spans="1:8">
      <c r="A16" s="129">
        <v>2</v>
      </c>
      <c r="B16" s="64" t="s">
        <v>324</v>
      </c>
      <c r="C16" s="129" t="s">
        <v>46</v>
      </c>
      <c r="D16" s="75">
        <v>0.27</v>
      </c>
      <c r="E16" s="61"/>
      <c r="F16" s="62"/>
      <c r="G16" s="27"/>
      <c r="H16" s="27"/>
    </row>
    <row r="17" spans="1:8" ht="22.8">
      <c r="A17" s="129">
        <v>3</v>
      </c>
      <c r="B17" s="64" t="s">
        <v>325</v>
      </c>
      <c r="C17" s="129" t="s">
        <v>326</v>
      </c>
      <c r="D17" s="74">
        <v>1</v>
      </c>
      <c r="E17" s="61"/>
      <c r="F17" s="62"/>
      <c r="G17" s="27"/>
      <c r="H17" s="27"/>
    </row>
    <row r="18" spans="1:8">
      <c r="A18" s="129">
        <v>4</v>
      </c>
      <c r="B18" s="64" t="s">
        <v>323</v>
      </c>
      <c r="C18" s="129" t="s">
        <v>74</v>
      </c>
      <c r="D18" s="74">
        <v>4.7</v>
      </c>
      <c r="E18" s="61"/>
      <c r="F18" s="62"/>
      <c r="G18" s="27"/>
      <c r="H18" s="27"/>
    </row>
    <row r="19" spans="1:8">
      <c r="A19" s="129">
        <v>5</v>
      </c>
      <c r="B19" s="64" t="s">
        <v>324</v>
      </c>
      <c r="C19" s="129" t="s">
        <v>46</v>
      </c>
      <c r="D19" s="75">
        <v>0.66</v>
      </c>
      <c r="E19" s="61"/>
      <c r="F19" s="62"/>
      <c r="G19" s="27"/>
      <c r="H19" s="27"/>
    </row>
    <row r="20" spans="1:8" ht="22.8">
      <c r="A20" s="129">
        <v>6</v>
      </c>
      <c r="B20" s="64" t="s">
        <v>327</v>
      </c>
      <c r="C20" s="129" t="s">
        <v>42</v>
      </c>
      <c r="D20" s="75">
        <v>5.8999999999999997E-2</v>
      </c>
      <c r="E20" s="61"/>
      <c r="F20" s="62"/>
      <c r="G20" s="27"/>
      <c r="H20" s="27"/>
    </row>
    <row r="21" spans="1:8">
      <c r="A21" s="129">
        <v>7</v>
      </c>
      <c r="B21" s="64" t="s">
        <v>328</v>
      </c>
      <c r="C21" s="129" t="s">
        <v>329</v>
      </c>
      <c r="D21" s="75">
        <v>1.311E-2</v>
      </c>
      <c r="E21" s="61"/>
      <c r="F21" s="62"/>
      <c r="G21" s="27"/>
      <c r="H21" s="27"/>
    </row>
    <row r="22" spans="1:8" ht="22.8">
      <c r="A22" s="129">
        <v>8</v>
      </c>
      <c r="B22" s="64" t="s">
        <v>330</v>
      </c>
      <c r="C22" s="129" t="s">
        <v>184</v>
      </c>
      <c r="D22" s="74">
        <v>26</v>
      </c>
      <c r="E22" s="61"/>
      <c r="F22" s="62"/>
      <c r="G22" s="27"/>
      <c r="H22" s="27"/>
    </row>
    <row r="23" spans="1:8" ht="22.8">
      <c r="A23" s="129">
        <v>9</v>
      </c>
      <c r="B23" s="64" t="s">
        <v>331</v>
      </c>
      <c r="C23" s="129" t="s">
        <v>184</v>
      </c>
      <c r="D23" s="74">
        <v>26</v>
      </c>
      <c r="E23" s="61"/>
      <c r="F23" s="62"/>
      <c r="G23" s="27"/>
      <c r="H23" s="27"/>
    </row>
    <row r="24" spans="1:8" ht="22.8">
      <c r="A24" s="129">
        <v>10</v>
      </c>
      <c r="B24" s="64" t="s">
        <v>332</v>
      </c>
      <c r="C24" s="129" t="s">
        <v>184</v>
      </c>
      <c r="D24" s="74">
        <v>5</v>
      </c>
      <c r="E24" s="61"/>
      <c r="F24" s="62"/>
      <c r="G24" s="27"/>
      <c r="H24" s="27"/>
    </row>
    <row r="25" spans="1:8">
      <c r="A25" s="128"/>
      <c r="B25" s="470" t="s">
        <v>213</v>
      </c>
      <c r="C25" s="471"/>
      <c r="D25" s="471"/>
      <c r="E25" s="471"/>
      <c r="F25" s="471"/>
    </row>
    <row r="26" spans="1:8" ht="34.200000000000003">
      <c r="A26" s="129">
        <v>1</v>
      </c>
      <c r="B26" s="64" t="s">
        <v>333</v>
      </c>
      <c r="C26" s="129" t="s">
        <v>80</v>
      </c>
      <c r="D26" s="75">
        <v>7.1999999999999995E-2</v>
      </c>
      <c r="E26" s="61"/>
      <c r="F26" s="62"/>
      <c r="G26" s="27"/>
      <c r="H26" s="27"/>
    </row>
    <row r="27" spans="1:8">
      <c r="A27" s="129">
        <v>2</v>
      </c>
      <c r="B27" s="64" t="s">
        <v>334</v>
      </c>
      <c r="C27" s="129" t="s">
        <v>74</v>
      </c>
      <c r="D27" s="74">
        <v>72</v>
      </c>
      <c r="E27" s="61"/>
      <c r="F27" s="62"/>
      <c r="G27" s="27"/>
      <c r="H27" s="27"/>
    </row>
    <row r="28" spans="1:8" ht="22.8">
      <c r="A28" s="129">
        <v>3</v>
      </c>
      <c r="B28" s="64" t="s">
        <v>335</v>
      </c>
      <c r="C28" s="129" t="s">
        <v>42</v>
      </c>
      <c r="D28" s="75">
        <v>0.72</v>
      </c>
      <c r="E28" s="61"/>
      <c r="F28" s="62"/>
      <c r="G28" s="27"/>
      <c r="H28" s="27"/>
    </row>
    <row r="29" spans="1:8">
      <c r="A29" s="128"/>
      <c r="B29" s="470" t="s">
        <v>336</v>
      </c>
      <c r="C29" s="471"/>
      <c r="D29" s="471"/>
      <c r="E29" s="471"/>
      <c r="F29" s="471"/>
    </row>
    <row r="30" spans="1:8" ht="34.200000000000003">
      <c r="A30" s="129">
        <v>1</v>
      </c>
      <c r="B30" s="64" t="s">
        <v>1403</v>
      </c>
      <c r="C30" s="129" t="s">
        <v>46</v>
      </c>
      <c r="D30" s="74">
        <v>6.0949999999999998</v>
      </c>
      <c r="E30" s="61"/>
      <c r="F30" s="62"/>
      <c r="G30" s="27"/>
      <c r="H30" s="27"/>
    </row>
    <row r="31" spans="1:8" ht="14.1" customHeight="1">
      <c r="A31" s="472" t="s">
        <v>1392</v>
      </c>
      <c r="B31" s="473"/>
      <c r="C31" s="473"/>
      <c r="D31" s="473"/>
      <c r="E31" s="474"/>
      <c r="F31" s="62"/>
    </row>
    <row r="32" spans="1:8" ht="14.1">
      <c r="A32" s="131"/>
      <c r="B32" s="467"/>
      <c r="C32" s="468"/>
      <c r="D32" s="468"/>
      <c r="E32" s="28"/>
      <c r="F32" s="26"/>
    </row>
    <row r="33" spans="1:6">
      <c r="A33" s="131"/>
      <c r="B33" s="465"/>
      <c r="C33" s="466"/>
      <c r="D33" s="466"/>
      <c r="E33" s="28"/>
      <c r="F33" s="26"/>
    </row>
    <row r="34" spans="1:6" ht="14.1">
      <c r="A34" s="131"/>
      <c r="B34" s="467"/>
      <c r="C34" s="468"/>
      <c r="D34" s="468"/>
      <c r="E34" s="28"/>
      <c r="F34" s="26"/>
    </row>
    <row r="36" spans="1:6">
      <c r="B36" s="469"/>
      <c r="C36" s="469"/>
      <c r="D36" s="469"/>
      <c r="E36" s="469"/>
      <c r="F36" s="469"/>
    </row>
    <row r="37" spans="1:6">
      <c r="B37" s="469"/>
      <c r="C37" s="469"/>
      <c r="D37" s="469"/>
      <c r="E37" s="469"/>
      <c r="F37" s="469"/>
    </row>
    <row r="38" spans="1:6">
      <c r="B38" s="469"/>
      <c r="C38" s="469"/>
      <c r="D38" s="469"/>
      <c r="E38" s="469"/>
      <c r="F38" s="469"/>
    </row>
    <row r="39" spans="1:6">
      <c r="B39" s="469"/>
      <c r="C39" s="469"/>
      <c r="D39" s="469"/>
      <c r="E39" s="469"/>
      <c r="F39" s="469"/>
    </row>
    <row r="40" spans="1:6">
      <c r="B40" s="469"/>
      <c r="C40" s="469"/>
      <c r="D40" s="469"/>
      <c r="E40" s="469"/>
      <c r="F40" s="469"/>
    </row>
    <row r="41" spans="1:6">
      <c r="B41" s="469"/>
      <c r="C41" s="469"/>
      <c r="D41" s="469"/>
      <c r="E41" s="469"/>
      <c r="F41" s="469"/>
    </row>
    <row r="42" spans="1:6">
      <c r="B42" s="469"/>
      <c r="C42" s="469"/>
      <c r="D42" s="469"/>
      <c r="E42" s="469"/>
      <c r="F42" s="469"/>
    </row>
  </sheetData>
  <mergeCells count="22">
    <mergeCell ref="B2:E2"/>
    <mergeCell ref="A4:F5"/>
    <mergeCell ref="A6:F7"/>
    <mergeCell ref="A8:F9"/>
    <mergeCell ref="B34:D34"/>
    <mergeCell ref="D10:D11"/>
    <mergeCell ref="B12:F12"/>
    <mergeCell ref="B14:F14"/>
    <mergeCell ref="B25:F25"/>
    <mergeCell ref="B29:F29"/>
    <mergeCell ref="B32:D32"/>
    <mergeCell ref="B33:D33"/>
    <mergeCell ref="E10:F10"/>
    <mergeCell ref="A31:E31"/>
    <mergeCell ref="A10:A11"/>
    <mergeCell ref="B42:F42"/>
    <mergeCell ref="B36:F36"/>
    <mergeCell ref="B37:F37"/>
    <mergeCell ref="B38:F38"/>
    <mergeCell ref="B39:F39"/>
    <mergeCell ref="B40:F40"/>
    <mergeCell ref="B41:F41"/>
  </mergeCells>
  <pageMargins left="0.23622047244094491" right="0" top="0.47244094488188981" bottom="0.19685039370078741" header="0" footer="0.2755905511811023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20E-DC90-43D1-A50C-EABD503C4576}">
  <dimension ref="A2:H626"/>
  <sheetViews>
    <sheetView topLeftCell="A127" zoomScaleNormal="100" workbookViewId="0">
      <selection activeCell="H74" sqref="H74"/>
    </sheetView>
  </sheetViews>
  <sheetFormatPr defaultColWidth="8.6640625" defaultRowHeight="13.8"/>
  <cols>
    <col min="1" max="1" width="4.109375" style="208" customWidth="1"/>
    <col min="2" max="2" width="40.5546875" style="209" customWidth="1"/>
    <col min="3" max="3" width="5.6640625" style="208" customWidth="1"/>
    <col min="4" max="4" width="14.6640625" style="208" customWidth="1"/>
    <col min="5" max="6" width="14.5546875" style="209" customWidth="1"/>
    <col min="7" max="16384" width="8.6640625" style="209"/>
  </cols>
  <sheetData>
    <row r="2" spans="1:8" ht="15">
      <c r="B2" s="517" t="s">
        <v>19</v>
      </c>
      <c r="C2" s="518"/>
      <c r="D2" s="518"/>
      <c r="E2" s="518"/>
    </row>
    <row r="4" spans="1:8">
      <c r="A4" s="519" t="s">
        <v>318</v>
      </c>
      <c r="B4" s="520"/>
      <c r="C4" s="520"/>
      <c r="D4" s="520"/>
      <c r="E4" s="520"/>
      <c r="F4" s="520"/>
    </row>
    <row r="5" spans="1:8">
      <c r="A5" s="520"/>
      <c r="B5" s="520"/>
      <c r="C5" s="520"/>
      <c r="D5" s="520"/>
      <c r="E5" s="520"/>
      <c r="F5" s="520"/>
    </row>
    <row r="6" spans="1:8">
      <c r="A6" s="519" t="s">
        <v>21</v>
      </c>
      <c r="B6" s="520"/>
      <c r="C6" s="520"/>
      <c r="D6" s="520"/>
      <c r="E6" s="520"/>
      <c r="F6" s="520"/>
    </row>
    <row r="7" spans="1:8">
      <c r="A7" s="520"/>
      <c r="B7" s="520"/>
      <c r="C7" s="520"/>
      <c r="D7" s="520"/>
      <c r="E7" s="520"/>
      <c r="F7" s="520"/>
    </row>
    <row r="8" spans="1:8">
      <c r="A8" s="519" t="s">
        <v>337</v>
      </c>
      <c r="B8" s="520"/>
      <c r="C8" s="520"/>
      <c r="D8" s="520"/>
      <c r="E8" s="520"/>
      <c r="F8" s="520"/>
    </row>
    <row r="9" spans="1:8">
      <c r="A9" s="520"/>
      <c r="B9" s="520"/>
      <c r="C9" s="520"/>
      <c r="D9" s="520"/>
      <c r="E9" s="520"/>
      <c r="F9" s="520"/>
    </row>
    <row r="10" spans="1:8">
      <c r="A10" s="521" t="s">
        <v>1438</v>
      </c>
      <c r="B10" s="210" t="s">
        <v>23</v>
      </c>
      <c r="C10" s="211" t="s">
        <v>6</v>
      </c>
      <c r="D10" s="523" t="s">
        <v>7</v>
      </c>
      <c r="E10" s="525" t="s">
        <v>1393</v>
      </c>
      <c r="F10" s="526"/>
    </row>
    <row r="11" spans="1:8">
      <c r="A11" s="522"/>
      <c r="B11" s="213" t="s">
        <v>24</v>
      </c>
      <c r="C11" s="214" t="s">
        <v>10</v>
      </c>
      <c r="D11" s="524"/>
      <c r="E11" s="215" t="s">
        <v>25</v>
      </c>
      <c r="F11" s="212" t="s">
        <v>26</v>
      </c>
    </row>
    <row r="12" spans="1:8">
      <c r="A12" s="216"/>
      <c r="B12" s="512" t="s">
        <v>27</v>
      </c>
      <c r="C12" s="513"/>
      <c r="D12" s="513"/>
      <c r="E12" s="513"/>
      <c r="F12" s="513"/>
    </row>
    <row r="13" spans="1:8" ht="22.8">
      <c r="A13" s="218">
        <v>1</v>
      </c>
      <c r="B13" s="219" t="s">
        <v>28</v>
      </c>
      <c r="C13" s="218" t="s">
        <v>29</v>
      </c>
      <c r="D13" s="220">
        <v>0.01</v>
      </c>
      <c r="E13" s="221"/>
      <c r="F13" s="222"/>
      <c r="G13" s="223"/>
      <c r="H13" s="223"/>
    </row>
    <row r="14" spans="1:8" ht="22.8">
      <c r="A14" s="218">
        <v>2</v>
      </c>
      <c r="B14" s="219" t="s">
        <v>33</v>
      </c>
      <c r="C14" s="218" t="s">
        <v>29</v>
      </c>
      <c r="D14" s="220">
        <v>0.01</v>
      </c>
      <c r="E14" s="221"/>
      <c r="F14" s="222"/>
      <c r="G14" s="223"/>
      <c r="H14" s="223"/>
    </row>
    <row r="15" spans="1:8" ht="22.8">
      <c r="A15" s="218">
        <v>3</v>
      </c>
      <c r="B15" s="219" t="s">
        <v>36</v>
      </c>
      <c r="C15" s="218" t="s">
        <v>37</v>
      </c>
      <c r="D15" s="220">
        <v>0.02</v>
      </c>
      <c r="E15" s="221"/>
      <c r="F15" s="222"/>
      <c r="G15" s="223"/>
      <c r="H15" s="223"/>
    </row>
    <row r="16" spans="1:8" ht="34.200000000000003">
      <c r="A16" s="218">
        <v>4</v>
      </c>
      <c r="B16" s="219" t="s">
        <v>41</v>
      </c>
      <c r="C16" s="218" t="s">
        <v>42</v>
      </c>
      <c r="D16" s="220">
        <v>2E-3</v>
      </c>
      <c r="E16" s="221"/>
      <c r="F16" s="222"/>
      <c r="G16" s="223"/>
      <c r="H16" s="223"/>
    </row>
    <row r="17" spans="1:8">
      <c r="A17" s="216"/>
      <c r="B17" s="512" t="s">
        <v>338</v>
      </c>
      <c r="C17" s="513"/>
      <c r="D17" s="513"/>
      <c r="E17" s="513"/>
      <c r="F17" s="513"/>
    </row>
    <row r="18" spans="1:8" ht="34.200000000000003">
      <c r="A18" s="218">
        <v>1</v>
      </c>
      <c r="B18" s="219" t="s">
        <v>49</v>
      </c>
      <c r="C18" s="218" t="s">
        <v>50</v>
      </c>
      <c r="D18" s="224">
        <v>4.3</v>
      </c>
      <c r="E18" s="221"/>
      <c r="F18" s="222"/>
      <c r="G18" s="223"/>
      <c r="H18" s="223"/>
    </row>
    <row r="19" spans="1:8" ht="22.8">
      <c r="A19" s="218">
        <v>2</v>
      </c>
      <c r="B19" s="219" t="s">
        <v>51</v>
      </c>
      <c r="C19" s="218" t="s">
        <v>50</v>
      </c>
      <c r="D19" s="224">
        <v>4.3</v>
      </c>
      <c r="E19" s="221"/>
      <c r="F19" s="222"/>
      <c r="G19" s="223"/>
      <c r="H19" s="223"/>
    </row>
    <row r="20" spans="1:8">
      <c r="A20" s="218">
        <v>3</v>
      </c>
      <c r="B20" s="219" t="s">
        <v>339</v>
      </c>
      <c r="C20" s="218" t="s">
        <v>15</v>
      </c>
      <c r="D20" s="224">
        <v>21</v>
      </c>
      <c r="E20" s="221"/>
      <c r="F20" s="222"/>
      <c r="G20" s="223"/>
      <c r="H20" s="223"/>
    </row>
    <row r="21" spans="1:8">
      <c r="A21" s="218">
        <v>4</v>
      </c>
      <c r="B21" s="219" t="s">
        <v>340</v>
      </c>
      <c r="C21" s="218" t="s">
        <v>15</v>
      </c>
      <c r="D21" s="224">
        <v>22</v>
      </c>
      <c r="E21" s="221"/>
      <c r="F21" s="222"/>
      <c r="G21" s="223"/>
      <c r="H21" s="223"/>
    </row>
    <row r="22" spans="1:8" ht="34.200000000000003">
      <c r="A22" s="218">
        <v>5</v>
      </c>
      <c r="B22" s="219" t="s">
        <v>53</v>
      </c>
      <c r="C22" s="218" t="s">
        <v>50</v>
      </c>
      <c r="D22" s="224">
        <v>87.7</v>
      </c>
      <c r="E22" s="221"/>
      <c r="F22" s="222"/>
      <c r="G22" s="223"/>
      <c r="H22" s="223"/>
    </row>
    <row r="23" spans="1:8" ht="22.8">
      <c r="A23" s="218">
        <v>6</v>
      </c>
      <c r="B23" s="219" t="s">
        <v>59</v>
      </c>
      <c r="C23" s="218" t="s">
        <v>50</v>
      </c>
      <c r="D23" s="224">
        <v>87.7</v>
      </c>
      <c r="E23" s="221"/>
      <c r="F23" s="222"/>
      <c r="G23" s="223"/>
      <c r="H23" s="223"/>
    </row>
    <row r="24" spans="1:8">
      <c r="A24" s="218">
        <v>7</v>
      </c>
      <c r="B24" s="219" t="s">
        <v>58</v>
      </c>
      <c r="C24" s="218" t="s">
        <v>15</v>
      </c>
      <c r="D24" s="224">
        <v>877</v>
      </c>
      <c r="E24" s="221"/>
      <c r="F24" s="222"/>
      <c r="G24" s="223"/>
      <c r="H24" s="223"/>
    </row>
    <row r="25" spans="1:8">
      <c r="A25" s="514" t="s">
        <v>1392</v>
      </c>
      <c r="B25" s="515"/>
      <c r="C25" s="515"/>
      <c r="D25" s="515"/>
      <c r="E25" s="516"/>
      <c r="F25" s="222"/>
      <c r="G25" s="223"/>
      <c r="H25" s="223"/>
    </row>
    <row r="26" spans="1:8">
      <c r="A26" s="225"/>
      <c r="B26" s="226"/>
      <c r="C26" s="225"/>
      <c r="D26" s="225"/>
      <c r="E26" s="226"/>
      <c r="F26" s="227"/>
      <c r="G26" s="223"/>
      <c r="H26" s="223"/>
    </row>
    <row r="27" spans="1:8">
      <c r="A27" s="225"/>
      <c r="B27" s="226"/>
      <c r="C27" s="225"/>
      <c r="D27" s="225"/>
      <c r="E27" s="226"/>
      <c r="F27" s="227"/>
      <c r="G27" s="223"/>
      <c r="H27" s="223"/>
    </row>
    <row r="29" spans="1:8" ht="15">
      <c r="B29" s="517" t="s">
        <v>19</v>
      </c>
      <c r="C29" s="518"/>
      <c r="D29" s="518"/>
      <c r="E29" s="518"/>
    </row>
    <row r="31" spans="1:8">
      <c r="A31" s="519" t="s">
        <v>318</v>
      </c>
      <c r="B31" s="520"/>
      <c r="C31" s="520"/>
      <c r="D31" s="520"/>
      <c r="E31" s="520"/>
      <c r="F31" s="520"/>
    </row>
    <row r="32" spans="1:8">
      <c r="A32" s="520"/>
      <c r="B32" s="520"/>
      <c r="C32" s="520"/>
      <c r="D32" s="520"/>
      <c r="E32" s="520"/>
      <c r="F32" s="520"/>
    </row>
    <row r="33" spans="1:8">
      <c r="A33" s="519" t="s">
        <v>21</v>
      </c>
      <c r="B33" s="520"/>
      <c r="C33" s="520"/>
      <c r="D33" s="520"/>
      <c r="E33" s="520"/>
      <c r="F33" s="520"/>
    </row>
    <row r="34" spans="1:8">
      <c r="A34" s="520"/>
      <c r="B34" s="520"/>
      <c r="C34" s="520"/>
      <c r="D34" s="520"/>
      <c r="E34" s="520"/>
      <c r="F34" s="520"/>
    </row>
    <row r="35" spans="1:8">
      <c r="A35" s="519" t="s">
        <v>341</v>
      </c>
      <c r="B35" s="520"/>
      <c r="C35" s="520"/>
      <c r="D35" s="520"/>
      <c r="E35" s="520"/>
      <c r="F35" s="520"/>
    </row>
    <row r="36" spans="1:8">
      <c r="A36" s="520"/>
      <c r="B36" s="520"/>
      <c r="C36" s="520"/>
      <c r="D36" s="520"/>
      <c r="E36" s="520"/>
      <c r="F36" s="520"/>
    </row>
    <row r="37" spans="1:8">
      <c r="A37" s="521" t="s">
        <v>1438</v>
      </c>
      <c r="B37" s="210" t="s">
        <v>23</v>
      </c>
      <c r="C37" s="211" t="s">
        <v>6</v>
      </c>
      <c r="D37" s="523" t="s">
        <v>7</v>
      </c>
      <c r="E37" s="525" t="s">
        <v>1393</v>
      </c>
      <c r="F37" s="526"/>
    </row>
    <row r="38" spans="1:8">
      <c r="A38" s="522"/>
      <c r="B38" s="213" t="s">
        <v>24</v>
      </c>
      <c r="C38" s="214" t="s">
        <v>10</v>
      </c>
      <c r="D38" s="524"/>
      <c r="E38" s="215" t="s">
        <v>25</v>
      </c>
      <c r="F38" s="212" t="s">
        <v>26</v>
      </c>
    </row>
    <row r="39" spans="1:8">
      <c r="A39" s="216"/>
      <c r="B39" s="512" t="s">
        <v>27</v>
      </c>
      <c r="C39" s="513"/>
      <c r="D39" s="513"/>
      <c r="E39" s="513"/>
      <c r="F39" s="513"/>
    </row>
    <row r="40" spans="1:8" ht="22.8">
      <c r="A40" s="218">
        <v>1</v>
      </c>
      <c r="B40" s="219" t="s">
        <v>291</v>
      </c>
      <c r="C40" s="218" t="s">
        <v>259</v>
      </c>
      <c r="D40" s="220">
        <v>0.32800000000000001</v>
      </c>
      <c r="E40" s="221"/>
      <c r="F40" s="222"/>
      <c r="G40" s="223"/>
      <c r="H40" s="223"/>
    </row>
    <row r="41" spans="1:8" ht="34.200000000000003">
      <c r="A41" s="218">
        <v>2</v>
      </c>
      <c r="B41" s="219" t="s">
        <v>342</v>
      </c>
      <c r="C41" s="218" t="s">
        <v>64</v>
      </c>
      <c r="D41" s="224">
        <v>511</v>
      </c>
      <c r="E41" s="221"/>
      <c r="F41" s="222"/>
      <c r="G41" s="223"/>
      <c r="H41" s="223"/>
    </row>
    <row r="42" spans="1:8" ht="22.8">
      <c r="A42" s="218">
        <v>3</v>
      </c>
      <c r="B42" s="219" t="s">
        <v>343</v>
      </c>
      <c r="C42" s="218" t="s">
        <v>46</v>
      </c>
      <c r="D42" s="228">
        <v>51.1</v>
      </c>
      <c r="E42" s="221"/>
      <c r="F42" s="222"/>
      <c r="G42" s="223"/>
      <c r="H42" s="223"/>
    </row>
    <row r="43" spans="1:8" ht="22.8">
      <c r="A43" s="218">
        <v>4</v>
      </c>
      <c r="B43" s="219" t="s">
        <v>66</v>
      </c>
      <c r="C43" s="218" t="s">
        <v>46</v>
      </c>
      <c r="D43" s="228">
        <v>51.1</v>
      </c>
      <c r="E43" s="221"/>
      <c r="F43" s="222"/>
      <c r="G43" s="223"/>
      <c r="H43" s="223"/>
    </row>
    <row r="44" spans="1:8" ht="34.200000000000003">
      <c r="A44" s="218">
        <v>5</v>
      </c>
      <c r="B44" s="219" t="s">
        <v>63</v>
      </c>
      <c r="C44" s="218" t="s">
        <v>64</v>
      </c>
      <c r="D44" s="224">
        <v>117</v>
      </c>
      <c r="E44" s="221"/>
      <c r="F44" s="222"/>
      <c r="G44" s="223"/>
      <c r="H44" s="223"/>
    </row>
    <row r="45" spans="1:8" ht="22.8">
      <c r="A45" s="218">
        <v>6</v>
      </c>
      <c r="B45" s="219" t="s">
        <v>343</v>
      </c>
      <c r="C45" s="218" t="s">
        <v>46</v>
      </c>
      <c r="D45" s="228">
        <v>4.33</v>
      </c>
      <c r="E45" s="221"/>
      <c r="F45" s="222"/>
      <c r="G45" s="223"/>
      <c r="H45" s="223"/>
    </row>
    <row r="46" spans="1:8" ht="22.8">
      <c r="A46" s="218">
        <v>7</v>
      </c>
      <c r="B46" s="219" t="s">
        <v>66</v>
      </c>
      <c r="C46" s="218" t="s">
        <v>46</v>
      </c>
      <c r="D46" s="228">
        <v>4.33</v>
      </c>
      <c r="E46" s="221"/>
      <c r="F46" s="222"/>
      <c r="G46" s="223"/>
      <c r="H46" s="223"/>
    </row>
    <row r="47" spans="1:8" ht="22.8">
      <c r="A47" s="218">
        <v>8</v>
      </c>
      <c r="B47" s="219" t="s">
        <v>67</v>
      </c>
      <c r="C47" s="218" t="s">
        <v>68</v>
      </c>
      <c r="D47" s="224">
        <v>3.23</v>
      </c>
      <c r="E47" s="221"/>
      <c r="F47" s="222"/>
      <c r="G47" s="223"/>
      <c r="H47" s="223"/>
    </row>
    <row r="48" spans="1:8" ht="34.200000000000003">
      <c r="A48" s="218">
        <v>9</v>
      </c>
      <c r="B48" s="219" t="s">
        <v>344</v>
      </c>
      <c r="C48" s="218" t="s">
        <v>46</v>
      </c>
      <c r="D48" s="228">
        <v>64.599999999999994</v>
      </c>
      <c r="E48" s="221"/>
      <c r="F48" s="222"/>
      <c r="G48" s="223"/>
      <c r="H48" s="223"/>
    </row>
    <row r="49" spans="1:8" ht="22.8">
      <c r="A49" s="218">
        <v>10</v>
      </c>
      <c r="B49" s="219" t="s">
        <v>66</v>
      </c>
      <c r="C49" s="218" t="s">
        <v>46</v>
      </c>
      <c r="D49" s="228">
        <v>64.599999999999994</v>
      </c>
      <c r="E49" s="221"/>
      <c r="F49" s="222"/>
      <c r="G49" s="223"/>
      <c r="H49" s="223"/>
    </row>
    <row r="50" spans="1:8" ht="34.200000000000003">
      <c r="A50" s="218">
        <v>11</v>
      </c>
      <c r="B50" s="219" t="s">
        <v>345</v>
      </c>
      <c r="C50" s="218" t="s">
        <v>68</v>
      </c>
      <c r="D50" s="228">
        <v>33.56</v>
      </c>
      <c r="E50" s="221"/>
      <c r="F50" s="222"/>
      <c r="G50" s="223"/>
      <c r="H50" s="223"/>
    </row>
    <row r="51" spans="1:8" ht="34.200000000000003">
      <c r="A51" s="218">
        <v>12</v>
      </c>
      <c r="B51" s="219" t="s">
        <v>344</v>
      </c>
      <c r="C51" s="218" t="s">
        <v>46</v>
      </c>
      <c r="D51" s="228">
        <v>1202</v>
      </c>
      <c r="E51" s="221"/>
      <c r="F51" s="222"/>
      <c r="G51" s="223"/>
      <c r="H51" s="223"/>
    </row>
    <row r="52" spans="1:8" ht="22.8">
      <c r="A52" s="218">
        <v>13</v>
      </c>
      <c r="B52" s="219" t="s">
        <v>66</v>
      </c>
      <c r="C52" s="218" t="s">
        <v>46</v>
      </c>
      <c r="D52" s="228">
        <v>1202</v>
      </c>
      <c r="E52" s="221"/>
      <c r="F52" s="222"/>
      <c r="G52" s="223"/>
      <c r="H52" s="223"/>
    </row>
    <row r="53" spans="1:8" ht="34.200000000000003">
      <c r="A53" s="218">
        <v>14</v>
      </c>
      <c r="B53" s="219" t="s">
        <v>346</v>
      </c>
      <c r="C53" s="218" t="s">
        <v>80</v>
      </c>
      <c r="D53" s="229">
        <v>6.5000000000000002E-2</v>
      </c>
      <c r="E53" s="221"/>
      <c r="F53" s="222"/>
      <c r="G53" s="223"/>
      <c r="H53" s="223"/>
    </row>
    <row r="54" spans="1:8" ht="34.200000000000003">
      <c r="A54" s="218">
        <v>15</v>
      </c>
      <c r="B54" s="219" t="s">
        <v>81</v>
      </c>
      <c r="C54" s="218" t="s">
        <v>80</v>
      </c>
      <c r="D54" s="229">
        <v>6.5000000000000002E-2</v>
      </c>
      <c r="E54" s="221"/>
      <c r="F54" s="222"/>
      <c r="G54" s="223"/>
      <c r="H54" s="223"/>
    </row>
    <row r="55" spans="1:8" ht="45.6">
      <c r="A55" s="218">
        <v>16</v>
      </c>
      <c r="B55" s="219" t="s">
        <v>82</v>
      </c>
      <c r="C55" s="218" t="s">
        <v>80</v>
      </c>
      <c r="D55" s="229">
        <v>6.5000000000000002E-2</v>
      </c>
      <c r="E55" s="221"/>
      <c r="F55" s="222"/>
      <c r="G55" s="223"/>
      <c r="H55" s="223"/>
    </row>
    <row r="56" spans="1:8" ht="34.200000000000003">
      <c r="A56" s="218">
        <v>17</v>
      </c>
      <c r="B56" s="219" t="s">
        <v>84</v>
      </c>
      <c r="C56" s="218" t="s">
        <v>80</v>
      </c>
      <c r="D56" s="228">
        <v>2.33</v>
      </c>
      <c r="E56" s="221"/>
      <c r="F56" s="222"/>
      <c r="G56" s="223"/>
      <c r="H56" s="223"/>
    </row>
    <row r="57" spans="1:8" ht="34.200000000000003">
      <c r="A57" s="218">
        <v>18</v>
      </c>
      <c r="B57" s="219" t="s">
        <v>347</v>
      </c>
      <c r="C57" s="218" t="s">
        <v>80</v>
      </c>
      <c r="D57" s="228">
        <v>2.33</v>
      </c>
      <c r="E57" s="221"/>
      <c r="F57" s="222"/>
      <c r="G57" s="223"/>
      <c r="H57" s="223"/>
    </row>
    <row r="58" spans="1:8" ht="34.200000000000003">
      <c r="A58" s="218">
        <v>19</v>
      </c>
      <c r="B58" s="219" t="s">
        <v>84</v>
      </c>
      <c r="C58" s="218" t="s">
        <v>80</v>
      </c>
      <c r="D58" s="229">
        <v>0.3</v>
      </c>
      <c r="E58" s="221"/>
      <c r="F58" s="222"/>
      <c r="G58" s="223"/>
      <c r="H58" s="223"/>
    </row>
    <row r="59" spans="1:8" ht="34.200000000000003">
      <c r="A59" s="218">
        <v>20</v>
      </c>
      <c r="B59" s="219" t="s">
        <v>348</v>
      </c>
      <c r="C59" s="218" t="s">
        <v>80</v>
      </c>
      <c r="D59" s="229">
        <v>0.3</v>
      </c>
      <c r="E59" s="221"/>
      <c r="F59" s="222"/>
      <c r="G59" s="223"/>
      <c r="H59" s="223"/>
    </row>
    <row r="60" spans="1:8" ht="22.8">
      <c r="A60" s="218">
        <v>21</v>
      </c>
      <c r="B60" s="219" t="s">
        <v>70</v>
      </c>
      <c r="C60" s="218" t="s">
        <v>10</v>
      </c>
      <c r="D60" s="224">
        <v>23</v>
      </c>
      <c r="E60" s="221"/>
      <c r="F60" s="222"/>
      <c r="G60" s="223"/>
      <c r="H60" s="223"/>
    </row>
    <row r="61" spans="1:8">
      <c r="A61" s="218">
        <v>22</v>
      </c>
      <c r="B61" s="219" t="s">
        <v>71</v>
      </c>
      <c r="C61" s="218" t="s">
        <v>10</v>
      </c>
      <c r="D61" s="224">
        <v>23</v>
      </c>
      <c r="E61" s="221"/>
      <c r="F61" s="222"/>
      <c r="G61" s="223"/>
      <c r="H61" s="223"/>
    </row>
    <row r="62" spans="1:8" ht="22.8">
      <c r="A62" s="218">
        <v>23</v>
      </c>
      <c r="B62" s="219" t="s">
        <v>349</v>
      </c>
      <c r="C62" s="218" t="s">
        <v>46</v>
      </c>
      <c r="D62" s="228">
        <v>4.048</v>
      </c>
      <c r="E62" s="221"/>
      <c r="F62" s="222"/>
      <c r="G62" s="223"/>
      <c r="H62" s="223"/>
    </row>
    <row r="63" spans="1:8" ht="22.8">
      <c r="A63" s="218">
        <v>24</v>
      </c>
      <c r="B63" s="219" t="s">
        <v>66</v>
      </c>
      <c r="C63" s="218" t="s">
        <v>46</v>
      </c>
      <c r="D63" s="228">
        <v>4.048</v>
      </c>
      <c r="E63" s="221"/>
      <c r="F63" s="222"/>
      <c r="G63" s="223"/>
      <c r="H63" s="223"/>
    </row>
    <row r="64" spans="1:8" ht="22.8">
      <c r="A64" s="218">
        <v>25</v>
      </c>
      <c r="B64" s="219" t="s">
        <v>350</v>
      </c>
      <c r="C64" s="218" t="s">
        <v>29</v>
      </c>
      <c r="D64" s="229">
        <v>0.1</v>
      </c>
      <c r="E64" s="221"/>
      <c r="F64" s="222"/>
      <c r="G64" s="223"/>
      <c r="H64" s="223"/>
    </row>
    <row r="65" spans="1:8" ht="22.8">
      <c r="A65" s="218">
        <v>26</v>
      </c>
      <c r="B65" s="219" t="s">
        <v>343</v>
      </c>
      <c r="C65" s="218" t="s">
        <v>46</v>
      </c>
      <c r="D65" s="229">
        <v>0.1</v>
      </c>
      <c r="E65" s="221"/>
      <c r="F65" s="222"/>
      <c r="G65" s="223"/>
      <c r="H65" s="223"/>
    </row>
    <row r="66" spans="1:8" ht="22.8">
      <c r="A66" s="218">
        <v>27</v>
      </c>
      <c r="B66" s="219" t="s">
        <v>66</v>
      </c>
      <c r="C66" s="218" t="s">
        <v>46</v>
      </c>
      <c r="D66" s="229">
        <v>0.1</v>
      </c>
      <c r="E66" s="221"/>
      <c r="F66" s="222"/>
      <c r="G66" s="223"/>
      <c r="H66" s="223"/>
    </row>
    <row r="67" spans="1:8" s="461" customFormat="1" ht="22.8">
      <c r="A67" s="455">
        <v>28</v>
      </c>
      <c r="B67" s="456" t="s">
        <v>351</v>
      </c>
      <c r="C67" s="455" t="s">
        <v>10</v>
      </c>
      <c r="D67" s="457">
        <v>3</v>
      </c>
      <c r="E67" s="458"/>
      <c r="F67" s="459"/>
      <c r="G67" s="460"/>
      <c r="H67" s="460"/>
    </row>
    <row r="68" spans="1:8" s="461" customFormat="1" ht="22.8">
      <c r="A68" s="455">
        <v>29</v>
      </c>
      <c r="B68" s="456" t="s">
        <v>352</v>
      </c>
      <c r="C68" s="455" t="s">
        <v>10</v>
      </c>
      <c r="D68" s="457">
        <v>3</v>
      </c>
      <c r="E68" s="458"/>
      <c r="F68" s="459"/>
      <c r="G68" s="460"/>
      <c r="H68" s="460"/>
    </row>
    <row r="69" spans="1:8" s="461" customFormat="1" ht="22.8">
      <c r="A69" s="455">
        <v>30</v>
      </c>
      <c r="B69" s="456" t="s">
        <v>343</v>
      </c>
      <c r="C69" s="455" t="s">
        <v>46</v>
      </c>
      <c r="D69" s="462">
        <v>0.2</v>
      </c>
      <c r="E69" s="458"/>
      <c r="F69" s="459"/>
      <c r="G69" s="460"/>
      <c r="H69" s="460"/>
    </row>
    <row r="70" spans="1:8" s="461" customFormat="1" ht="22.8">
      <c r="A70" s="455">
        <v>31</v>
      </c>
      <c r="B70" s="456" t="s">
        <v>66</v>
      </c>
      <c r="C70" s="455" t="s">
        <v>46</v>
      </c>
      <c r="D70" s="462">
        <v>0.2</v>
      </c>
      <c r="E70" s="458"/>
      <c r="F70" s="459"/>
      <c r="G70" s="460"/>
      <c r="H70" s="460"/>
    </row>
    <row r="71" spans="1:8">
      <c r="A71" s="218">
        <v>38</v>
      </c>
      <c r="B71" s="219" t="s">
        <v>73</v>
      </c>
      <c r="C71" s="218" t="s">
        <v>74</v>
      </c>
      <c r="D71" s="228">
        <v>1</v>
      </c>
      <c r="E71" s="221"/>
      <c r="F71" s="222"/>
      <c r="G71" s="223"/>
      <c r="H71" s="223"/>
    </row>
    <row r="72" spans="1:8" ht="22.8">
      <c r="A72" s="218">
        <v>39</v>
      </c>
      <c r="B72" s="219" t="s">
        <v>77</v>
      </c>
      <c r="C72" s="218" t="s">
        <v>46</v>
      </c>
      <c r="D72" s="228">
        <v>2.5</v>
      </c>
      <c r="E72" s="221"/>
      <c r="F72" s="222"/>
      <c r="G72" s="223"/>
      <c r="H72" s="223"/>
    </row>
    <row r="73" spans="1:8" ht="22.8">
      <c r="A73" s="218">
        <v>40</v>
      </c>
      <c r="B73" s="219" t="s">
        <v>66</v>
      </c>
      <c r="C73" s="218" t="s">
        <v>46</v>
      </c>
      <c r="D73" s="228">
        <v>2.5</v>
      </c>
      <c r="E73" s="221"/>
      <c r="F73" s="222"/>
      <c r="G73" s="223"/>
      <c r="H73" s="223"/>
    </row>
    <row r="74" spans="1:8">
      <c r="A74" s="216"/>
      <c r="B74" s="512" t="s">
        <v>78</v>
      </c>
      <c r="C74" s="513"/>
      <c r="D74" s="513"/>
      <c r="E74" s="513"/>
      <c r="F74" s="513"/>
    </row>
    <row r="75" spans="1:8" ht="22.8">
      <c r="A75" s="218">
        <v>1</v>
      </c>
      <c r="B75" s="219" t="s">
        <v>86</v>
      </c>
      <c r="C75" s="218" t="s">
        <v>87</v>
      </c>
      <c r="D75" s="228">
        <v>2.4870000000000001</v>
      </c>
      <c r="E75" s="221"/>
      <c r="F75" s="222"/>
      <c r="G75" s="223"/>
      <c r="H75" s="223"/>
    </row>
    <row r="76" spans="1:8" ht="34.200000000000003">
      <c r="A76" s="218">
        <v>2</v>
      </c>
      <c r="B76" s="219" t="s">
        <v>88</v>
      </c>
      <c r="C76" s="218" t="s">
        <v>42</v>
      </c>
      <c r="D76" s="364">
        <v>7.46</v>
      </c>
      <c r="E76" s="221"/>
      <c r="F76" s="222"/>
      <c r="G76" s="223"/>
      <c r="H76" s="223"/>
    </row>
    <row r="77" spans="1:8" ht="34.200000000000003">
      <c r="A77" s="218">
        <v>3</v>
      </c>
      <c r="B77" s="219" t="s">
        <v>355</v>
      </c>
      <c r="C77" s="218" t="s">
        <v>68</v>
      </c>
      <c r="D77" s="228">
        <v>33.25</v>
      </c>
      <c r="E77" s="221"/>
      <c r="F77" s="222"/>
      <c r="G77" s="223"/>
      <c r="H77" s="223"/>
    </row>
    <row r="78" spans="1:8" ht="22.8">
      <c r="A78" s="218">
        <v>4</v>
      </c>
      <c r="B78" s="219" t="s">
        <v>89</v>
      </c>
      <c r="C78" s="218" t="s">
        <v>87</v>
      </c>
      <c r="D78" s="229">
        <v>0.55000000000000004</v>
      </c>
      <c r="E78" s="221"/>
      <c r="F78" s="222"/>
      <c r="G78" s="223"/>
      <c r="H78" s="223"/>
    </row>
    <row r="79" spans="1:8" ht="22.8">
      <c r="A79" s="218">
        <v>5</v>
      </c>
      <c r="B79" s="219" t="s">
        <v>356</v>
      </c>
      <c r="C79" s="218" t="s">
        <v>87</v>
      </c>
      <c r="D79" s="229">
        <v>0.1</v>
      </c>
      <c r="E79" s="221"/>
      <c r="F79" s="222"/>
      <c r="G79" s="223"/>
      <c r="H79" s="223"/>
    </row>
    <row r="80" spans="1:8" ht="34.200000000000003">
      <c r="A80" s="218">
        <v>6</v>
      </c>
      <c r="B80" s="219" t="s">
        <v>81</v>
      </c>
      <c r="C80" s="218" t="s">
        <v>80</v>
      </c>
      <c r="D80" s="229">
        <v>9.1350000000000001E-2</v>
      </c>
      <c r="E80" s="221"/>
      <c r="F80" s="222"/>
      <c r="G80" s="223"/>
      <c r="H80" s="223"/>
    </row>
    <row r="81" spans="1:8" ht="45.6">
      <c r="A81" s="218">
        <v>7</v>
      </c>
      <c r="B81" s="219" t="s">
        <v>357</v>
      </c>
      <c r="C81" s="218" t="s">
        <v>80</v>
      </c>
      <c r="D81" s="229">
        <v>9.1350000000000001E-2</v>
      </c>
      <c r="E81" s="221"/>
      <c r="F81" s="222"/>
      <c r="G81" s="223"/>
      <c r="H81" s="223"/>
    </row>
    <row r="82" spans="1:8" ht="34.200000000000003">
      <c r="A82" s="218">
        <v>8</v>
      </c>
      <c r="B82" s="219" t="s">
        <v>92</v>
      </c>
      <c r="C82" s="218" t="s">
        <v>68</v>
      </c>
      <c r="D82" s="228">
        <v>6.5</v>
      </c>
      <c r="E82" s="221"/>
      <c r="F82" s="222"/>
      <c r="G82" s="223"/>
      <c r="H82" s="223"/>
    </row>
    <row r="83" spans="1:8" ht="22.8">
      <c r="A83" s="218">
        <v>9</v>
      </c>
      <c r="B83" s="219" t="s">
        <v>93</v>
      </c>
      <c r="C83" s="218" t="s">
        <v>68</v>
      </c>
      <c r="D83" s="228">
        <v>6.5</v>
      </c>
      <c r="E83" s="221"/>
      <c r="F83" s="222"/>
      <c r="G83" s="223"/>
      <c r="H83" s="223"/>
    </row>
    <row r="84" spans="1:8">
      <c r="A84" s="216"/>
      <c r="B84" s="512" t="s">
        <v>358</v>
      </c>
      <c r="C84" s="513"/>
      <c r="D84" s="513"/>
      <c r="E84" s="513"/>
      <c r="F84" s="513"/>
    </row>
    <row r="85" spans="1:8" ht="34.200000000000003">
      <c r="A85" s="218">
        <v>1</v>
      </c>
      <c r="B85" s="219" t="s">
        <v>84</v>
      </c>
      <c r="C85" s="218" t="s">
        <v>80</v>
      </c>
      <c r="D85" s="220">
        <v>0.20899999999999999</v>
      </c>
      <c r="E85" s="221"/>
      <c r="F85" s="222"/>
      <c r="G85" s="223"/>
      <c r="H85" s="223"/>
    </row>
    <row r="86" spans="1:8" ht="34.200000000000003">
      <c r="A86" s="218">
        <v>2</v>
      </c>
      <c r="B86" s="219" t="s">
        <v>348</v>
      </c>
      <c r="C86" s="218" t="s">
        <v>80</v>
      </c>
      <c r="D86" s="220">
        <v>0.20899999999999999</v>
      </c>
      <c r="E86" s="221"/>
      <c r="F86" s="222"/>
      <c r="G86" s="223"/>
      <c r="H86" s="223"/>
    </row>
    <row r="87" spans="1:8" ht="45.6">
      <c r="A87" s="218">
        <v>3</v>
      </c>
      <c r="B87" s="219" t="s">
        <v>359</v>
      </c>
      <c r="C87" s="218" t="s">
        <v>103</v>
      </c>
      <c r="D87" s="224">
        <v>4.17</v>
      </c>
      <c r="E87" s="221"/>
      <c r="F87" s="222"/>
      <c r="G87" s="223"/>
      <c r="H87" s="223"/>
    </row>
    <row r="88" spans="1:8" ht="22.8">
      <c r="A88" s="218">
        <v>4</v>
      </c>
      <c r="B88" s="219" t="s">
        <v>360</v>
      </c>
      <c r="C88" s="218" t="s">
        <v>10</v>
      </c>
      <c r="D88" s="224">
        <v>5</v>
      </c>
      <c r="E88" s="221"/>
      <c r="F88" s="222"/>
      <c r="G88" s="223"/>
      <c r="H88" s="223"/>
    </row>
    <row r="89" spans="1:8">
      <c r="A89" s="218">
        <v>5</v>
      </c>
      <c r="B89" s="219" t="s">
        <v>361</v>
      </c>
      <c r="C89" s="218" t="s">
        <v>68</v>
      </c>
      <c r="D89" s="224">
        <v>10.9</v>
      </c>
      <c r="E89" s="221"/>
      <c r="F89" s="222"/>
      <c r="G89" s="223"/>
      <c r="H89" s="223"/>
    </row>
    <row r="90" spans="1:8">
      <c r="A90" s="216"/>
      <c r="B90" s="512" t="s">
        <v>362</v>
      </c>
      <c r="C90" s="513"/>
      <c r="D90" s="513"/>
      <c r="E90" s="513"/>
      <c r="F90" s="513"/>
    </row>
    <row r="91" spans="1:8" ht="45.6">
      <c r="A91" s="218">
        <v>1</v>
      </c>
      <c r="B91" s="219" t="s">
        <v>227</v>
      </c>
      <c r="C91" s="218" t="s">
        <v>42</v>
      </c>
      <c r="D91" s="224">
        <v>19.600000000000001</v>
      </c>
      <c r="E91" s="221"/>
      <c r="F91" s="222"/>
      <c r="G91" s="223"/>
      <c r="H91" s="223"/>
    </row>
    <row r="92" spans="1:8" ht="22.8">
      <c r="A92" s="218">
        <v>2</v>
      </c>
      <c r="B92" s="219" t="s">
        <v>363</v>
      </c>
      <c r="C92" s="218" t="s">
        <v>42</v>
      </c>
      <c r="D92" s="224">
        <v>7.1</v>
      </c>
      <c r="E92" s="221"/>
      <c r="F92" s="222"/>
      <c r="G92" s="223"/>
      <c r="H92" s="223"/>
    </row>
    <row r="93" spans="1:8" ht="34.200000000000003">
      <c r="A93" s="218">
        <v>3</v>
      </c>
      <c r="B93" s="219" t="s">
        <v>700</v>
      </c>
      <c r="C93" s="218" t="s">
        <v>68</v>
      </c>
      <c r="D93" s="224">
        <v>26.8</v>
      </c>
      <c r="E93" s="221"/>
      <c r="F93" s="222"/>
      <c r="G93" s="223"/>
      <c r="H93" s="223"/>
    </row>
    <row r="94" spans="1:8" ht="34.200000000000003">
      <c r="A94" s="218">
        <v>4</v>
      </c>
      <c r="B94" s="219" t="s">
        <v>365</v>
      </c>
      <c r="C94" s="218" t="s">
        <v>68</v>
      </c>
      <c r="D94" s="224">
        <v>6.45</v>
      </c>
      <c r="E94" s="221"/>
      <c r="F94" s="222"/>
      <c r="G94" s="223"/>
      <c r="H94" s="223"/>
    </row>
    <row r="95" spans="1:8" ht="22.8">
      <c r="A95" s="218">
        <v>5</v>
      </c>
      <c r="B95" s="219" t="s">
        <v>366</v>
      </c>
      <c r="C95" s="218" t="s">
        <v>87</v>
      </c>
      <c r="D95" s="364">
        <v>3.33</v>
      </c>
      <c r="E95" s="221"/>
      <c r="F95" s="222"/>
      <c r="G95" s="223"/>
      <c r="H95" s="223"/>
    </row>
    <row r="96" spans="1:8" ht="45.6">
      <c r="A96" s="218">
        <v>6</v>
      </c>
      <c r="B96" s="219" t="s">
        <v>367</v>
      </c>
      <c r="C96" s="218" t="s">
        <v>68</v>
      </c>
      <c r="D96" s="224">
        <v>35.4</v>
      </c>
      <c r="E96" s="221"/>
      <c r="F96" s="222"/>
      <c r="G96" s="223"/>
      <c r="H96" s="223"/>
    </row>
    <row r="97" spans="1:8" ht="22.8">
      <c r="A97" s="218">
        <v>7</v>
      </c>
      <c r="B97" s="219" t="s">
        <v>366</v>
      </c>
      <c r="C97" s="218" t="s">
        <v>87</v>
      </c>
      <c r="D97" s="224">
        <v>3.54</v>
      </c>
      <c r="E97" s="221"/>
      <c r="F97" s="222"/>
      <c r="G97" s="223"/>
      <c r="H97" s="223"/>
    </row>
    <row r="98" spans="1:8" ht="34.200000000000003">
      <c r="A98" s="218">
        <v>8</v>
      </c>
      <c r="B98" s="219" t="s">
        <v>368</v>
      </c>
      <c r="C98" s="218" t="s">
        <v>68</v>
      </c>
      <c r="D98" s="224">
        <v>35.4</v>
      </c>
      <c r="E98" s="221"/>
      <c r="F98" s="222"/>
      <c r="G98" s="223"/>
      <c r="H98" s="223"/>
    </row>
    <row r="99" spans="1:8" ht="22.8">
      <c r="A99" s="218">
        <v>9</v>
      </c>
      <c r="B99" s="381" t="s">
        <v>2288</v>
      </c>
      <c r="C99" s="218" t="s">
        <v>103</v>
      </c>
      <c r="D99" s="224">
        <v>4.95</v>
      </c>
      <c r="E99" s="221"/>
      <c r="F99" s="222"/>
      <c r="G99" s="223"/>
      <c r="H99" s="223"/>
    </row>
    <row r="100" spans="1:8" ht="22.8">
      <c r="A100" s="218">
        <v>10</v>
      </c>
      <c r="B100" s="219" t="s">
        <v>369</v>
      </c>
      <c r="C100" s="218" t="s">
        <v>103</v>
      </c>
      <c r="D100" s="224">
        <v>4.95</v>
      </c>
      <c r="E100" s="221"/>
      <c r="F100" s="222"/>
      <c r="G100" s="223"/>
      <c r="H100" s="223"/>
    </row>
    <row r="101" spans="1:8" ht="22.8">
      <c r="A101" s="218">
        <v>11</v>
      </c>
      <c r="B101" s="219" t="s">
        <v>370</v>
      </c>
      <c r="C101" s="218" t="s">
        <v>68</v>
      </c>
      <c r="D101" s="224">
        <v>2.2000000000000002</v>
      </c>
      <c r="E101" s="221"/>
      <c r="F101" s="222"/>
      <c r="G101" s="223"/>
      <c r="H101" s="223"/>
    </row>
    <row r="102" spans="1:8" ht="34.200000000000003">
      <c r="A102" s="218">
        <v>12</v>
      </c>
      <c r="B102" s="219" t="s">
        <v>371</v>
      </c>
      <c r="C102" s="218" t="s">
        <v>68</v>
      </c>
      <c r="D102" s="220">
        <v>0.7</v>
      </c>
      <c r="E102" s="221"/>
      <c r="F102" s="222"/>
      <c r="G102" s="223"/>
      <c r="H102" s="223"/>
    </row>
    <row r="103" spans="1:8" ht="34.200000000000003">
      <c r="A103" s="218">
        <v>13</v>
      </c>
      <c r="B103" s="219" t="s">
        <v>372</v>
      </c>
      <c r="C103" s="218" t="s">
        <v>46</v>
      </c>
      <c r="D103" s="224">
        <v>6.16</v>
      </c>
      <c r="E103" s="221"/>
      <c r="F103" s="222"/>
      <c r="G103" s="223"/>
      <c r="H103" s="223"/>
    </row>
    <row r="104" spans="1:8" ht="22.8">
      <c r="A104" s="218">
        <v>14</v>
      </c>
      <c r="B104" s="219" t="s">
        <v>373</v>
      </c>
      <c r="C104" s="218" t="s">
        <v>46</v>
      </c>
      <c r="D104" s="224">
        <v>6.16</v>
      </c>
      <c r="E104" s="221"/>
      <c r="F104" s="222"/>
      <c r="G104" s="223"/>
      <c r="H104" s="223"/>
    </row>
    <row r="105" spans="1:8">
      <c r="A105" s="216"/>
      <c r="B105" s="512" t="s">
        <v>374</v>
      </c>
      <c r="C105" s="513"/>
      <c r="D105" s="513"/>
      <c r="E105" s="513"/>
      <c r="F105" s="513"/>
    </row>
    <row r="106" spans="1:8" ht="45.6">
      <c r="A106" s="218">
        <v>1</v>
      </c>
      <c r="B106" s="219" t="s">
        <v>375</v>
      </c>
      <c r="C106" s="218" t="s">
        <v>42</v>
      </c>
      <c r="D106" s="364">
        <v>1.44</v>
      </c>
      <c r="E106" s="221"/>
      <c r="F106" s="222"/>
      <c r="G106" s="223"/>
      <c r="H106" s="223"/>
    </row>
    <row r="107" spans="1:8" ht="22.8">
      <c r="A107" s="218">
        <v>2</v>
      </c>
      <c r="B107" s="219" t="s">
        <v>376</v>
      </c>
      <c r="C107" s="218" t="s">
        <v>68</v>
      </c>
      <c r="D107" s="364">
        <v>6.17</v>
      </c>
      <c r="E107" s="221"/>
      <c r="F107" s="222"/>
      <c r="G107" s="223"/>
      <c r="H107" s="223"/>
    </row>
    <row r="108" spans="1:8" ht="22.8">
      <c r="A108" s="218">
        <v>6</v>
      </c>
      <c r="B108" s="219" t="s">
        <v>97</v>
      </c>
      <c r="C108" s="218" t="s">
        <v>68</v>
      </c>
      <c r="D108" s="364">
        <v>4.3099999999999996</v>
      </c>
      <c r="E108" s="221"/>
      <c r="F108" s="222"/>
      <c r="G108" s="223"/>
      <c r="H108" s="223"/>
    </row>
    <row r="109" spans="1:8" ht="34.200000000000003">
      <c r="A109" s="218">
        <v>7</v>
      </c>
      <c r="B109" s="219" t="s">
        <v>379</v>
      </c>
      <c r="C109" s="218" t="s">
        <v>68</v>
      </c>
      <c r="D109" s="364">
        <v>3.98</v>
      </c>
      <c r="E109" s="221"/>
      <c r="F109" s="222"/>
      <c r="G109" s="223"/>
      <c r="H109" s="223"/>
    </row>
    <row r="110" spans="1:8" ht="22.8">
      <c r="A110" s="218">
        <v>8</v>
      </c>
      <c r="B110" s="219" t="s">
        <v>98</v>
      </c>
      <c r="C110" s="218" t="s">
        <v>68</v>
      </c>
      <c r="D110" s="411">
        <v>0.23</v>
      </c>
      <c r="E110" s="221"/>
      <c r="F110" s="222"/>
      <c r="G110" s="223"/>
      <c r="H110" s="223"/>
    </row>
    <row r="111" spans="1:8" ht="22.8">
      <c r="A111" s="218">
        <v>9</v>
      </c>
      <c r="B111" s="219" t="s">
        <v>98</v>
      </c>
      <c r="C111" s="218" t="s">
        <v>68</v>
      </c>
      <c r="D111" s="411">
        <v>0.17</v>
      </c>
      <c r="E111" s="221"/>
      <c r="F111" s="222"/>
      <c r="G111" s="223"/>
      <c r="H111" s="223"/>
    </row>
    <row r="112" spans="1:8" ht="22.8">
      <c r="A112" s="218">
        <v>10</v>
      </c>
      <c r="B112" s="219" t="s">
        <v>102</v>
      </c>
      <c r="C112" s="218" t="s">
        <v>103</v>
      </c>
      <c r="D112" s="228">
        <v>0.2</v>
      </c>
      <c r="E112" s="221"/>
      <c r="F112" s="222"/>
      <c r="G112" s="223"/>
      <c r="H112" s="223"/>
    </row>
    <row r="113" spans="1:8" ht="22.8">
      <c r="A113" s="218">
        <v>11</v>
      </c>
      <c r="B113" s="219" t="s">
        <v>369</v>
      </c>
      <c r="C113" s="218" t="s">
        <v>103</v>
      </c>
      <c r="D113" s="228">
        <v>0.76</v>
      </c>
      <c r="E113" s="221"/>
      <c r="F113" s="222"/>
      <c r="G113" s="223"/>
      <c r="H113" s="223"/>
    </row>
    <row r="114" spans="1:8">
      <c r="A114" s="216"/>
      <c r="B114" s="512" t="s">
        <v>380</v>
      </c>
      <c r="C114" s="513"/>
      <c r="D114" s="513"/>
      <c r="E114" s="513"/>
      <c r="F114" s="513"/>
    </row>
    <row r="115" spans="1:8" ht="34.200000000000003">
      <c r="A115" s="218">
        <v>1</v>
      </c>
      <c r="B115" s="219" t="s">
        <v>2367</v>
      </c>
      <c r="C115" s="218" t="s">
        <v>10</v>
      </c>
      <c r="D115" s="224">
        <v>2</v>
      </c>
      <c r="E115" s="221"/>
      <c r="F115" s="222"/>
      <c r="G115" s="223"/>
      <c r="H115" s="223"/>
    </row>
    <row r="116" spans="1:8">
      <c r="A116" s="218">
        <v>3</v>
      </c>
      <c r="B116" s="219" t="s">
        <v>2368</v>
      </c>
      <c r="C116" s="218" t="s">
        <v>15</v>
      </c>
      <c r="D116" s="224">
        <v>2</v>
      </c>
      <c r="E116" s="221"/>
      <c r="F116" s="222"/>
      <c r="G116" s="223"/>
      <c r="H116" s="223"/>
    </row>
    <row r="117" spans="1:8">
      <c r="A117" s="218">
        <v>5</v>
      </c>
      <c r="B117" s="219" t="s">
        <v>2369</v>
      </c>
      <c r="C117" s="218" t="s">
        <v>10</v>
      </c>
      <c r="D117" s="224">
        <v>1</v>
      </c>
      <c r="E117" s="221"/>
      <c r="F117" s="222"/>
      <c r="G117" s="223"/>
      <c r="H117" s="223"/>
    </row>
    <row r="118" spans="1:8">
      <c r="A118" s="218">
        <v>7</v>
      </c>
      <c r="B118" s="219" t="s">
        <v>381</v>
      </c>
      <c r="C118" s="218" t="s">
        <v>10</v>
      </c>
      <c r="D118" s="224">
        <v>1</v>
      </c>
      <c r="E118" s="221"/>
      <c r="F118" s="222"/>
      <c r="G118" s="223"/>
      <c r="H118" s="223"/>
    </row>
    <row r="119" spans="1:8" ht="22.8">
      <c r="A119" s="218">
        <v>8</v>
      </c>
      <c r="B119" s="219" t="s">
        <v>382</v>
      </c>
      <c r="C119" s="218" t="s">
        <v>10</v>
      </c>
      <c r="D119" s="224">
        <v>1</v>
      </c>
      <c r="E119" s="221"/>
      <c r="F119" s="222"/>
      <c r="G119" s="223"/>
      <c r="H119" s="223"/>
    </row>
    <row r="120" spans="1:8">
      <c r="A120" s="216"/>
      <c r="B120" s="512" t="s">
        <v>383</v>
      </c>
      <c r="C120" s="513"/>
      <c r="D120" s="513"/>
      <c r="E120" s="513"/>
      <c r="F120" s="513"/>
    </row>
    <row r="121" spans="1:8" ht="34.200000000000003">
      <c r="A121" s="218">
        <v>1</v>
      </c>
      <c r="B121" s="219" t="s">
        <v>112</v>
      </c>
      <c r="C121" s="218" t="s">
        <v>10</v>
      </c>
      <c r="D121" s="228">
        <v>12</v>
      </c>
      <c r="E121" s="221"/>
      <c r="F121" s="222"/>
      <c r="G121" s="223"/>
      <c r="H121" s="223"/>
    </row>
    <row r="122" spans="1:8" ht="34.200000000000003">
      <c r="A122" s="218">
        <v>2</v>
      </c>
      <c r="B122" s="219" t="s">
        <v>384</v>
      </c>
      <c r="C122" s="218" t="s">
        <v>10</v>
      </c>
      <c r="D122" s="228">
        <v>4</v>
      </c>
      <c r="E122" s="221"/>
      <c r="F122" s="222"/>
      <c r="G122" s="223"/>
      <c r="H122" s="223"/>
    </row>
    <row r="123" spans="1:8" ht="22.8">
      <c r="A123" s="218">
        <v>4</v>
      </c>
      <c r="B123" s="219" t="s">
        <v>113</v>
      </c>
      <c r="C123" s="218" t="s">
        <v>10</v>
      </c>
      <c r="D123" s="224">
        <v>13</v>
      </c>
      <c r="E123" s="221"/>
      <c r="F123" s="222"/>
      <c r="G123" s="223"/>
      <c r="H123" s="223"/>
    </row>
    <row r="124" spans="1:8" ht="22.8">
      <c r="A124" s="218">
        <v>5</v>
      </c>
      <c r="B124" s="219" t="s">
        <v>385</v>
      </c>
      <c r="C124" s="218" t="s">
        <v>10</v>
      </c>
      <c r="D124" s="224">
        <v>6</v>
      </c>
      <c r="E124" s="221"/>
      <c r="F124" s="222"/>
      <c r="G124" s="223"/>
      <c r="H124" s="223"/>
    </row>
    <row r="125" spans="1:8" ht="22.8">
      <c r="A125" s="218">
        <v>6</v>
      </c>
      <c r="B125" s="219" t="s">
        <v>113</v>
      </c>
      <c r="C125" s="218" t="s">
        <v>10</v>
      </c>
      <c r="D125" s="224">
        <v>3</v>
      </c>
      <c r="E125" s="221"/>
      <c r="F125" s="222"/>
      <c r="G125" s="223"/>
      <c r="H125" s="223"/>
    </row>
    <row r="126" spans="1:8" ht="22.8">
      <c r="A126" s="218">
        <v>7</v>
      </c>
      <c r="B126" s="219" t="s">
        <v>386</v>
      </c>
      <c r="C126" s="218" t="s">
        <v>10</v>
      </c>
      <c r="D126" s="224">
        <v>4</v>
      </c>
      <c r="E126" s="221"/>
      <c r="F126" s="222"/>
      <c r="G126" s="223"/>
      <c r="H126" s="223"/>
    </row>
    <row r="127" spans="1:8" ht="22.8">
      <c r="A127" s="218">
        <v>8</v>
      </c>
      <c r="B127" s="219" t="s">
        <v>113</v>
      </c>
      <c r="C127" s="218" t="s">
        <v>10</v>
      </c>
      <c r="D127" s="224">
        <v>5</v>
      </c>
      <c r="E127" s="221"/>
      <c r="F127" s="222"/>
      <c r="G127" s="223"/>
      <c r="H127" s="223"/>
    </row>
    <row r="128" spans="1:8" ht="22.8">
      <c r="A128" s="218">
        <v>9</v>
      </c>
      <c r="B128" s="219" t="s">
        <v>387</v>
      </c>
      <c r="C128" s="218" t="s">
        <v>10</v>
      </c>
      <c r="D128" s="224">
        <v>1</v>
      </c>
      <c r="E128" s="221"/>
      <c r="F128" s="222"/>
      <c r="G128" s="223"/>
      <c r="H128" s="223"/>
    </row>
    <row r="129" spans="1:8" ht="34.200000000000003">
      <c r="A129" s="218">
        <v>10</v>
      </c>
      <c r="B129" s="219" t="s">
        <v>388</v>
      </c>
      <c r="C129" s="218" t="s">
        <v>10</v>
      </c>
      <c r="D129" s="224">
        <v>12</v>
      </c>
      <c r="E129" s="221"/>
      <c r="F129" s="222"/>
      <c r="G129" s="223"/>
      <c r="H129" s="223"/>
    </row>
    <row r="130" spans="1:8" ht="22.8">
      <c r="A130" s="218">
        <v>11</v>
      </c>
      <c r="B130" s="219" t="s">
        <v>389</v>
      </c>
      <c r="C130" s="218" t="s">
        <v>10</v>
      </c>
      <c r="D130" s="224">
        <v>15</v>
      </c>
      <c r="E130" s="221"/>
      <c r="F130" s="222"/>
      <c r="G130" s="223"/>
      <c r="H130" s="223"/>
    </row>
    <row r="131" spans="1:8" ht="22.8">
      <c r="A131" s="218">
        <v>12</v>
      </c>
      <c r="B131" s="219" t="s">
        <v>391</v>
      </c>
      <c r="C131" s="218" t="s">
        <v>184</v>
      </c>
      <c r="D131" s="224">
        <v>96</v>
      </c>
      <c r="E131" s="221"/>
      <c r="F131" s="222"/>
      <c r="G131" s="223"/>
      <c r="H131" s="223"/>
    </row>
    <row r="132" spans="1:8">
      <c r="A132" s="216"/>
      <c r="B132" s="512" t="s">
        <v>392</v>
      </c>
      <c r="C132" s="513"/>
      <c r="D132" s="513"/>
      <c r="E132" s="513"/>
      <c r="F132" s="513"/>
    </row>
    <row r="133" spans="1:8">
      <c r="A133" s="452">
        <v>1</v>
      </c>
      <c r="B133" s="453" t="s">
        <v>393</v>
      </c>
      <c r="C133" s="452" t="s">
        <v>10</v>
      </c>
      <c r="D133" s="454">
        <v>1</v>
      </c>
      <c r="E133" s="221"/>
      <c r="F133" s="222"/>
      <c r="G133" s="223"/>
      <c r="H133" s="223"/>
    </row>
    <row r="134" spans="1:8" ht="22.8">
      <c r="A134" s="452">
        <v>2</v>
      </c>
      <c r="B134" s="453" t="s">
        <v>394</v>
      </c>
      <c r="C134" s="452" t="s">
        <v>10</v>
      </c>
      <c r="D134" s="454">
        <v>1</v>
      </c>
      <c r="E134" s="221"/>
      <c r="F134" s="222"/>
      <c r="G134" s="223"/>
      <c r="H134" s="223"/>
    </row>
    <row r="135" spans="1:8" ht="22.8">
      <c r="A135" s="218">
        <v>3</v>
      </c>
      <c r="B135" s="219" t="s">
        <v>395</v>
      </c>
      <c r="C135" s="218" t="s">
        <v>10</v>
      </c>
      <c r="D135" s="364">
        <v>2</v>
      </c>
      <c r="E135" s="221"/>
      <c r="F135" s="222"/>
      <c r="G135" s="223"/>
      <c r="H135" s="223"/>
    </row>
    <row r="136" spans="1:8" ht="22.8">
      <c r="A136" s="218">
        <v>4</v>
      </c>
      <c r="B136" s="219" t="s">
        <v>351</v>
      </c>
      <c r="C136" s="218" t="s">
        <v>10</v>
      </c>
      <c r="D136" s="364">
        <v>2</v>
      </c>
      <c r="E136" s="221"/>
      <c r="F136" s="222"/>
      <c r="G136" s="223"/>
      <c r="H136" s="223"/>
    </row>
    <row r="137" spans="1:8" ht="22.8">
      <c r="A137" s="218">
        <v>5</v>
      </c>
      <c r="B137" s="219" t="s">
        <v>396</v>
      </c>
      <c r="C137" s="218" t="s">
        <v>10</v>
      </c>
      <c r="D137" s="364">
        <v>2</v>
      </c>
      <c r="E137" s="221"/>
      <c r="F137" s="222"/>
      <c r="G137" s="223"/>
      <c r="H137" s="223"/>
    </row>
    <row r="138" spans="1:8" ht="22.8">
      <c r="A138" s="218">
        <v>6</v>
      </c>
      <c r="B138" s="219" t="s">
        <v>397</v>
      </c>
      <c r="C138" s="218" t="s">
        <v>10</v>
      </c>
      <c r="D138" s="364">
        <v>2</v>
      </c>
      <c r="E138" s="221"/>
      <c r="F138" s="222"/>
      <c r="G138" s="223"/>
      <c r="H138" s="223"/>
    </row>
    <row r="139" spans="1:8" ht="14.1" customHeight="1">
      <c r="A139" s="514" t="s">
        <v>1392</v>
      </c>
      <c r="B139" s="515"/>
      <c r="C139" s="515"/>
      <c r="D139" s="515"/>
      <c r="E139" s="516"/>
      <c r="F139" s="222"/>
    </row>
    <row r="140" spans="1:8" ht="14.1" customHeight="1">
      <c r="A140" s="225"/>
      <c r="B140" s="226"/>
      <c r="C140" s="225"/>
      <c r="D140" s="225"/>
      <c r="E140" s="226"/>
      <c r="F140" s="227"/>
    </row>
    <row r="141" spans="1:8" ht="14.1" customHeight="1">
      <c r="A141" s="225"/>
      <c r="B141" s="226"/>
      <c r="C141" s="225"/>
      <c r="D141" s="225"/>
      <c r="E141" s="226"/>
      <c r="F141" s="227"/>
    </row>
    <row r="143" spans="1:8" ht="15">
      <c r="B143" s="517" t="s">
        <v>19</v>
      </c>
      <c r="C143" s="518"/>
      <c r="D143" s="518"/>
      <c r="E143" s="518"/>
    </row>
    <row r="145" spans="1:8">
      <c r="A145" s="519" t="s">
        <v>318</v>
      </c>
      <c r="B145" s="520"/>
      <c r="C145" s="520"/>
      <c r="D145" s="520"/>
      <c r="E145" s="520"/>
      <c r="F145" s="520"/>
    </row>
    <row r="146" spans="1:8">
      <c r="A146" s="520"/>
      <c r="B146" s="520"/>
      <c r="C146" s="520"/>
      <c r="D146" s="520"/>
      <c r="E146" s="520"/>
      <c r="F146" s="520"/>
    </row>
    <row r="147" spans="1:8">
      <c r="A147" s="519" t="s">
        <v>21</v>
      </c>
      <c r="B147" s="520"/>
      <c r="C147" s="520"/>
      <c r="D147" s="520"/>
      <c r="E147" s="520"/>
      <c r="F147" s="520"/>
    </row>
    <row r="148" spans="1:8">
      <c r="A148" s="520"/>
      <c r="B148" s="520"/>
      <c r="C148" s="520"/>
      <c r="D148" s="520"/>
      <c r="E148" s="520"/>
      <c r="F148" s="520"/>
    </row>
    <row r="149" spans="1:8">
      <c r="A149" s="519" t="s">
        <v>398</v>
      </c>
      <c r="B149" s="520"/>
      <c r="C149" s="520"/>
      <c r="D149" s="520"/>
      <c r="E149" s="520"/>
      <c r="F149" s="520"/>
    </row>
    <row r="150" spans="1:8">
      <c r="A150" s="520"/>
      <c r="B150" s="520"/>
      <c r="C150" s="520"/>
      <c r="D150" s="520"/>
      <c r="E150" s="520"/>
      <c r="F150" s="520"/>
    </row>
    <row r="151" spans="1:8">
      <c r="A151" s="521" t="s">
        <v>1440</v>
      </c>
      <c r="B151" s="210" t="s">
        <v>23</v>
      </c>
      <c r="C151" s="211" t="s">
        <v>6</v>
      </c>
      <c r="D151" s="523" t="s">
        <v>7</v>
      </c>
      <c r="E151" s="525" t="s">
        <v>1393</v>
      </c>
      <c r="F151" s="526"/>
    </row>
    <row r="152" spans="1:8">
      <c r="A152" s="522"/>
      <c r="B152" s="213" t="s">
        <v>24</v>
      </c>
      <c r="C152" s="214" t="s">
        <v>10</v>
      </c>
      <c r="D152" s="524"/>
      <c r="E152" s="215" t="s">
        <v>25</v>
      </c>
      <c r="F152" s="212" t="s">
        <v>26</v>
      </c>
    </row>
    <row r="153" spans="1:8">
      <c r="A153" s="216"/>
      <c r="B153" s="512" t="s">
        <v>27</v>
      </c>
      <c r="C153" s="513"/>
      <c r="D153" s="513"/>
      <c r="E153" s="513"/>
      <c r="F153" s="513"/>
    </row>
    <row r="154" spans="1:8" ht="22.8">
      <c r="A154" s="218">
        <v>1</v>
      </c>
      <c r="B154" s="219" t="s">
        <v>291</v>
      </c>
      <c r="C154" s="218" t="s">
        <v>259</v>
      </c>
      <c r="D154" s="220">
        <v>0.22</v>
      </c>
      <c r="E154" s="221"/>
      <c r="F154" s="222"/>
      <c r="G154" s="223"/>
      <c r="H154" s="223"/>
    </row>
    <row r="155" spans="1:8" ht="34.200000000000003">
      <c r="A155" s="218">
        <v>2</v>
      </c>
      <c r="B155" s="219" t="s">
        <v>342</v>
      </c>
      <c r="C155" s="218" t="s">
        <v>64</v>
      </c>
      <c r="D155" s="224">
        <v>254</v>
      </c>
      <c r="E155" s="221"/>
      <c r="F155" s="222"/>
      <c r="G155" s="223"/>
      <c r="H155" s="223"/>
    </row>
    <row r="156" spans="1:8" ht="22.8">
      <c r="A156" s="218">
        <v>3</v>
      </c>
      <c r="B156" s="219" t="s">
        <v>77</v>
      </c>
      <c r="C156" s="218" t="s">
        <v>46</v>
      </c>
      <c r="D156" s="224">
        <v>25.4</v>
      </c>
      <c r="E156" s="221"/>
      <c r="F156" s="222"/>
      <c r="G156" s="223"/>
      <c r="H156" s="223"/>
    </row>
    <row r="157" spans="1:8" ht="22.8">
      <c r="A157" s="218">
        <v>4</v>
      </c>
      <c r="B157" s="219" t="s">
        <v>66</v>
      </c>
      <c r="C157" s="218" t="s">
        <v>46</v>
      </c>
      <c r="D157" s="224">
        <v>25.4</v>
      </c>
      <c r="E157" s="221"/>
      <c r="F157" s="222"/>
      <c r="G157" s="223"/>
      <c r="H157" s="223"/>
    </row>
    <row r="158" spans="1:8" ht="34.200000000000003">
      <c r="A158" s="218">
        <v>5</v>
      </c>
      <c r="B158" s="219" t="s">
        <v>63</v>
      </c>
      <c r="C158" s="218" t="s">
        <v>64</v>
      </c>
      <c r="D158" s="224">
        <v>13</v>
      </c>
      <c r="E158" s="221"/>
      <c r="F158" s="222"/>
      <c r="G158" s="223"/>
      <c r="H158" s="223"/>
    </row>
    <row r="159" spans="1:8" ht="22.8">
      <c r="A159" s="218">
        <v>6</v>
      </c>
      <c r="B159" s="219" t="s">
        <v>77</v>
      </c>
      <c r="C159" s="218" t="s">
        <v>46</v>
      </c>
      <c r="D159" s="220">
        <v>0.48099999999999998</v>
      </c>
      <c r="E159" s="221"/>
      <c r="F159" s="222"/>
      <c r="G159" s="223"/>
      <c r="H159" s="223"/>
    </row>
    <row r="160" spans="1:8" ht="22.8">
      <c r="A160" s="218">
        <v>7</v>
      </c>
      <c r="B160" s="219" t="s">
        <v>66</v>
      </c>
      <c r="C160" s="218" t="s">
        <v>46</v>
      </c>
      <c r="D160" s="220">
        <v>0.48099999999999998</v>
      </c>
      <c r="E160" s="221"/>
      <c r="F160" s="222"/>
      <c r="G160" s="223"/>
      <c r="H160" s="223"/>
    </row>
    <row r="161" spans="1:8" ht="22.8">
      <c r="A161" s="218">
        <v>8</v>
      </c>
      <c r="B161" s="219" t="s">
        <v>67</v>
      </c>
      <c r="C161" s="218" t="s">
        <v>68</v>
      </c>
      <c r="D161" s="224">
        <v>7.36</v>
      </c>
      <c r="E161" s="221"/>
      <c r="F161" s="222"/>
      <c r="G161" s="223"/>
      <c r="H161" s="223"/>
    </row>
    <row r="162" spans="1:8" ht="34.200000000000003">
      <c r="A162" s="218">
        <v>9</v>
      </c>
      <c r="B162" s="219" t="s">
        <v>399</v>
      </c>
      <c r="C162" s="218" t="s">
        <v>46</v>
      </c>
      <c r="D162" s="224">
        <v>147</v>
      </c>
      <c r="E162" s="221"/>
      <c r="F162" s="222"/>
      <c r="G162" s="223"/>
      <c r="H162" s="223"/>
    </row>
    <row r="163" spans="1:8" ht="22.8">
      <c r="A163" s="218">
        <v>10</v>
      </c>
      <c r="B163" s="219" t="s">
        <v>373</v>
      </c>
      <c r="C163" s="218" t="s">
        <v>46</v>
      </c>
      <c r="D163" s="224">
        <v>147</v>
      </c>
      <c r="E163" s="221"/>
      <c r="F163" s="222"/>
      <c r="G163" s="223"/>
      <c r="H163" s="223"/>
    </row>
    <row r="164" spans="1:8" ht="34.200000000000003">
      <c r="A164" s="218">
        <v>11</v>
      </c>
      <c r="B164" s="219" t="s">
        <v>345</v>
      </c>
      <c r="C164" s="218" t="s">
        <v>68</v>
      </c>
      <c r="D164" s="224">
        <v>25.55</v>
      </c>
      <c r="E164" s="221"/>
      <c r="F164" s="222"/>
      <c r="G164" s="223"/>
      <c r="H164" s="223"/>
    </row>
    <row r="165" spans="1:8" ht="34.200000000000003">
      <c r="A165" s="218">
        <v>12</v>
      </c>
      <c r="B165" s="219" t="s">
        <v>344</v>
      </c>
      <c r="C165" s="218" t="s">
        <v>46</v>
      </c>
      <c r="D165" s="224">
        <v>1587</v>
      </c>
      <c r="E165" s="221"/>
      <c r="F165" s="222"/>
      <c r="G165" s="223"/>
      <c r="H165" s="223"/>
    </row>
    <row r="166" spans="1:8" ht="22.8">
      <c r="A166" s="218">
        <v>13</v>
      </c>
      <c r="B166" s="219" t="s">
        <v>66</v>
      </c>
      <c r="C166" s="218" t="s">
        <v>46</v>
      </c>
      <c r="D166" s="224">
        <v>1587</v>
      </c>
      <c r="E166" s="221"/>
      <c r="F166" s="222"/>
      <c r="G166" s="223"/>
      <c r="H166" s="223"/>
    </row>
    <row r="167" spans="1:8" ht="34.200000000000003">
      <c r="A167" s="218">
        <v>14</v>
      </c>
      <c r="B167" s="219" t="s">
        <v>346</v>
      </c>
      <c r="C167" s="218" t="s">
        <v>80</v>
      </c>
      <c r="D167" s="220">
        <v>0.02</v>
      </c>
      <c r="E167" s="221"/>
      <c r="F167" s="222"/>
      <c r="G167" s="223"/>
      <c r="H167" s="223"/>
    </row>
    <row r="168" spans="1:8" ht="34.200000000000003">
      <c r="A168" s="218">
        <v>15</v>
      </c>
      <c r="B168" s="219" t="s">
        <v>81</v>
      </c>
      <c r="C168" s="218" t="s">
        <v>80</v>
      </c>
      <c r="D168" s="220">
        <v>0.02</v>
      </c>
      <c r="E168" s="221"/>
      <c r="F168" s="222"/>
      <c r="G168" s="223"/>
      <c r="H168" s="223"/>
    </row>
    <row r="169" spans="1:8" ht="45.6">
      <c r="A169" s="218">
        <v>16</v>
      </c>
      <c r="B169" s="219" t="s">
        <v>82</v>
      </c>
      <c r="C169" s="218" t="s">
        <v>80</v>
      </c>
      <c r="D169" s="220">
        <v>0.02</v>
      </c>
      <c r="E169" s="221"/>
      <c r="F169" s="222"/>
      <c r="G169" s="223"/>
      <c r="H169" s="223"/>
    </row>
    <row r="170" spans="1:8" ht="34.200000000000003">
      <c r="A170" s="218">
        <v>17</v>
      </c>
      <c r="B170" s="219" t="s">
        <v>84</v>
      </c>
      <c r="C170" s="218" t="s">
        <v>80</v>
      </c>
      <c r="D170" s="224">
        <v>2.2250000000000001</v>
      </c>
      <c r="E170" s="221"/>
      <c r="F170" s="222"/>
      <c r="G170" s="223"/>
      <c r="H170" s="223"/>
    </row>
    <row r="171" spans="1:8" ht="34.200000000000003">
      <c r="A171" s="218">
        <v>18</v>
      </c>
      <c r="B171" s="219" t="s">
        <v>347</v>
      </c>
      <c r="C171" s="218" t="s">
        <v>80</v>
      </c>
      <c r="D171" s="224">
        <v>2.2250000000000001</v>
      </c>
      <c r="E171" s="221"/>
      <c r="F171" s="222"/>
      <c r="G171" s="223"/>
      <c r="H171" s="223"/>
    </row>
    <row r="172" spans="1:8" ht="34.200000000000003">
      <c r="A172" s="218">
        <v>19</v>
      </c>
      <c r="B172" s="219" t="s">
        <v>84</v>
      </c>
      <c r="C172" s="218" t="s">
        <v>80</v>
      </c>
      <c r="D172" s="220">
        <v>0.09</v>
      </c>
      <c r="E172" s="221"/>
      <c r="F172" s="222"/>
      <c r="G172" s="223"/>
      <c r="H172" s="223"/>
    </row>
    <row r="173" spans="1:8" ht="34.200000000000003">
      <c r="A173" s="218">
        <v>20</v>
      </c>
      <c r="B173" s="219" t="s">
        <v>348</v>
      </c>
      <c r="C173" s="218" t="s">
        <v>80</v>
      </c>
      <c r="D173" s="220">
        <v>0.09</v>
      </c>
      <c r="E173" s="221"/>
      <c r="F173" s="222"/>
      <c r="G173" s="223"/>
      <c r="H173" s="223"/>
    </row>
    <row r="174" spans="1:8" ht="22.8">
      <c r="A174" s="218">
        <v>21</v>
      </c>
      <c r="B174" s="219" t="s">
        <v>70</v>
      </c>
      <c r="C174" s="218" t="s">
        <v>10</v>
      </c>
      <c r="D174" s="224">
        <v>7</v>
      </c>
      <c r="E174" s="221"/>
      <c r="F174" s="222"/>
      <c r="G174" s="223"/>
      <c r="H174" s="223"/>
    </row>
    <row r="175" spans="1:8">
      <c r="A175" s="218">
        <v>22</v>
      </c>
      <c r="B175" s="219" t="s">
        <v>71</v>
      </c>
      <c r="C175" s="218" t="s">
        <v>10</v>
      </c>
      <c r="D175" s="224">
        <v>7</v>
      </c>
      <c r="E175" s="221"/>
      <c r="F175" s="222"/>
      <c r="G175" s="223"/>
      <c r="H175" s="223"/>
    </row>
    <row r="176" spans="1:8" ht="34.200000000000003">
      <c r="A176" s="218">
        <v>23</v>
      </c>
      <c r="B176" s="219" t="s">
        <v>400</v>
      </c>
      <c r="C176" s="218" t="s">
        <v>46</v>
      </c>
      <c r="D176" s="224">
        <v>1.17</v>
      </c>
      <c r="E176" s="221"/>
      <c r="F176" s="222"/>
      <c r="G176" s="223"/>
      <c r="H176" s="223"/>
    </row>
    <row r="177" spans="1:8" ht="22.8">
      <c r="A177" s="218">
        <v>24</v>
      </c>
      <c r="B177" s="219" t="s">
        <v>66</v>
      </c>
      <c r="C177" s="218" t="s">
        <v>46</v>
      </c>
      <c r="D177" s="224">
        <v>1.17</v>
      </c>
      <c r="E177" s="221"/>
      <c r="F177" s="222"/>
      <c r="G177" s="223"/>
      <c r="H177" s="223"/>
    </row>
    <row r="178" spans="1:8" ht="22.8">
      <c r="A178" s="218">
        <v>25</v>
      </c>
      <c r="B178" s="219" t="s">
        <v>350</v>
      </c>
      <c r="C178" s="218" t="s">
        <v>29</v>
      </c>
      <c r="D178" s="220">
        <v>0.04</v>
      </c>
      <c r="E178" s="221"/>
      <c r="F178" s="222"/>
      <c r="G178" s="223"/>
      <c r="H178" s="223"/>
    </row>
    <row r="179" spans="1:8" ht="22.8">
      <c r="A179" s="218">
        <v>26</v>
      </c>
      <c r="B179" s="219" t="s">
        <v>77</v>
      </c>
      <c r="C179" s="218" t="s">
        <v>46</v>
      </c>
      <c r="D179" s="220">
        <v>0.04</v>
      </c>
      <c r="E179" s="221"/>
      <c r="F179" s="222"/>
      <c r="G179" s="223"/>
      <c r="H179" s="223"/>
    </row>
    <row r="180" spans="1:8" ht="22.8">
      <c r="A180" s="218">
        <v>27</v>
      </c>
      <c r="B180" s="219" t="s">
        <v>66</v>
      </c>
      <c r="C180" s="218" t="s">
        <v>46</v>
      </c>
      <c r="D180" s="220">
        <v>0.04</v>
      </c>
      <c r="E180" s="221"/>
      <c r="F180" s="222"/>
      <c r="G180" s="223"/>
      <c r="H180" s="223"/>
    </row>
    <row r="181" spans="1:8" ht="22.8">
      <c r="A181" s="218">
        <v>28</v>
      </c>
      <c r="B181" s="219" t="s">
        <v>351</v>
      </c>
      <c r="C181" s="218" t="s">
        <v>10</v>
      </c>
      <c r="D181" s="224">
        <v>3</v>
      </c>
      <c r="E181" s="221"/>
      <c r="F181" s="222"/>
      <c r="G181" s="223"/>
      <c r="H181" s="223"/>
    </row>
    <row r="182" spans="1:8" ht="22.8">
      <c r="A182" s="218">
        <v>29</v>
      </c>
      <c r="B182" s="219" t="s">
        <v>352</v>
      </c>
      <c r="C182" s="218" t="s">
        <v>10</v>
      </c>
      <c r="D182" s="224">
        <v>3</v>
      </c>
      <c r="E182" s="221"/>
      <c r="F182" s="222"/>
      <c r="G182" s="223"/>
      <c r="H182" s="223"/>
    </row>
    <row r="183" spans="1:8" ht="22.8">
      <c r="A183" s="218">
        <v>30</v>
      </c>
      <c r="B183" s="219" t="s">
        <v>77</v>
      </c>
      <c r="C183" s="218" t="s">
        <v>46</v>
      </c>
      <c r="D183" s="220">
        <v>0.2</v>
      </c>
      <c r="E183" s="221"/>
      <c r="F183" s="222"/>
      <c r="G183" s="223"/>
      <c r="H183" s="223"/>
    </row>
    <row r="184" spans="1:8" ht="22.8">
      <c r="A184" s="218">
        <v>31</v>
      </c>
      <c r="B184" s="219" t="s">
        <v>66</v>
      </c>
      <c r="C184" s="218" t="s">
        <v>46</v>
      </c>
      <c r="D184" s="220">
        <v>0.2</v>
      </c>
      <c r="E184" s="221"/>
      <c r="F184" s="222"/>
      <c r="G184" s="223"/>
      <c r="H184" s="223"/>
    </row>
    <row r="185" spans="1:8" ht="22.8">
      <c r="A185" s="218">
        <v>32</v>
      </c>
      <c r="B185" s="219" t="s">
        <v>353</v>
      </c>
      <c r="C185" s="218" t="s">
        <v>10</v>
      </c>
      <c r="D185" s="224">
        <v>2</v>
      </c>
      <c r="E185" s="221"/>
      <c r="F185" s="222"/>
      <c r="G185" s="223"/>
      <c r="H185" s="223"/>
    </row>
    <row r="186" spans="1:8" ht="22.8">
      <c r="A186" s="218">
        <v>33</v>
      </c>
      <c r="B186" s="219" t="s">
        <v>77</v>
      </c>
      <c r="C186" s="218" t="s">
        <v>46</v>
      </c>
      <c r="D186" s="224">
        <v>1</v>
      </c>
      <c r="E186" s="221"/>
      <c r="F186" s="222"/>
      <c r="G186" s="223"/>
      <c r="H186" s="223"/>
    </row>
    <row r="187" spans="1:8" ht="22.8">
      <c r="A187" s="218">
        <v>34</v>
      </c>
      <c r="B187" s="219" t="s">
        <v>66</v>
      </c>
      <c r="C187" s="218" t="s">
        <v>46</v>
      </c>
      <c r="D187" s="224">
        <v>1</v>
      </c>
      <c r="E187" s="221"/>
      <c r="F187" s="222"/>
      <c r="G187" s="223"/>
      <c r="H187" s="223"/>
    </row>
    <row r="188" spans="1:8">
      <c r="A188" s="218">
        <v>35</v>
      </c>
      <c r="B188" s="219" t="s">
        <v>354</v>
      </c>
      <c r="C188" s="218" t="s">
        <v>10</v>
      </c>
      <c r="D188" s="224">
        <v>1</v>
      </c>
      <c r="E188" s="221"/>
      <c r="F188" s="222"/>
      <c r="G188" s="223"/>
      <c r="H188" s="223"/>
    </row>
    <row r="189" spans="1:8" ht="22.8">
      <c r="A189" s="218">
        <v>36</v>
      </c>
      <c r="B189" s="219" t="s">
        <v>77</v>
      </c>
      <c r="C189" s="218" t="s">
        <v>46</v>
      </c>
      <c r="D189" s="220">
        <v>0.05</v>
      </c>
      <c r="E189" s="221"/>
      <c r="F189" s="222"/>
      <c r="G189" s="223"/>
      <c r="H189" s="223"/>
    </row>
    <row r="190" spans="1:8" ht="22.8">
      <c r="A190" s="218">
        <v>37</v>
      </c>
      <c r="B190" s="219" t="s">
        <v>373</v>
      </c>
      <c r="C190" s="218" t="s">
        <v>46</v>
      </c>
      <c r="D190" s="220">
        <v>0.05</v>
      </c>
      <c r="E190" s="221"/>
      <c r="F190" s="222"/>
      <c r="G190" s="223"/>
      <c r="H190" s="223"/>
    </row>
    <row r="191" spans="1:8">
      <c r="A191" s="216"/>
      <c r="B191" s="512" t="s">
        <v>78</v>
      </c>
      <c r="C191" s="513"/>
      <c r="D191" s="513"/>
      <c r="E191" s="513"/>
      <c r="F191" s="513"/>
    </row>
    <row r="192" spans="1:8" ht="22.8">
      <c r="A192" s="218">
        <v>1</v>
      </c>
      <c r="B192" s="219" t="s">
        <v>86</v>
      </c>
      <c r="C192" s="218" t="s">
        <v>87</v>
      </c>
      <c r="D192" s="224">
        <v>2.63</v>
      </c>
      <c r="E192" s="221"/>
      <c r="F192" s="222"/>
      <c r="G192" s="223"/>
      <c r="H192" s="223"/>
    </row>
    <row r="193" spans="1:8" ht="34.200000000000003">
      <c r="A193" s="218">
        <v>2</v>
      </c>
      <c r="B193" s="219" t="s">
        <v>88</v>
      </c>
      <c r="C193" s="218" t="s">
        <v>42</v>
      </c>
      <c r="D193" s="224">
        <v>7.89</v>
      </c>
      <c r="E193" s="221"/>
      <c r="F193" s="222"/>
      <c r="G193" s="223"/>
      <c r="H193" s="223"/>
    </row>
    <row r="194" spans="1:8" ht="34.200000000000003">
      <c r="A194" s="218">
        <v>3</v>
      </c>
      <c r="B194" s="219" t="s">
        <v>355</v>
      </c>
      <c r="C194" s="218" t="s">
        <v>68</v>
      </c>
      <c r="D194" s="224">
        <v>22.95</v>
      </c>
      <c r="E194" s="221"/>
      <c r="F194" s="222"/>
      <c r="G194" s="223"/>
      <c r="H194" s="223"/>
    </row>
    <row r="195" spans="1:8" ht="22.8">
      <c r="A195" s="218">
        <v>4</v>
      </c>
      <c r="B195" s="219" t="s">
        <v>89</v>
      </c>
      <c r="C195" s="218" t="s">
        <v>87</v>
      </c>
      <c r="D195" s="220">
        <v>0.45</v>
      </c>
      <c r="E195" s="221"/>
      <c r="F195" s="222"/>
      <c r="G195" s="223"/>
      <c r="H195" s="223"/>
    </row>
    <row r="196" spans="1:8" ht="22.8">
      <c r="A196" s="218">
        <v>5</v>
      </c>
      <c r="B196" s="219" t="s">
        <v>356</v>
      </c>
      <c r="C196" s="218" t="s">
        <v>87</v>
      </c>
      <c r="D196" s="220">
        <v>0.12</v>
      </c>
      <c r="E196" s="221"/>
      <c r="F196" s="222"/>
      <c r="G196" s="223"/>
      <c r="H196" s="223"/>
    </row>
    <row r="197" spans="1:8" ht="34.200000000000003">
      <c r="A197" s="218">
        <v>6</v>
      </c>
      <c r="B197" s="219" t="s">
        <v>81</v>
      </c>
      <c r="C197" s="218" t="s">
        <v>80</v>
      </c>
      <c r="D197" s="220">
        <v>5.985E-2</v>
      </c>
      <c r="E197" s="221"/>
      <c r="F197" s="222"/>
      <c r="G197" s="223"/>
      <c r="H197" s="223"/>
    </row>
    <row r="198" spans="1:8" ht="45.6">
      <c r="A198" s="218">
        <v>7</v>
      </c>
      <c r="B198" s="219" t="s">
        <v>357</v>
      </c>
      <c r="C198" s="218" t="s">
        <v>80</v>
      </c>
      <c r="D198" s="220">
        <v>5.985E-2</v>
      </c>
      <c r="E198" s="221"/>
      <c r="F198" s="222"/>
      <c r="G198" s="223"/>
      <c r="H198" s="223"/>
    </row>
    <row r="199" spans="1:8" ht="34.200000000000003">
      <c r="A199" s="218">
        <v>8</v>
      </c>
      <c r="B199" s="219" t="s">
        <v>92</v>
      </c>
      <c r="C199" s="218" t="s">
        <v>68</v>
      </c>
      <c r="D199" s="224">
        <v>5.7</v>
      </c>
      <c r="E199" s="221"/>
      <c r="F199" s="222"/>
      <c r="G199" s="223"/>
      <c r="H199" s="223"/>
    </row>
    <row r="200" spans="1:8" ht="22.8">
      <c r="A200" s="218">
        <v>9</v>
      </c>
      <c r="B200" s="219" t="s">
        <v>93</v>
      </c>
      <c r="C200" s="218" t="s">
        <v>68</v>
      </c>
      <c r="D200" s="224">
        <v>5.7</v>
      </c>
      <c r="E200" s="221"/>
      <c r="F200" s="222"/>
      <c r="G200" s="223"/>
      <c r="H200" s="223"/>
    </row>
    <row r="201" spans="1:8">
      <c r="A201" s="216"/>
      <c r="B201" s="512" t="s">
        <v>358</v>
      </c>
      <c r="C201" s="513"/>
      <c r="D201" s="513"/>
      <c r="E201" s="513"/>
      <c r="F201" s="513"/>
    </row>
    <row r="202" spans="1:8" ht="34.200000000000003">
      <c r="A202" s="218">
        <v>1</v>
      </c>
      <c r="B202" s="219" t="s">
        <v>84</v>
      </c>
      <c r="C202" s="218" t="s">
        <v>80</v>
      </c>
      <c r="D202" s="220">
        <v>7.2999999999999995E-2</v>
      </c>
      <c r="E202" s="221"/>
      <c r="F202" s="222"/>
      <c r="G202" s="223"/>
      <c r="H202" s="223"/>
    </row>
    <row r="203" spans="1:8" ht="34.200000000000003">
      <c r="A203" s="218">
        <v>2</v>
      </c>
      <c r="B203" s="219" t="s">
        <v>348</v>
      </c>
      <c r="C203" s="218" t="s">
        <v>80</v>
      </c>
      <c r="D203" s="220">
        <v>7.2999999999999995E-2</v>
      </c>
      <c r="E203" s="221"/>
      <c r="F203" s="222"/>
      <c r="G203" s="223"/>
      <c r="H203" s="223"/>
    </row>
    <row r="204" spans="1:8" ht="45.6">
      <c r="A204" s="218">
        <v>3</v>
      </c>
      <c r="B204" s="219" t="s">
        <v>359</v>
      </c>
      <c r="C204" s="218" t="s">
        <v>103</v>
      </c>
      <c r="D204" s="224">
        <v>1.45</v>
      </c>
      <c r="E204" s="221"/>
      <c r="F204" s="222"/>
      <c r="G204" s="223"/>
      <c r="H204" s="223"/>
    </row>
    <row r="205" spans="1:8">
      <c r="A205" s="218">
        <v>4</v>
      </c>
      <c r="B205" s="219" t="s">
        <v>361</v>
      </c>
      <c r="C205" s="218" t="s">
        <v>68</v>
      </c>
      <c r="D205" s="224">
        <v>3.8</v>
      </c>
      <c r="E205" s="221"/>
      <c r="F205" s="222"/>
      <c r="G205" s="223"/>
      <c r="H205" s="223"/>
    </row>
    <row r="206" spans="1:8">
      <c r="A206" s="216"/>
      <c r="B206" s="512" t="s">
        <v>401</v>
      </c>
      <c r="C206" s="513"/>
      <c r="D206" s="513"/>
      <c r="E206" s="513"/>
      <c r="F206" s="513"/>
    </row>
    <row r="207" spans="1:8" ht="45.6">
      <c r="A207" s="218">
        <v>1</v>
      </c>
      <c r="B207" s="219" t="s">
        <v>227</v>
      </c>
      <c r="C207" s="218" t="s">
        <v>42</v>
      </c>
      <c r="D207" s="224">
        <v>11.8</v>
      </c>
      <c r="E207" s="221"/>
      <c r="F207" s="222"/>
      <c r="G207" s="223"/>
      <c r="H207" s="223"/>
    </row>
    <row r="208" spans="1:8" ht="22.8">
      <c r="A208" s="218">
        <v>2</v>
      </c>
      <c r="B208" s="219" t="s">
        <v>363</v>
      </c>
      <c r="C208" s="218" t="s">
        <v>42</v>
      </c>
      <c r="D208" s="224">
        <v>4.88</v>
      </c>
      <c r="E208" s="221"/>
      <c r="F208" s="222"/>
      <c r="G208" s="223"/>
      <c r="H208" s="223"/>
    </row>
    <row r="209" spans="1:8" ht="34.200000000000003">
      <c r="A209" s="218">
        <v>3</v>
      </c>
      <c r="B209" s="219" t="s">
        <v>364</v>
      </c>
      <c r="C209" s="218" t="s">
        <v>68</v>
      </c>
      <c r="D209" s="224">
        <v>21</v>
      </c>
      <c r="E209" s="221"/>
      <c r="F209" s="222"/>
      <c r="G209" s="223"/>
      <c r="H209" s="223"/>
    </row>
    <row r="210" spans="1:8" ht="34.200000000000003">
      <c r="A210" s="218">
        <v>4</v>
      </c>
      <c r="B210" s="219" t="s">
        <v>365</v>
      </c>
      <c r="C210" s="218" t="s">
        <v>68</v>
      </c>
      <c r="D210" s="224">
        <v>1.95</v>
      </c>
      <c r="E210" s="221"/>
      <c r="F210" s="222"/>
      <c r="G210" s="223"/>
      <c r="H210" s="223"/>
    </row>
    <row r="211" spans="1:8" ht="22.8">
      <c r="A211" s="218">
        <v>5</v>
      </c>
      <c r="B211" s="219" t="s">
        <v>366</v>
      </c>
      <c r="C211" s="218" t="s">
        <v>87</v>
      </c>
      <c r="D211" s="224">
        <v>2.4700000000000002</v>
      </c>
      <c r="E211" s="221"/>
      <c r="F211" s="222"/>
      <c r="G211" s="223"/>
      <c r="H211" s="223"/>
    </row>
    <row r="212" spans="1:8" ht="45.6">
      <c r="A212" s="218">
        <v>6</v>
      </c>
      <c r="B212" s="219" t="s">
        <v>367</v>
      </c>
      <c r="C212" s="218" t="s">
        <v>68</v>
      </c>
      <c r="D212" s="224">
        <v>24.7</v>
      </c>
      <c r="E212" s="221"/>
      <c r="F212" s="222"/>
      <c r="G212" s="223"/>
      <c r="H212" s="223"/>
    </row>
    <row r="213" spans="1:8" ht="22.8">
      <c r="A213" s="218">
        <v>7</v>
      </c>
      <c r="B213" s="219" t="s">
        <v>366</v>
      </c>
      <c r="C213" s="218" t="s">
        <v>87</v>
      </c>
      <c r="D213" s="224">
        <v>2.4700000000000002</v>
      </c>
      <c r="E213" s="221"/>
      <c r="F213" s="222"/>
      <c r="G213" s="223"/>
      <c r="H213" s="223"/>
    </row>
    <row r="214" spans="1:8" ht="34.200000000000003">
      <c r="A214" s="218">
        <v>8</v>
      </c>
      <c r="B214" s="219" t="s">
        <v>368</v>
      </c>
      <c r="C214" s="218" t="s">
        <v>68</v>
      </c>
      <c r="D214" s="224">
        <v>24.7</v>
      </c>
      <c r="E214" s="221"/>
      <c r="F214" s="222"/>
      <c r="G214" s="223"/>
      <c r="H214" s="223"/>
    </row>
    <row r="215" spans="1:8" ht="22.8">
      <c r="A215" s="218">
        <v>9</v>
      </c>
      <c r="B215" s="381" t="s">
        <v>2288</v>
      </c>
      <c r="C215" s="218" t="s">
        <v>103</v>
      </c>
      <c r="D215" s="224">
        <v>2.94</v>
      </c>
      <c r="E215" s="221"/>
      <c r="F215" s="222"/>
      <c r="G215" s="223"/>
      <c r="H215" s="223"/>
    </row>
    <row r="216" spans="1:8" ht="22.8">
      <c r="A216" s="218">
        <v>10</v>
      </c>
      <c r="B216" s="219" t="s">
        <v>369</v>
      </c>
      <c r="C216" s="218" t="s">
        <v>103</v>
      </c>
      <c r="D216" s="224">
        <v>2.94</v>
      </c>
      <c r="E216" s="221"/>
      <c r="F216" s="222"/>
      <c r="G216" s="223"/>
      <c r="H216" s="223"/>
    </row>
    <row r="217" spans="1:8" ht="22.8">
      <c r="A217" s="218">
        <v>11</v>
      </c>
      <c r="B217" s="219" t="s">
        <v>370</v>
      </c>
      <c r="C217" s="218" t="s">
        <v>68</v>
      </c>
      <c r="D217" s="220">
        <v>0.7</v>
      </c>
      <c r="E217" s="221"/>
      <c r="F217" s="222"/>
      <c r="G217" s="223"/>
      <c r="H217" s="223"/>
    </row>
    <row r="218" spans="1:8" ht="34.200000000000003">
      <c r="A218" s="218">
        <v>12</v>
      </c>
      <c r="B218" s="219" t="s">
        <v>371</v>
      </c>
      <c r="C218" s="218" t="s">
        <v>68</v>
      </c>
      <c r="D218" s="220">
        <v>0.06</v>
      </c>
      <c r="E218" s="221"/>
      <c r="F218" s="222"/>
      <c r="G218" s="223"/>
      <c r="H218" s="223"/>
    </row>
    <row r="219" spans="1:8" ht="34.200000000000003">
      <c r="A219" s="218">
        <v>13</v>
      </c>
      <c r="B219" s="219" t="s">
        <v>372</v>
      </c>
      <c r="C219" s="218" t="s">
        <v>46</v>
      </c>
      <c r="D219" s="220">
        <v>0.52800000000000002</v>
      </c>
      <c r="E219" s="221"/>
      <c r="F219" s="222"/>
      <c r="G219" s="223"/>
      <c r="H219" s="223"/>
    </row>
    <row r="220" spans="1:8" ht="22.8">
      <c r="A220" s="218">
        <v>14</v>
      </c>
      <c r="B220" s="219" t="s">
        <v>373</v>
      </c>
      <c r="C220" s="218" t="s">
        <v>46</v>
      </c>
      <c r="D220" s="220">
        <v>0.52800000000000002</v>
      </c>
      <c r="E220" s="221"/>
      <c r="F220" s="222"/>
      <c r="G220" s="223"/>
      <c r="H220" s="223"/>
    </row>
    <row r="221" spans="1:8">
      <c r="A221" s="216"/>
      <c r="B221" s="512" t="s">
        <v>402</v>
      </c>
      <c r="C221" s="513"/>
      <c r="D221" s="513"/>
      <c r="E221" s="513"/>
      <c r="F221" s="513"/>
    </row>
    <row r="222" spans="1:8" ht="45.6">
      <c r="A222" s="218">
        <v>1</v>
      </c>
      <c r="B222" s="219" t="s">
        <v>227</v>
      </c>
      <c r="C222" s="218" t="s">
        <v>42</v>
      </c>
      <c r="D222" s="224">
        <v>1.32</v>
      </c>
      <c r="E222" s="221"/>
      <c r="F222" s="222"/>
      <c r="G222" s="223"/>
      <c r="H222" s="223"/>
    </row>
    <row r="223" spans="1:8" ht="22.8">
      <c r="A223" s="218">
        <v>2</v>
      </c>
      <c r="B223" s="219" t="s">
        <v>376</v>
      </c>
      <c r="C223" s="218" t="s">
        <v>68</v>
      </c>
      <c r="D223" s="224">
        <v>5.2</v>
      </c>
      <c r="E223" s="221"/>
      <c r="F223" s="222"/>
      <c r="G223" s="223"/>
      <c r="H223" s="223"/>
    </row>
    <row r="224" spans="1:8" ht="22.8">
      <c r="A224" s="218">
        <v>3</v>
      </c>
      <c r="B224" s="219" t="s">
        <v>97</v>
      </c>
      <c r="C224" s="218" t="s">
        <v>68</v>
      </c>
      <c r="D224" s="224">
        <v>5.15</v>
      </c>
      <c r="E224" s="221"/>
      <c r="F224" s="222"/>
      <c r="G224" s="223"/>
      <c r="H224" s="223"/>
    </row>
    <row r="225" spans="1:8" ht="34.200000000000003">
      <c r="A225" s="218">
        <v>4</v>
      </c>
      <c r="B225" s="219" t="s">
        <v>379</v>
      </c>
      <c r="C225" s="218" t="s">
        <v>68</v>
      </c>
      <c r="D225" s="224">
        <v>4.7</v>
      </c>
      <c r="E225" s="221"/>
      <c r="F225" s="222"/>
      <c r="G225" s="223"/>
      <c r="H225" s="223"/>
    </row>
    <row r="226" spans="1:8" ht="22.8">
      <c r="A226" s="218">
        <v>5</v>
      </c>
      <c r="B226" s="219" t="s">
        <v>98</v>
      </c>
      <c r="C226" s="218" t="s">
        <v>68</v>
      </c>
      <c r="D226" s="220">
        <v>0.28999999999999998</v>
      </c>
      <c r="E226" s="221"/>
      <c r="F226" s="222"/>
      <c r="G226" s="223"/>
      <c r="H226" s="223"/>
    </row>
    <row r="227" spans="1:8" ht="22.8">
      <c r="A227" s="218">
        <v>6</v>
      </c>
      <c r="B227" s="219" t="s">
        <v>98</v>
      </c>
      <c r="C227" s="218" t="s">
        <v>68</v>
      </c>
      <c r="D227" s="220">
        <v>0.16</v>
      </c>
      <c r="E227" s="221"/>
      <c r="F227" s="222"/>
      <c r="G227" s="223"/>
      <c r="H227" s="223"/>
    </row>
    <row r="228" spans="1:8" ht="22.8">
      <c r="A228" s="218">
        <v>7</v>
      </c>
      <c r="B228" s="219" t="s">
        <v>102</v>
      </c>
      <c r="C228" s="218" t="s">
        <v>103</v>
      </c>
      <c r="D228" s="220">
        <v>0.98</v>
      </c>
      <c r="E228" s="221"/>
      <c r="F228" s="222"/>
      <c r="G228" s="223"/>
      <c r="H228" s="223"/>
    </row>
    <row r="229" spans="1:8">
      <c r="A229" s="216"/>
      <c r="B229" s="512" t="s">
        <v>380</v>
      </c>
      <c r="C229" s="513"/>
      <c r="D229" s="513"/>
      <c r="E229" s="513"/>
      <c r="F229" s="513"/>
    </row>
    <row r="230" spans="1:8" ht="34.200000000000003">
      <c r="A230" s="218">
        <v>1</v>
      </c>
      <c r="B230" s="219" t="s">
        <v>2370</v>
      </c>
      <c r="C230" s="218" t="s">
        <v>10</v>
      </c>
      <c r="D230" s="364">
        <v>1</v>
      </c>
      <c r="E230" s="221"/>
      <c r="F230" s="222"/>
      <c r="G230" s="223"/>
      <c r="H230" s="223"/>
    </row>
    <row r="231" spans="1:8" ht="34.200000000000003">
      <c r="A231" s="218">
        <v>3</v>
      </c>
      <c r="B231" s="219" t="s">
        <v>2371</v>
      </c>
      <c r="C231" s="218" t="s">
        <v>10</v>
      </c>
      <c r="D231" s="224">
        <v>1</v>
      </c>
      <c r="E231" s="221"/>
      <c r="F231" s="222"/>
      <c r="G231" s="223"/>
      <c r="H231" s="223"/>
    </row>
    <row r="232" spans="1:8">
      <c r="A232" s="218">
        <v>5</v>
      </c>
      <c r="B232" s="219" t="s">
        <v>2372</v>
      </c>
      <c r="C232" s="218" t="s">
        <v>15</v>
      </c>
      <c r="D232" s="224">
        <v>5</v>
      </c>
      <c r="E232" s="221"/>
      <c r="F232" s="222"/>
      <c r="G232" s="223"/>
      <c r="H232" s="223"/>
    </row>
    <row r="233" spans="1:8">
      <c r="A233" s="218">
        <v>7</v>
      </c>
      <c r="B233" s="219" t="s">
        <v>2373</v>
      </c>
      <c r="C233" s="218" t="s">
        <v>10</v>
      </c>
      <c r="D233" s="224">
        <v>3</v>
      </c>
      <c r="E233" s="221"/>
      <c r="F233" s="222"/>
      <c r="G233" s="223"/>
      <c r="H233" s="223"/>
    </row>
    <row r="234" spans="1:8">
      <c r="A234" s="216"/>
      <c r="B234" s="512" t="s">
        <v>403</v>
      </c>
      <c r="C234" s="513"/>
      <c r="D234" s="513"/>
      <c r="E234" s="513"/>
      <c r="F234" s="513"/>
    </row>
    <row r="235" spans="1:8" ht="34.200000000000003">
      <c r="A235" s="218">
        <v>1</v>
      </c>
      <c r="B235" s="219" t="s">
        <v>112</v>
      </c>
      <c r="C235" s="218" t="s">
        <v>10</v>
      </c>
      <c r="D235" s="224">
        <v>1</v>
      </c>
      <c r="E235" s="221"/>
      <c r="F235" s="222"/>
      <c r="G235" s="223"/>
      <c r="H235" s="223"/>
    </row>
    <row r="236" spans="1:8" ht="22.8">
      <c r="A236" s="218">
        <v>2</v>
      </c>
      <c r="B236" s="219" t="s">
        <v>113</v>
      </c>
      <c r="C236" s="218" t="s">
        <v>10</v>
      </c>
      <c r="D236" s="224">
        <v>7</v>
      </c>
      <c r="E236" s="221"/>
      <c r="F236" s="222"/>
      <c r="G236" s="223"/>
      <c r="H236" s="223"/>
    </row>
    <row r="237" spans="1:8" ht="22.8">
      <c r="A237" s="218">
        <v>3</v>
      </c>
      <c r="B237" s="219" t="s">
        <v>385</v>
      </c>
      <c r="C237" s="218" t="s">
        <v>10</v>
      </c>
      <c r="D237" s="224">
        <v>4</v>
      </c>
      <c r="E237" s="221"/>
      <c r="F237" s="222"/>
      <c r="G237" s="223"/>
      <c r="H237" s="223"/>
    </row>
    <row r="238" spans="1:8" ht="22.8">
      <c r="A238" s="218">
        <v>4</v>
      </c>
      <c r="B238" s="219" t="s">
        <v>113</v>
      </c>
      <c r="C238" s="218" t="s">
        <v>10</v>
      </c>
      <c r="D238" s="224">
        <v>3</v>
      </c>
      <c r="E238" s="221"/>
      <c r="F238" s="222"/>
      <c r="G238" s="223"/>
      <c r="H238" s="223"/>
    </row>
    <row r="239" spans="1:8" ht="22.8">
      <c r="A239" s="218">
        <v>5</v>
      </c>
      <c r="B239" s="219" t="s">
        <v>113</v>
      </c>
      <c r="C239" s="218" t="s">
        <v>15</v>
      </c>
      <c r="D239" s="224">
        <v>1</v>
      </c>
      <c r="E239" s="221"/>
      <c r="F239" s="222"/>
      <c r="G239" s="223"/>
      <c r="H239" s="223"/>
    </row>
    <row r="240" spans="1:8" ht="22.8">
      <c r="A240" s="218">
        <v>6</v>
      </c>
      <c r="B240" s="219" t="s">
        <v>113</v>
      </c>
      <c r="C240" s="218" t="s">
        <v>10</v>
      </c>
      <c r="D240" s="224">
        <v>1</v>
      </c>
      <c r="E240" s="221"/>
      <c r="F240" s="222"/>
      <c r="G240" s="223"/>
      <c r="H240" s="223"/>
    </row>
    <row r="241" spans="1:8" ht="22.8">
      <c r="A241" s="218">
        <v>7</v>
      </c>
      <c r="B241" s="219" t="s">
        <v>387</v>
      </c>
      <c r="C241" s="218" t="s">
        <v>10</v>
      </c>
      <c r="D241" s="224">
        <v>1</v>
      </c>
      <c r="E241" s="221"/>
      <c r="F241" s="222"/>
      <c r="G241" s="223"/>
      <c r="H241" s="223"/>
    </row>
    <row r="242" spans="1:8" ht="22.8">
      <c r="A242" s="218">
        <v>8</v>
      </c>
      <c r="B242" s="219" t="s">
        <v>391</v>
      </c>
      <c r="C242" s="218" t="s">
        <v>184</v>
      </c>
      <c r="D242" s="224">
        <v>131</v>
      </c>
      <c r="E242" s="221"/>
      <c r="F242" s="222"/>
      <c r="G242" s="223"/>
      <c r="H242" s="223"/>
    </row>
    <row r="243" spans="1:8">
      <c r="A243" s="216"/>
      <c r="B243" s="512" t="s">
        <v>392</v>
      </c>
      <c r="C243" s="513"/>
      <c r="D243" s="513"/>
      <c r="E243" s="513"/>
      <c r="F243" s="513"/>
    </row>
    <row r="244" spans="1:8" ht="22.8">
      <c r="A244" s="218">
        <v>1</v>
      </c>
      <c r="B244" s="219" t="s">
        <v>395</v>
      </c>
      <c r="C244" s="218" t="s">
        <v>10</v>
      </c>
      <c r="D244" s="224">
        <v>1</v>
      </c>
      <c r="E244" s="221"/>
      <c r="F244" s="222"/>
      <c r="G244" s="223"/>
      <c r="H244" s="223"/>
    </row>
    <row r="245" spans="1:8" ht="22.8">
      <c r="A245" s="218">
        <v>2</v>
      </c>
      <c r="B245" s="219" t="s">
        <v>351</v>
      </c>
      <c r="C245" s="218" t="s">
        <v>10</v>
      </c>
      <c r="D245" s="224">
        <v>1</v>
      </c>
      <c r="E245" s="221"/>
      <c r="F245" s="222"/>
      <c r="G245" s="223"/>
      <c r="H245" s="223"/>
    </row>
    <row r="246" spans="1:8" ht="22.8">
      <c r="A246" s="218">
        <v>3</v>
      </c>
      <c r="B246" s="219" t="s">
        <v>396</v>
      </c>
      <c r="C246" s="218" t="s">
        <v>10</v>
      </c>
      <c r="D246" s="224">
        <v>1</v>
      </c>
      <c r="E246" s="221"/>
      <c r="F246" s="222"/>
      <c r="G246" s="223"/>
      <c r="H246" s="223"/>
    </row>
    <row r="247" spans="1:8" ht="22.8">
      <c r="A247" s="218">
        <v>4</v>
      </c>
      <c r="B247" s="219" t="s">
        <v>397</v>
      </c>
      <c r="C247" s="218" t="s">
        <v>10</v>
      </c>
      <c r="D247" s="224">
        <v>1</v>
      </c>
      <c r="E247" s="221"/>
      <c r="F247" s="222"/>
      <c r="G247" s="223"/>
      <c r="H247" s="223"/>
    </row>
    <row r="248" spans="1:8" ht="14.1" customHeight="1">
      <c r="A248" s="514" t="s">
        <v>1392</v>
      </c>
      <c r="B248" s="515"/>
      <c r="C248" s="515"/>
      <c r="D248" s="515"/>
      <c r="E248" s="516"/>
      <c r="F248" s="222"/>
    </row>
    <row r="249" spans="1:8">
      <c r="B249" s="527"/>
      <c r="C249" s="527"/>
      <c r="D249" s="527"/>
      <c r="E249" s="527"/>
      <c r="F249" s="527"/>
    </row>
    <row r="250" spans="1:8">
      <c r="B250" s="527"/>
      <c r="C250" s="527"/>
      <c r="D250" s="527"/>
      <c r="E250" s="527"/>
      <c r="F250" s="527"/>
    </row>
    <row r="251" spans="1:8">
      <c r="B251" s="527"/>
      <c r="C251" s="527"/>
      <c r="D251" s="527"/>
      <c r="E251" s="527"/>
      <c r="F251" s="527"/>
    </row>
    <row r="252" spans="1:8" ht="15">
      <c r="B252" s="517" t="s">
        <v>19</v>
      </c>
      <c r="C252" s="518"/>
      <c r="D252" s="518"/>
      <c r="E252" s="518"/>
    </row>
    <row r="254" spans="1:8">
      <c r="A254" s="519" t="s">
        <v>318</v>
      </c>
      <c r="B254" s="520"/>
      <c r="C254" s="520"/>
      <c r="D254" s="520"/>
      <c r="E254" s="520"/>
      <c r="F254" s="520"/>
    </row>
    <row r="255" spans="1:8">
      <c r="A255" s="520"/>
      <c r="B255" s="520"/>
      <c r="C255" s="520"/>
      <c r="D255" s="520"/>
      <c r="E255" s="520"/>
      <c r="F255" s="520"/>
    </row>
    <row r="256" spans="1:8">
      <c r="A256" s="519" t="s">
        <v>21</v>
      </c>
      <c r="B256" s="520"/>
      <c r="C256" s="520"/>
      <c r="D256" s="520"/>
      <c r="E256" s="520"/>
      <c r="F256" s="520"/>
    </row>
    <row r="257" spans="1:8">
      <c r="A257" s="520"/>
      <c r="B257" s="520"/>
      <c r="C257" s="520"/>
      <c r="D257" s="520"/>
      <c r="E257" s="520"/>
      <c r="F257" s="520"/>
    </row>
    <row r="258" spans="1:8">
      <c r="A258" s="519" t="s">
        <v>404</v>
      </c>
      <c r="B258" s="520"/>
      <c r="C258" s="520"/>
      <c r="D258" s="520"/>
      <c r="E258" s="520"/>
      <c r="F258" s="520"/>
    </row>
    <row r="259" spans="1:8">
      <c r="A259" s="520"/>
      <c r="B259" s="520"/>
      <c r="C259" s="520"/>
      <c r="D259" s="520"/>
      <c r="E259" s="520"/>
      <c r="F259" s="520"/>
    </row>
    <row r="260" spans="1:8">
      <c r="A260" s="521" t="s">
        <v>1438</v>
      </c>
      <c r="B260" s="210" t="s">
        <v>23</v>
      </c>
      <c r="C260" s="211" t="s">
        <v>6</v>
      </c>
      <c r="D260" s="523" t="s">
        <v>7</v>
      </c>
      <c r="E260" s="525" t="s">
        <v>1393</v>
      </c>
      <c r="F260" s="526"/>
    </row>
    <row r="261" spans="1:8">
      <c r="A261" s="522"/>
      <c r="B261" s="213" t="s">
        <v>24</v>
      </c>
      <c r="C261" s="214" t="s">
        <v>10</v>
      </c>
      <c r="D261" s="524"/>
      <c r="E261" s="215" t="s">
        <v>25</v>
      </c>
      <c r="F261" s="212" t="s">
        <v>26</v>
      </c>
    </row>
    <row r="262" spans="1:8">
      <c r="A262" s="216"/>
      <c r="B262" s="512" t="s">
        <v>27</v>
      </c>
      <c r="C262" s="513"/>
      <c r="D262" s="513"/>
      <c r="E262" s="513"/>
      <c r="F262" s="513"/>
    </row>
    <row r="263" spans="1:8" ht="22.8">
      <c r="A263" s="218">
        <v>1</v>
      </c>
      <c r="B263" s="219" t="s">
        <v>291</v>
      </c>
      <c r="C263" s="218" t="s">
        <v>259</v>
      </c>
      <c r="D263" s="220">
        <v>0.27800000000000002</v>
      </c>
      <c r="E263" s="221"/>
      <c r="F263" s="222"/>
      <c r="G263" s="223"/>
      <c r="H263" s="223"/>
    </row>
    <row r="264" spans="1:8" ht="34.200000000000003">
      <c r="A264" s="218">
        <v>2</v>
      </c>
      <c r="B264" s="219" t="s">
        <v>342</v>
      </c>
      <c r="C264" s="218" t="s">
        <v>64</v>
      </c>
      <c r="D264" s="224">
        <v>229</v>
      </c>
      <c r="E264" s="221"/>
      <c r="F264" s="222"/>
      <c r="G264" s="223"/>
      <c r="H264" s="223"/>
    </row>
    <row r="265" spans="1:8" ht="22.8">
      <c r="A265" s="218">
        <v>3</v>
      </c>
      <c r="B265" s="219" t="s">
        <v>77</v>
      </c>
      <c r="C265" s="218" t="s">
        <v>46</v>
      </c>
      <c r="D265" s="224">
        <v>22.9</v>
      </c>
      <c r="E265" s="221"/>
      <c r="F265" s="222"/>
      <c r="G265" s="223"/>
      <c r="H265" s="223"/>
    </row>
    <row r="266" spans="1:8" ht="22.8">
      <c r="A266" s="218">
        <v>4</v>
      </c>
      <c r="B266" s="219" t="s">
        <v>66</v>
      </c>
      <c r="C266" s="218" t="s">
        <v>46</v>
      </c>
      <c r="D266" s="224">
        <v>22.9</v>
      </c>
      <c r="E266" s="221"/>
      <c r="F266" s="222"/>
      <c r="G266" s="223"/>
      <c r="H266" s="223"/>
    </row>
    <row r="267" spans="1:8" ht="34.200000000000003">
      <c r="A267" s="218">
        <v>5</v>
      </c>
      <c r="B267" s="219" t="s">
        <v>63</v>
      </c>
      <c r="C267" s="218" t="s">
        <v>64</v>
      </c>
      <c r="D267" s="224">
        <v>152</v>
      </c>
      <c r="E267" s="221"/>
      <c r="F267" s="222"/>
      <c r="G267" s="223"/>
      <c r="H267" s="223"/>
    </row>
    <row r="268" spans="1:8" ht="22.8">
      <c r="A268" s="218">
        <v>6</v>
      </c>
      <c r="B268" s="219" t="s">
        <v>77</v>
      </c>
      <c r="C268" s="218" t="s">
        <v>46</v>
      </c>
      <c r="D268" s="224">
        <v>5.62</v>
      </c>
      <c r="E268" s="221"/>
      <c r="F268" s="222"/>
      <c r="G268" s="223"/>
      <c r="H268" s="223"/>
    </row>
    <row r="269" spans="1:8" ht="22.8">
      <c r="A269" s="218">
        <v>7</v>
      </c>
      <c r="B269" s="219" t="s">
        <v>66</v>
      </c>
      <c r="C269" s="218" t="s">
        <v>46</v>
      </c>
      <c r="D269" s="224">
        <v>5.62</v>
      </c>
      <c r="E269" s="221"/>
      <c r="F269" s="222"/>
      <c r="G269" s="223"/>
      <c r="H269" s="223"/>
    </row>
    <row r="270" spans="1:8" ht="22.8">
      <c r="A270" s="218">
        <v>8</v>
      </c>
      <c r="B270" s="219" t="s">
        <v>67</v>
      </c>
      <c r="C270" s="218" t="s">
        <v>68</v>
      </c>
      <c r="D270" s="224">
        <v>4.08</v>
      </c>
      <c r="E270" s="221"/>
      <c r="F270" s="222"/>
      <c r="G270" s="223"/>
      <c r="H270" s="223"/>
    </row>
    <row r="271" spans="1:8" ht="34.200000000000003">
      <c r="A271" s="218">
        <v>9</v>
      </c>
      <c r="B271" s="219" t="s">
        <v>399</v>
      </c>
      <c r="C271" s="218" t="s">
        <v>46</v>
      </c>
      <c r="D271" s="224">
        <v>82</v>
      </c>
      <c r="E271" s="221"/>
      <c r="F271" s="222"/>
      <c r="G271" s="223"/>
      <c r="H271" s="223"/>
    </row>
    <row r="272" spans="1:8" ht="22.8">
      <c r="A272" s="218">
        <v>10</v>
      </c>
      <c r="B272" s="219" t="s">
        <v>66</v>
      </c>
      <c r="C272" s="218" t="s">
        <v>46</v>
      </c>
      <c r="D272" s="224">
        <v>82</v>
      </c>
      <c r="E272" s="221"/>
      <c r="F272" s="222"/>
      <c r="G272" s="223"/>
      <c r="H272" s="223"/>
    </row>
    <row r="273" spans="1:8" ht="34.200000000000003">
      <c r="A273" s="218">
        <v>11</v>
      </c>
      <c r="B273" s="219" t="s">
        <v>345</v>
      </c>
      <c r="C273" s="218" t="s">
        <v>68</v>
      </c>
      <c r="D273" s="224">
        <v>13.5</v>
      </c>
      <c r="E273" s="221"/>
      <c r="F273" s="222"/>
      <c r="G273" s="223"/>
      <c r="H273" s="223"/>
    </row>
    <row r="274" spans="1:8" ht="34.200000000000003">
      <c r="A274" s="218">
        <v>12</v>
      </c>
      <c r="B274" s="219" t="s">
        <v>344</v>
      </c>
      <c r="C274" s="218" t="s">
        <v>46</v>
      </c>
      <c r="D274" s="224">
        <v>840</v>
      </c>
      <c r="E274" s="221"/>
      <c r="F274" s="222"/>
      <c r="G274" s="223"/>
      <c r="H274" s="223"/>
    </row>
    <row r="275" spans="1:8" ht="22.8">
      <c r="A275" s="218">
        <v>13</v>
      </c>
      <c r="B275" s="219" t="s">
        <v>66</v>
      </c>
      <c r="C275" s="218" t="s">
        <v>46</v>
      </c>
      <c r="D275" s="224">
        <v>840</v>
      </c>
      <c r="E275" s="221"/>
      <c r="F275" s="222"/>
      <c r="G275" s="223"/>
      <c r="H275" s="223"/>
    </row>
    <row r="276" spans="1:8" ht="34.200000000000003">
      <c r="A276" s="218">
        <v>14</v>
      </c>
      <c r="B276" s="219" t="s">
        <v>346</v>
      </c>
      <c r="C276" s="218" t="s">
        <v>80</v>
      </c>
      <c r="D276" s="220">
        <v>0.01</v>
      </c>
      <c r="E276" s="221"/>
      <c r="F276" s="222"/>
      <c r="G276" s="223"/>
      <c r="H276" s="223"/>
    </row>
    <row r="277" spans="1:8" ht="34.200000000000003">
      <c r="A277" s="218">
        <v>15</v>
      </c>
      <c r="B277" s="219" t="s">
        <v>81</v>
      </c>
      <c r="C277" s="218" t="s">
        <v>80</v>
      </c>
      <c r="D277" s="220">
        <v>0.01</v>
      </c>
      <c r="E277" s="221"/>
      <c r="F277" s="222"/>
      <c r="G277" s="223"/>
      <c r="H277" s="223"/>
    </row>
    <row r="278" spans="1:8" ht="45.6">
      <c r="A278" s="218">
        <v>16</v>
      </c>
      <c r="B278" s="219" t="s">
        <v>82</v>
      </c>
      <c r="C278" s="218" t="s">
        <v>80</v>
      </c>
      <c r="D278" s="220">
        <v>0.01</v>
      </c>
      <c r="E278" s="221"/>
      <c r="F278" s="222"/>
      <c r="G278" s="223"/>
      <c r="H278" s="223"/>
    </row>
    <row r="279" spans="1:8" ht="34.200000000000003">
      <c r="A279" s="218">
        <v>17</v>
      </c>
      <c r="B279" s="219" t="s">
        <v>84</v>
      </c>
      <c r="C279" s="218" t="s">
        <v>80</v>
      </c>
      <c r="D279" s="220">
        <v>0.69499999999999995</v>
      </c>
      <c r="E279" s="221"/>
      <c r="F279" s="222"/>
      <c r="G279" s="223"/>
      <c r="H279" s="223"/>
    </row>
    <row r="280" spans="1:8" ht="34.200000000000003">
      <c r="A280" s="218">
        <v>18</v>
      </c>
      <c r="B280" s="219" t="s">
        <v>347</v>
      </c>
      <c r="C280" s="218" t="s">
        <v>80</v>
      </c>
      <c r="D280" s="220">
        <v>0.69499999999999995</v>
      </c>
      <c r="E280" s="221"/>
      <c r="F280" s="222"/>
      <c r="G280" s="223"/>
      <c r="H280" s="223"/>
    </row>
    <row r="281" spans="1:8" ht="34.200000000000003">
      <c r="A281" s="218">
        <v>19</v>
      </c>
      <c r="B281" s="219" t="s">
        <v>84</v>
      </c>
      <c r="C281" s="218" t="s">
        <v>80</v>
      </c>
      <c r="D281" s="220">
        <v>0.13500000000000001</v>
      </c>
      <c r="E281" s="221"/>
      <c r="F281" s="222"/>
      <c r="G281" s="223"/>
      <c r="H281" s="223"/>
    </row>
    <row r="282" spans="1:8" ht="34.200000000000003">
      <c r="A282" s="218">
        <v>20</v>
      </c>
      <c r="B282" s="219" t="s">
        <v>348</v>
      </c>
      <c r="C282" s="218" t="s">
        <v>80</v>
      </c>
      <c r="D282" s="220">
        <v>0.13500000000000001</v>
      </c>
      <c r="E282" s="221"/>
      <c r="F282" s="222"/>
      <c r="G282" s="223"/>
      <c r="H282" s="223"/>
    </row>
    <row r="283" spans="1:8" ht="22.8">
      <c r="A283" s="218">
        <v>21</v>
      </c>
      <c r="B283" s="219" t="s">
        <v>70</v>
      </c>
      <c r="C283" s="218" t="s">
        <v>10</v>
      </c>
      <c r="D283" s="224">
        <v>7</v>
      </c>
      <c r="E283" s="221"/>
      <c r="F283" s="222"/>
      <c r="G283" s="223"/>
      <c r="H283" s="223"/>
    </row>
    <row r="284" spans="1:8">
      <c r="A284" s="218">
        <v>22</v>
      </c>
      <c r="B284" s="219" t="s">
        <v>71</v>
      </c>
      <c r="C284" s="218" t="s">
        <v>10</v>
      </c>
      <c r="D284" s="224">
        <v>7</v>
      </c>
      <c r="E284" s="221"/>
      <c r="F284" s="222"/>
      <c r="G284" s="223"/>
      <c r="H284" s="223"/>
    </row>
    <row r="285" spans="1:8" ht="22.8">
      <c r="A285" s="218">
        <v>23</v>
      </c>
      <c r="B285" s="219" t="s">
        <v>77</v>
      </c>
      <c r="C285" s="218" t="s">
        <v>46</v>
      </c>
      <c r="D285" s="224">
        <v>1.19</v>
      </c>
      <c r="E285" s="221"/>
      <c r="F285" s="222"/>
      <c r="G285" s="223"/>
      <c r="H285" s="223"/>
    </row>
    <row r="286" spans="1:8" ht="22.8">
      <c r="A286" s="218">
        <v>24</v>
      </c>
      <c r="B286" s="219" t="s">
        <v>66</v>
      </c>
      <c r="C286" s="218" t="s">
        <v>46</v>
      </c>
      <c r="D286" s="224">
        <v>1.19</v>
      </c>
      <c r="E286" s="221"/>
      <c r="F286" s="222"/>
      <c r="G286" s="223"/>
      <c r="H286" s="223"/>
    </row>
    <row r="287" spans="1:8" ht="22.8">
      <c r="A287" s="218">
        <v>25</v>
      </c>
      <c r="B287" s="219" t="s">
        <v>351</v>
      </c>
      <c r="C287" s="218" t="s">
        <v>10</v>
      </c>
      <c r="D287" s="224">
        <v>1</v>
      </c>
      <c r="E287" s="221"/>
      <c r="F287" s="222"/>
      <c r="G287" s="223"/>
      <c r="H287" s="223"/>
    </row>
    <row r="288" spans="1:8" ht="22.8">
      <c r="A288" s="218">
        <v>26</v>
      </c>
      <c r="B288" s="219" t="s">
        <v>352</v>
      </c>
      <c r="C288" s="218" t="s">
        <v>10</v>
      </c>
      <c r="D288" s="224">
        <v>1</v>
      </c>
      <c r="E288" s="221"/>
      <c r="F288" s="222"/>
      <c r="G288" s="223"/>
      <c r="H288" s="223"/>
    </row>
    <row r="289" spans="1:8" ht="22.8">
      <c r="A289" s="218">
        <v>27</v>
      </c>
      <c r="B289" s="219" t="s">
        <v>77</v>
      </c>
      <c r="C289" s="218" t="s">
        <v>46</v>
      </c>
      <c r="D289" s="220">
        <v>0.2</v>
      </c>
      <c r="E289" s="221"/>
      <c r="F289" s="222"/>
      <c r="G289" s="223"/>
      <c r="H289" s="223"/>
    </row>
    <row r="290" spans="1:8" ht="22.8">
      <c r="A290" s="218">
        <v>28</v>
      </c>
      <c r="B290" s="219" t="s">
        <v>66</v>
      </c>
      <c r="C290" s="218" t="s">
        <v>46</v>
      </c>
      <c r="D290" s="220">
        <v>0.2</v>
      </c>
      <c r="E290" s="221"/>
      <c r="F290" s="222"/>
      <c r="G290" s="223"/>
      <c r="H290" s="223"/>
    </row>
    <row r="291" spans="1:8" ht="22.8">
      <c r="A291" s="218">
        <v>29</v>
      </c>
      <c r="B291" s="219" t="s">
        <v>353</v>
      </c>
      <c r="C291" s="218" t="s">
        <v>10</v>
      </c>
      <c r="D291" s="224">
        <v>1</v>
      </c>
      <c r="E291" s="221"/>
      <c r="F291" s="222"/>
      <c r="G291" s="223"/>
      <c r="H291" s="223"/>
    </row>
    <row r="292" spans="1:8" ht="22.8">
      <c r="A292" s="218">
        <v>30</v>
      </c>
      <c r="B292" s="219" t="s">
        <v>77</v>
      </c>
      <c r="C292" s="218" t="s">
        <v>46</v>
      </c>
      <c r="D292" s="220">
        <v>0.5</v>
      </c>
      <c r="E292" s="221"/>
      <c r="F292" s="222"/>
      <c r="G292" s="223"/>
      <c r="H292" s="223"/>
    </row>
    <row r="293" spans="1:8" ht="22.8">
      <c r="A293" s="218">
        <v>31</v>
      </c>
      <c r="B293" s="219" t="s">
        <v>66</v>
      </c>
      <c r="C293" s="218" t="s">
        <v>46</v>
      </c>
      <c r="D293" s="220">
        <v>0.5</v>
      </c>
      <c r="E293" s="221"/>
      <c r="F293" s="222"/>
      <c r="G293" s="223"/>
      <c r="H293" s="223"/>
    </row>
    <row r="294" spans="1:8">
      <c r="A294" s="218">
        <v>32</v>
      </c>
      <c r="B294" s="219" t="s">
        <v>354</v>
      </c>
      <c r="C294" s="218" t="s">
        <v>10</v>
      </c>
      <c r="D294" s="224">
        <v>2</v>
      </c>
      <c r="E294" s="221"/>
      <c r="F294" s="222"/>
      <c r="G294" s="223"/>
      <c r="H294" s="223"/>
    </row>
    <row r="295" spans="1:8" ht="22.8">
      <c r="A295" s="218">
        <v>33</v>
      </c>
      <c r="B295" s="219" t="s">
        <v>77</v>
      </c>
      <c r="C295" s="218" t="s">
        <v>46</v>
      </c>
      <c r="D295" s="220">
        <v>0.1</v>
      </c>
      <c r="E295" s="221"/>
      <c r="F295" s="222"/>
      <c r="G295" s="223"/>
      <c r="H295" s="223"/>
    </row>
    <row r="296" spans="1:8" ht="22.8">
      <c r="A296" s="218">
        <v>34</v>
      </c>
      <c r="B296" s="219" t="s">
        <v>66</v>
      </c>
      <c r="C296" s="218" t="s">
        <v>46</v>
      </c>
      <c r="D296" s="220">
        <v>0.1</v>
      </c>
      <c r="E296" s="221"/>
      <c r="F296" s="222"/>
      <c r="G296" s="223"/>
      <c r="H296" s="223"/>
    </row>
    <row r="297" spans="1:8">
      <c r="A297" s="216"/>
      <c r="B297" s="512" t="s">
        <v>78</v>
      </c>
      <c r="C297" s="513"/>
      <c r="D297" s="513"/>
      <c r="E297" s="513"/>
      <c r="F297" s="513"/>
    </row>
    <row r="298" spans="1:8" ht="22.8">
      <c r="A298" s="218">
        <v>1</v>
      </c>
      <c r="B298" s="219" t="s">
        <v>405</v>
      </c>
      <c r="C298" s="218" t="s">
        <v>42</v>
      </c>
      <c r="D298" s="224">
        <v>2.0699999999999998</v>
      </c>
      <c r="E298" s="221"/>
      <c r="F298" s="222"/>
      <c r="G298" s="223"/>
      <c r="H298" s="223"/>
    </row>
    <row r="299" spans="1:8" ht="22.8">
      <c r="A299" s="218">
        <v>2</v>
      </c>
      <c r="B299" s="219" t="s">
        <v>86</v>
      </c>
      <c r="C299" s="218" t="s">
        <v>87</v>
      </c>
      <c r="D299" s="224">
        <v>0.88</v>
      </c>
      <c r="E299" s="221"/>
      <c r="F299" s="222"/>
      <c r="G299" s="223"/>
      <c r="H299" s="223"/>
    </row>
    <row r="300" spans="1:8" ht="34.200000000000003">
      <c r="A300" s="218">
        <v>3</v>
      </c>
      <c r="B300" s="219" t="s">
        <v>88</v>
      </c>
      <c r="C300" s="218" t="s">
        <v>42</v>
      </c>
      <c r="D300" s="364">
        <v>2.64</v>
      </c>
      <c r="E300" s="221"/>
      <c r="F300" s="222"/>
      <c r="G300" s="223"/>
      <c r="H300" s="223"/>
    </row>
    <row r="301" spans="1:8" ht="34.200000000000003">
      <c r="A301" s="218">
        <v>4</v>
      </c>
      <c r="B301" s="219" t="s">
        <v>355</v>
      </c>
      <c r="C301" s="218" t="s">
        <v>68</v>
      </c>
      <c r="D301" s="224">
        <v>8.75</v>
      </c>
      <c r="E301" s="221"/>
      <c r="F301" s="222"/>
      <c r="G301" s="223"/>
      <c r="H301" s="223"/>
    </row>
    <row r="302" spans="1:8" ht="22.8">
      <c r="A302" s="218">
        <v>5</v>
      </c>
      <c r="B302" s="219" t="s">
        <v>89</v>
      </c>
      <c r="C302" s="218" t="s">
        <v>87</v>
      </c>
      <c r="D302" s="220">
        <v>0.35</v>
      </c>
      <c r="E302" s="221"/>
      <c r="F302" s="222"/>
      <c r="G302" s="223"/>
      <c r="H302" s="223"/>
    </row>
    <row r="303" spans="1:8" ht="22.8">
      <c r="A303" s="218">
        <v>6</v>
      </c>
      <c r="B303" s="219" t="s">
        <v>356</v>
      </c>
      <c r="C303" s="218" t="s">
        <v>87</v>
      </c>
      <c r="D303" s="220">
        <v>7.0000000000000007E-2</v>
      </c>
      <c r="E303" s="221"/>
      <c r="F303" s="222"/>
      <c r="G303" s="223"/>
      <c r="H303" s="223"/>
    </row>
    <row r="304" spans="1:8" ht="34.200000000000003">
      <c r="A304" s="218">
        <v>7</v>
      </c>
      <c r="B304" s="219" t="s">
        <v>81</v>
      </c>
      <c r="C304" s="218" t="s">
        <v>80</v>
      </c>
      <c r="D304" s="220">
        <v>5.1450000000000003E-2</v>
      </c>
      <c r="E304" s="221"/>
      <c r="F304" s="222"/>
      <c r="G304" s="223"/>
      <c r="H304" s="223"/>
    </row>
    <row r="305" spans="1:8" ht="45.6">
      <c r="A305" s="218">
        <v>8</v>
      </c>
      <c r="B305" s="219" t="s">
        <v>357</v>
      </c>
      <c r="C305" s="218" t="s">
        <v>80</v>
      </c>
      <c r="D305" s="220">
        <v>5.1450000000000003E-2</v>
      </c>
      <c r="E305" s="221"/>
      <c r="F305" s="222"/>
      <c r="G305" s="223"/>
      <c r="H305" s="223"/>
    </row>
    <row r="306" spans="1:8" ht="34.200000000000003">
      <c r="A306" s="218">
        <v>9</v>
      </c>
      <c r="B306" s="219" t="s">
        <v>92</v>
      </c>
      <c r="C306" s="218" t="s">
        <v>68</v>
      </c>
      <c r="D306" s="224">
        <v>4.82</v>
      </c>
      <c r="E306" s="221"/>
      <c r="F306" s="222"/>
      <c r="G306" s="223"/>
      <c r="H306" s="223"/>
    </row>
    <row r="307" spans="1:8" ht="22.8">
      <c r="A307" s="218">
        <v>10</v>
      </c>
      <c r="B307" s="219" t="s">
        <v>93</v>
      </c>
      <c r="C307" s="218" t="s">
        <v>68</v>
      </c>
      <c r="D307" s="224">
        <v>4.82</v>
      </c>
      <c r="E307" s="221"/>
      <c r="F307" s="222"/>
      <c r="G307" s="223"/>
      <c r="H307" s="223"/>
    </row>
    <row r="308" spans="1:8">
      <c r="A308" s="216"/>
      <c r="B308" s="512" t="s">
        <v>358</v>
      </c>
      <c r="C308" s="513"/>
      <c r="D308" s="513"/>
      <c r="E308" s="513"/>
      <c r="F308" s="513"/>
    </row>
    <row r="309" spans="1:8" ht="34.200000000000003">
      <c r="A309" s="218">
        <v>1</v>
      </c>
      <c r="B309" s="219" t="s">
        <v>84</v>
      </c>
      <c r="C309" s="218" t="s">
        <v>80</v>
      </c>
      <c r="D309" s="220">
        <v>0.08</v>
      </c>
      <c r="E309" s="221"/>
      <c r="F309" s="222"/>
      <c r="G309" s="223"/>
      <c r="H309" s="223"/>
    </row>
    <row r="310" spans="1:8" ht="34.200000000000003">
      <c r="A310" s="218">
        <v>2</v>
      </c>
      <c r="B310" s="219" t="s">
        <v>348</v>
      </c>
      <c r="C310" s="218" t="s">
        <v>80</v>
      </c>
      <c r="D310" s="220">
        <v>0.08</v>
      </c>
      <c r="E310" s="221"/>
      <c r="F310" s="222"/>
      <c r="G310" s="223"/>
      <c r="H310" s="223"/>
    </row>
    <row r="311" spans="1:8" ht="45.6">
      <c r="A311" s="218">
        <v>3</v>
      </c>
      <c r="B311" s="219" t="s">
        <v>359</v>
      </c>
      <c r="C311" s="218" t="s">
        <v>103</v>
      </c>
      <c r="D311" s="224">
        <v>1.59</v>
      </c>
      <c r="E311" s="221"/>
      <c r="F311" s="222"/>
      <c r="G311" s="223"/>
      <c r="H311" s="223"/>
    </row>
    <row r="312" spans="1:8" ht="22.8">
      <c r="A312" s="218">
        <v>4</v>
      </c>
      <c r="B312" s="219" t="s">
        <v>360</v>
      </c>
      <c r="C312" s="218" t="s">
        <v>10</v>
      </c>
      <c r="D312" s="224">
        <v>2</v>
      </c>
      <c r="E312" s="221"/>
      <c r="F312" s="222"/>
      <c r="G312" s="223"/>
      <c r="H312" s="223"/>
    </row>
    <row r="313" spans="1:8">
      <c r="A313" s="218">
        <v>5</v>
      </c>
      <c r="B313" s="219" t="s">
        <v>361</v>
      </c>
      <c r="C313" s="218" t="s">
        <v>68</v>
      </c>
      <c r="D313" s="224">
        <v>4.1500000000000004</v>
      </c>
      <c r="E313" s="221"/>
      <c r="F313" s="222"/>
      <c r="G313" s="223"/>
      <c r="H313" s="223"/>
    </row>
    <row r="314" spans="1:8">
      <c r="A314" s="216"/>
      <c r="B314" s="512" t="s">
        <v>406</v>
      </c>
      <c r="C314" s="513"/>
      <c r="D314" s="513"/>
      <c r="E314" s="513"/>
      <c r="F314" s="513"/>
    </row>
    <row r="315" spans="1:8" ht="45.6">
      <c r="A315" s="218">
        <v>1</v>
      </c>
      <c r="B315" s="219" t="s">
        <v>227</v>
      </c>
      <c r="C315" s="218" t="s">
        <v>42</v>
      </c>
      <c r="D315" s="224">
        <v>4.84</v>
      </c>
      <c r="E315" s="221"/>
      <c r="F315" s="222"/>
      <c r="G315" s="223"/>
      <c r="H315" s="223"/>
    </row>
    <row r="316" spans="1:8" ht="22.8">
      <c r="A316" s="218">
        <v>2</v>
      </c>
      <c r="B316" s="219" t="s">
        <v>363</v>
      </c>
      <c r="C316" s="218" t="s">
        <v>42</v>
      </c>
      <c r="D316" s="224">
        <v>2.06</v>
      </c>
      <c r="E316" s="221"/>
      <c r="F316" s="222"/>
      <c r="G316" s="223"/>
      <c r="H316" s="223"/>
    </row>
    <row r="317" spans="1:8" ht="34.200000000000003">
      <c r="A317" s="218">
        <v>3</v>
      </c>
      <c r="B317" s="219" t="s">
        <v>365</v>
      </c>
      <c r="C317" s="218" t="s">
        <v>68</v>
      </c>
      <c r="D317" s="224">
        <v>8.75</v>
      </c>
      <c r="E317" s="221"/>
      <c r="F317" s="222"/>
      <c r="G317" s="223"/>
      <c r="H317" s="223"/>
    </row>
    <row r="318" spans="1:8" ht="22.8">
      <c r="A318" s="218">
        <v>4</v>
      </c>
      <c r="B318" s="219" t="s">
        <v>366</v>
      </c>
      <c r="C318" s="218" t="s">
        <v>87</v>
      </c>
      <c r="D318" s="224">
        <v>1.8149999999999999</v>
      </c>
      <c r="E318" s="221"/>
      <c r="F318" s="222"/>
      <c r="G318" s="223"/>
      <c r="H318" s="223"/>
    </row>
    <row r="319" spans="1:8" ht="45.6">
      <c r="A319" s="218">
        <v>5</v>
      </c>
      <c r="B319" s="219" t="s">
        <v>224</v>
      </c>
      <c r="C319" s="218" t="s">
        <v>68</v>
      </c>
      <c r="D319" s="224">
        <v>13.35</v>
      </c>
      <c r="E319" s="221"/>
      <c r="F319" s="222"/>
      <c r="G319" s="223"/>
      <c r="H319" s="223"/>
    </row>
    <row r="320" spans="1:8" ht="45.6">
      <c r="A320" s="218">
        <v>6</v>
      </c>
      <c r="B320" s="219" t="s">
        <v>407</v>
      </c>
      <c r="C320" s="218" t="s">
        <v>68</v>
      </c>
      <c r="D320" s="224">
        <v>4.8</v>
      </c>
      <c r="E320" s="221"/>
      <c r="F320" s="222"/>
      <c r="G320" s="223"/>
      <c r="H320" s="223"/>
    </row>
    <row r="321" spans="1:8" ht="22.8">
      <c r="A321" s="218">
        <v>7</v>
      </c>
      <c r="B321" s="219" t="s">
        <v>366</v>
      </c>
      <c r="C321" s="218" t="s">
        <v>87</v>
      </c>
      <c r="D321" s="224">
        <v>1.8149999999999999</v>
      </c>
      <c r="E321" s="221"/>
      <c r="F321" s="222"/>
      <c r="G321" s="223"/>
      <c r="H321" s="223"/>
    </row>
    <row r="322" spans="1:8" ht="45.6">
      <c r="A322" s="218">
        <v>8</v>
      </c>
      <c r="B322" s="219" t="s">
        <v>223</v>
      </c>
      <c r="C322" s="218" t="s">
        <v>68</v>
      </c>
      <c r="D322" s="224">
        <v>18.149999999999999</v>
      </c>
      <c r="E322" s="221"/>
      <c r="F322" s="222"/>
      <c r="G322" s="223"/>
      <c r="H322" s="223"/>
    </row>
    <row r="323" spans="1:8" ht="22.8">
      <c r="A323" s="218">
        <v>9</v>
      </c>
      <c r="B323" s="219" t="s">
        <v>97</v>
      </c>
      <c r="C323" s="218" t="s">
        <v>68</v>
      </c>
      <c r="D323" s="220">
        <v>0.12</v>
      </c>
      <c r="E323" s="221"/>
      <c r="F323" s="222"/>
      <c r="G323" s="223"/>
      <c r="H323" s="223"/>
    </row>
    <row r="324" spans="1:8" ht="22.8">
      <c r="A324" s="218">
        <v>10</v>
      </c>
      <c r="B324" s="219" t="s">
        <v>98</v>
      </c>
      <c r="C324" s="218" t="s">
        <v>68</v>
      </c>
      <c r="D324" s="220">
        <v>0.12</v>
      </c>
      <c r="E324" s="221"/>
      <c r="F324" s="222"/>
      <c r="G324" s="223"/>
      <c r="H324" s="223"/>
    </row>
    <row r="325" spans="1:8" ht="22.8">
      <c r="A325" s="218">
        <v>11</v>
      </c>
      <c r="B325" s="381" t="s">
        <v>2288</v>
      </c>
      <c r="C325" s="218" t="s">
        <v>103</v>
      </c>
      <c r="D325" s="224">
        <v>2.76</v>
      </c>
      <c r="E325" s="221"/>
      <c r="F325" s="222"/>
      <c r="G325" s="223"/>
      <c r="H325" s="223"/>
    </row>
    <row r="326" spans="1:8" ht="22.8">
      <c r="A326" s="218">
        <v>12</v>
      </c>
      <c r="B326" s="219" t="s">
        <v>369</v>
      </c>
      <c r="C326" s="218" t="s">
        <v>103</v>
      </c>
      <c r="D326" s="224">
        <v>2.76</v>
      </c>
      <c r="E326" s="221"/>
      <c r="F326" s="222"/>
      <c r="G326" s="223"/>
      <c r="H326" s="223"/>
    </row>
    <row r="327" spans="1:8" ht="22.8">
      <c r="A327" s="218">
        <v>13</v>
      </c>
      <c r="B327" s="219" t="s">
        <v>370</v>
      </c>
      <c r="C327" s="218" t="s">
        <v>68</v>
      </c>
      <c r="D327" s="224">
        <v>1.1000000000000001</v>
      </c>
      <c r="E327" s="221"/>
      <c r="F327" s="222"/>
      <c r="G327" s="223"/>
      <c r="H327" s="223"/>
    </row>
    <row r="328" spans="1:8" ht="34.200000000000003">
      <c r="A328" s="218">
        <v>14</v>
      </c>
      <c r="B328" s="219" t="s">
        <v>371</v>
      </c>
      <c r="C328" s="218" t="s">
        <v>68</v>
      </c>
      <c r="D328" s="220">
        <v>7.0000000000000007E-2</v>
      </c>
      <c r="E328" s="221"/>
      <c r="F328" s="222"/>
      <c r="G328" s="223"/>
      <c r="H328" s="223"/>
    </row>
    <row r="329" spans="1:8" ht="34.200000000000003">
      <c r="A329" s="218">
        <v>15</v>
      </c>
      <c r="B329" s="219" t="s">
        <v>372</v>
      </c>
      <c r="C329" s="218" t="s">
        <v>46</v>
      </c>
      <c r="D329" s="220">
        <v>0.61599999999999999</v>
      </c>
      <c r="E329" s="221"/>
      <c r="F329" s="222"/>
      <c r="G329" s="223"/>
      <c r="H329" s="223"/>
    </row>
    <row r="330" spans="1:8" ht="22.8">
      <c r="A330" s="218">
        <v>16</v>
      </c>
      <c r="B330" s="219" t="s">
        <v>373</v>
      </c>
      <c r="C330" s="218" t="s">
        <v>46</v>
      </c>
      <c r="D330" s="220">
        <v>0.61599999999999999</v>
      </c>
      <c r="E330" s="221"/>
      <c r="F330" s="222"/>
      <c r="G330" s="223"/>
      <c r="H330" s="223"/>
    </row>
    <row r="331" spans="1:8">
      <c r="A331" s="216"/>
      <c r="B331" s="512" t="s">
        <v>374</v>
      </c>
      <c r="C331" s="513"/>
      <c r="D331" s="513"/>
      <c r="E331" s="513"/>
      <c r="F331" s="513"/>
    </row>
    <row r="332" spans="1:8" ht="45.6">
      <c r="A332" s="218">
        <v>1</v>
      </c>
      <c r="B332" s="219" t="s">
        <v>227</v>
      </c>
      <c r="C332" s="218" t="s">
        <v>42</v>
      </c>
      <c r="D332" s="364">
        <v>0.42</v>
      </c>
      <c r="E332" s="221"/>
      <c r="F332" s="222"/>
      <c r="G332" s="223"/>
      <c r="H332" s="223"/>
    </row>
    <row r="333" spans="1:8" ht="22.8">
      <c r="A333" s="218">
        <v>2</v>
      </c>
      <c r="B333" s="219" t="s">
        <v>376</v>
      </c>
      <c r="C333" s="218" t="s">
        <v>68</v>
      </c>
      <c r="D333" s="364">
        <v>1.77</v>
      </c>
      <c r="E333" s="221"/>
      <c r="F333" s="222"/>
      <c r="G333" s="223"/>
      <c r="H333" s="223"/>
    </row>
    <row r="334" spans="1:8" ht="22.8">
      <c r="A334" s="218">
        <v>6</v>
      </c>
      <c r="B334" s="219" t="s">
        <v>97</v>
      </c>
      <c r="C334" s="218" t="s">
        <v>68</v>
      </c>
      <c r="D334" s="364">
        <v>1.69</v>
      </c>
      <c r="E334" s="221"/>
      <c r="F334" s="222"/>
      <c r="G334" s="223"/>
      <c r="H334" s="223"/>
    </row>
    <row r="335" spans="1:8" ht="34.200000000000003">
      <c r="A335" s="218">
        <v>7</v>
      </c>
      <c r="B335" s="219" t="s">
        <v>379</v>
      </c>
      <c r="C335" s="218" t="s">
        <v>68</v>
      </c>
      <c r="D335" s="364">
        <v>1.65</v>
      </c>
      <c r="E335" s="221"/>
      <c r="F335" s="222"/>
      <c r="G335" s="223"/>
      <c r="H335" s="223"/>
    </row>
    <row r="336" spans="1:8" ht="22.8">
      <c r="A336" s="218">
        <v>8</v>
      </c>
      <c r="B336" s="219" t="s">
        <v>98</v>
      </c>
      <c r="C336" s="218" t="s">
        <v>68</v>
      </c>
      <c r="D336" s="411">
        <v>0.05</v>
      </c>
      <c r="E336" s="221"/>
      <c r="F336" s="222"/>
      <c r="G336" s="223"/>
      <c r="H336" s="223"/>
    </row>
    <row r="337" spans="1:8" ht="22.8">
      <c r="A337" s="218">
        <v>9</v>
      </c>
      <c r="B337" s="219" t="s">
        <v>98</v>
      </c>
      <c r="C337" s="218" t="s">
        <v>68</v>
      </c>
      <c r="D337" s="411">
        <v>0.02</v>
      </c>
      <c r="E337" s="221"/>
      <c r="F337" s="222"/>
      <c r="G337" s="223"/>
      <c r="H337" s="223"/>
    </row>
    <row r="338" spans="1:8" ht="22.8">
      <c r="A338" s="218">
        <v>10</v>
      </c>
      <c r="B338" s="219" t="s">
        <v>102</v>
      </c>
      <c r="C338" s="218" t="s">
        <v>103</v>
      </c>
      <c r="D338" s="224">
        <v>1.05</v>
      </c>
      <c r="E338" s="221"/>
      <c r="F338" s="222"/>
      <c r="G338" s="223"/>
      <c r="H338" s="223"/>
    </row>
    <row r="339" spans="1:8" ht="22.8">
      <c r="A339" s="218">
        <v>11</v>
      </c>
      <c r="B339" s="219" t="s">
        <v>369</v>
      </c>
      <c r="C339" s="218" t="s">
        <v>103</v>
      </c>
      <c r="D339" s="224">
        <v>1.65</v>
      </c>
      <c r="E339" s="221"/>
      <c r="F339" s="222"/>
      <c r="G339" s="223"/>
      <c r="H339" s="223"/>
    </row>
    <row r="340" spans="1:8">
      <c r="A340" s="216"/>
      <c r="B340" s="512" t="s">
        <v>408</v>
      </c>
      <c r="C340" s="513"/>
      <c r="D340" s="513"/>
      <c r="E340" s="513"/>
      <c r="F340" s="513"/>
    </row>
    <row r="341" spans="1:8" ht="34.200000000000003">
      <c r="A341" s="218">
        <v>1</v>
      </c>
      <c r="B341" s="219" t="s">
        <v>84</v>
      </c>
      <c r="C341" s="218" t="s">
        <v>80</v>
      </c>
      <c r="D341" s="220">
        <v>0.51</v>
      </c>
      <c r="E341" s="221"/>
      <c r="F341" s="222"/>
      <c r="G341" s="223"/>
      <c r="H341" s="223"/>
    </row>
    <row r="342" spans="1:8" ht="34.200000000000003">
      <c r="A342" s="218">
        <v>2</v>
      </c>
      <c r="B342" s="219" t="s">
        <v>409</v>
      </c>
      <c r="C342" s="218" t="s">
        <v>80</v>
      </c>
      <c r="D342" s="220">
        <v>0.51</v>
      </c>
      <c r="E342" s="221"/>
      <c r="F342" s="222"/>
      <c r="G342" s="223"/>
      <c r="H342" s="223"/>
    </row>
    <row r="343" spans="1:8" ht="22.8">
      <c r="A343" s="218">
        <v>3</v>
      </c>
      <c r="B343" s="219" t="s">
        <v>89</v>
      </c>
      <c r="C343" s="218" t="s">
        <v>87</v>
      </c>
      <c r="D343" s="220">
        <v>6.5000000000000002E-2</v>
      </c>
      <c r="E343" s="221"/>
      <c r="F343" s="222"/>
      <c r="G343" s="223"/>
      <c r="H343" s="223"/>
    </row>
    <row r="344" spans="1:8" ht="34.200000000000003">
      <c r="A344" s="218">
        <v>4</v>
      </c>
      <c r="B344" s="219" t="s">
        <v>88</v>
      </c>
      <c r="C344" s="218" t="s">
        <v>42</v>
      </c>
      <c r="D344" s="220">
        <v>0.2</v>
      </c>
      <c r="E344" s="221"/>
      <c r="F344" s="222"/>
      <c r="G344" s="223"/>
      <c r="H344" s="223"/>
    </row>
    <row r="345" spans="1:8" ht="45.6">
      <c r="A345" s="218">
        <v>5</v>
      </c>
      <c r="B345" s="219" t="s">
        <v>227</v>
      </c>
      <c r="C345" s="218" t="s">
        <v>42</v>
      </c>
      <c r="D345" s="220">
        <v>0.38</v>
      </c>
      <c r="E345" s="221"/>
      <c r="F345" s="222"/>
      <c r="G345" s="223"/>
      <c r="H345" s="223"/>
    </row>
    <row r="346" spans="1:8" ht="22.8">
      <c r="A346" s="218">
        <v>6</v>
      </c>
      <c r="B346" s="219" t="s">
        <v>363</v>
      </c>
      <c r="C346" s="218" t="s">
        <v>42</v>
      </c>
      <c r="D346" s="220">
        <v>0.13</v>
      </c>
      <c r="E346" s="221"/>
      <c r="F346" s="222"/>
      <c r="G346" s="223"/>
      <c r="H346" s="223"/>
    </row>
    <row r="347" spans="1:8" ht="22.8">
      <c r="A347" s="218">
        <v>7</v>
      </c>
      <c r="B347" s="219" t="s">
        <v>98</v>
      </c>
      <c r="C347" s="218" t="s">
        <v>68</v>
      </c>
      <c r="D347" s="220">
        <v>0.35</v>
      </c>
      <c r="E347" s="221"/>
      <c r="F347" s="222"/>
      <c r="G347" s="223"/>
      <c r="H347" s="223"/>
    </row>
    <row r="348" spans="1:8" ht="22.8">
      <c r="A348" s="218">
        <v>8</v>
      </c>
      <c r="B348" s="219" t="s">
        <v>97</v>
      </c>
      <c r="C348" s="218" t="s">
        <v>68</v>
      </c>
      <c r="D348" s="220">
        <v>0.35</v>
      </c>
      <c r="E348" s="221"/>
      <c r="F348" s="222"/>
      <c r="G348" s="223"/>
      <c r="H348" s="223"/>
    </row>
    <row r="349" spans="1:8" ht="34.200000000000003">
      <c r="A349" s="218">
        <v>9</v>
      </c>
      <c r="B349" s="219" t="s">
        <v>410</v>
      </c>
      <c r="C349" s="218" t="s">
        <v>68</v>
      </c>
      <c r="D349" s="220">
        <v>0.48</v>
      </c>
      <c r="E349" s="221"/>
      <c r="F349" s="222"/>
      <c r="G349" s="223"/>
      <c r="H349" s="223"/>
    </row>
    <row r="350" spans="1:8" ht="22.8">
      <c r="A350" s="218">
        <v>10</v>
      </c>
      <c r="B350" s="219" t="s">
        <v>366</v>
      </c>
      <c r="C350" s="218" t="s">
        <v>87</v>
      </c>
      <c r="D350" s="220">
        <v>1.2999999999999999E-2</v>
      </c>
      <c r="E350" s="221"/>
      <c r="F350" s="222"/>
      <c r="G350" s="223"/>
      <c r="H350" s="223"/>
    </row>
    <row r="351" spans="1:8" ht="34.200000000000003">
      <c r="A351" s="218">
        <v>11</v>
      </c>
      <c r="B351" s="219" t="s">
        <v>411</v>
      </c>
      <c r="C351" s="218" t="s">
        <v>68</v>
      </c>
      <c r="D351" s="220">
        <v>0.13</v>
      </c>
      <c r="E351" s="221"/>
      <c r="F351" s="222"/>
      <c r="G351" s="223"/>
      <c r="H351" s="223"/>
    </row>
    <row r="352" spans="1:8" ht="34.200000000000003">
      <c r="A352" s="218">
        <v>12</v>
      </c>
      <c r="B352" s="219" t="s">
        <v>411</v>
      </c>
      <c r="C352" s="218" t="s">
        <v>68</v>
      </c>
      <c r="D352" s="220">
        <v>0.17</v>
      </c>
      <c r="E352" s="221"/>
      <c r="F352" s="222"/>
      <c r="G352" s="223"/>
      <c r="H352" s="223"/>
    </row>
    <row r="353" spans="1:8">
      <c r="A353" s="216"/>
      <c r="B353" s="512" t="s">
        <v>380</v>
      </c>
      <c r="C353" s="513"/>
      <c r="D353" s="513"/>
      <c r="E353" s="513"/>
      <c r="F353" s="513"/>
    </row>
    <row r="354" spans="1:8" ht="34.200000000000003">
      <c r="A354" s="218">
        <v>1</v>
      </c>
      <c r="B354" s="219" t="s">
        <v>2374</v>
      </c>
      <c r="C354" s="218" t="s">
        <v>10</v>
      </c>
      <c r="D354" s="224">
        <v>1</v>
      </c>
      <c r="E354" s="221"/>
      <c r="F354" s="222"/>
      <c r="G354" s="223"/>
      <c r="H354" s="223"/>
    </row>
    <row r="355" spans="1:8">
      <c r="A355" s="218">
        <v>3</v>
      </c>
      <c r="B355" s="219" t="s">
        <v>2375</v>
      </c>
      <c r="C355" s="218" t="s">
        <v>15</v>
      </c>
      <c r="D355" s="224">
        <v>1</v>
      </c>
      <c r="E355" s="221"/>
      <c r="F355" s="222"/>
      <c r="G355" s="223"/>
      <c r="H355" s="223"/>
    </row>
    <row r="356" spans="1:8">
      <c r="A356" s="218">
        <v>5</v>
      </c>
      <c r="B356" s="219" t="s">
        <v>2376</v>
      </c>
      <c r="C356" s="218" t="s">
        <v>10</v>
      </c>
      <c r="D356" s="224">
        <v>1</v>
      </c>
      <c r="E356" s="221"/>
      <c r="F356" s="222"/>
      <c r="G356" s="223"/>
      <c r="H356" s="223"/>
    </row>
    <row r="357" spans="1:8">
      <c r="A357" s="216"/>
      <c r="B357" s="512" t="s">
        <v>403</v>
      </c>
      <c r="C357" s="513"/>
      <c r="D357" s="513"/>
      <c r="E357" s="513"/>
      <c r="F357" s="513"/>
    </row>
    <row r="358" spans="1:8" ht="34.200000000000003">
      <c r="A358" s="218">
        <v>1</v>
      </c>
      <c r="B358" s="219" t="s">
        <v>112</v>
      </c>
      <c r="C358" s="218" t="s">
        <v>10</v>
      </c>
      <c r="D358" s="224">
        <v>2</v>
      </c>
      <c r="E358" s="221"/>
      <c r="F358" s="222"/>
      <c r="G358" s="223"/>
      <c r="H358" s="223"/>
    </row>
    <row r="359" spans="1:8" ht="34.200000000000003">
      <c r="A359" s="218">
        <v>2</v>
      </c>
      <c r="B359" s="219" t="s">
        <v>384</v>
      </c>
      <c r="C359" s="218" t="s">
        <v>10</v>
      </c>
      <c r="D359" s="224">
        <v>1</v>
      </c>
      <c r="E359" s="221"/>
      <c r="F359" s="222"/>
      <c r="G359" s="223"/>
      <c r="H359" s="223"/>
    </row>
    <row r="360" spans="1:8" ht="22.8">
      <c r="A360" s="218">
        <v>3</v>
      </c>
      <c r="B360" s="219" t="s">
        <v>113</v>
      </c>
      <c r="C360" s="218" t="s">
        <v>10</v>
      </c>
      <c r="D360" s="224">
        <v>1</v>
      </c>
      <c r="E360" s="221"/>
      <c r="F360" s="222"/>
      <c r="G360" s="223"/>
      <c r="H360" s="223"/>
    </row>
    <row r="361" spans="1:8" ht="22.8">
      <c r="A361" s="218">
        <v>4</v>
      </c>
      <c r="B361" s="219" t="s">
        <v>113</v>
      </c>
      <c r="C361" s="218" t="s">
        <v>10</v>
      </c>
      <c r="D361" s="224">
        <v>7</v>
      </c>
      <c r="E361" s="221"/>
      <c r="F361" s="222"/>
      <c r="G361" s="223"/>
      <c r="H361" s="223"/>
    </row>
    <row r="362" spans="1:8" ht="22.8">
      <c r="A362" s="218">
        <v>5</v>
      </c>
      <c r="B362" s="219" t="s">
        <v>385</v>
      </c>
      <c r="C362" s="218" t="s">
        <v>10</v>
      </c>
      <c r="D362" s="224">
        <v>4</v>
      </c>
      <c r="E362" s="221"/>
      <c r="F362" s="222"/>
      <c r="G362" s="223"/>
      <c r="H362" s="223"/>
    </row>
    <row r="363" spans="1:8" ht="22.8">
      <c r="A363" s="218">
        <v>6</v>
      </c>
      <c r="B363" s="219" t="s">
        <v>113</v>
      </c>
      <c r="C363" s="218" t="s">
        <v>10</v>
      </c>
      <c r="D363" s="224">
        <v>4</v>
      </c>
      <c r="E363" s="221"/>
      <c r="F363" s="222"/>
      <c r="G363" s="223"/>
      <c r="H363" s="223"/>
    </row>
    <row r="364" spans="1:8" ht="22.8">
      <c r="A364" s="218">
        <v>7</v>
      </c>
      <c r="B364" s="219" t="s">
        <v>386</v>
      </c>
      <c r="C364" s="218" t="s">
        <v>10</v>
      </c>
      <c r="D364" s="224">
        <v>1</v>
      </c>
      <c r="E364" s="221"/>
      <c r="F364" s="222"/>
      <c r="G364" s="223"/>
      <c r="H364" s="223"/>
    </row>
    <row r="365" spans="1:8" ht="22.8">
      <c r="A365" s="218">
        <v>8</v>
      </c>
      <c r="B365" s="219" t="s">
        <v>113</v>
      </c>
      <c r="C365" s="218" t="s">
        <v>10</v>
      </c>
      <c r="D365" s="224">
        <v>2</v>
      </c>
      <c r="E365" s="221"/>
      <c r="F365" s="222"/>
      <c r="G365" s="223"/>
      <c r="H365" s="223"/>
    </row>
    <row r="366" spans="1:8" ht="22.8">
      <c r="A366" s="218">
        <v>9</v>
      </c>
      <c r="B366" s="219" t="s">
        <v>113</v>
      </c>
      <c r="C366" s="218" t="s">
        <v>10</v>
      </c>
      <c r="D366" s="224">
        <v>3</v>
      </c>
      <c r="E366" s="221"/>
      <c r="F366" s="222"/>
      <c r="G366" s="223"/>
      <c r="H366" s="223"/>
    </row>
    <row r="367" spans="1:8" ht="22.8">
      <c r="A367" s="218">
        <v>10</v>
      </c>
      <c r="B367" s="219" t="s">
        <v>387</v>
      </c>
      <c r="C367" s="218" t="s">
        <v>10</v>
      </c>
      <c r="D367" s="224">
        <v>2</v>
      </c>
      <c r="E367" s="221"/>
      <c r="F367" s="222"/>
      <c r="G367" s="223"/>
      <c r="H367" s="223"/>
    </row>
    <row r="368" spans="1:8" ht="22.8">
      <c r="A368" s="218">
        <v>11</v>
      </c>
      <c r="B368" s="219" t="s">
        <v>391</v>
      </c>
      <c r="C368" s="218" t="s">
        <v>184</v>
      </c>
      <c r="D368" s="224">
        <v>123</v>
      </c>
      <c r="E368" s="221"/>
      <c r="F368" s="222"/>
      <c r="G368" s="223"/>
      <c r="H368" s="223"/>
    </row>
    <row r="369" spans="1:8" ht="14.1" customHeight="1">
      <c r="A369" s="514" t="s">
        <v>1392</v>
      </c>
      <c r="B369" s="515"/>
      <c r="C369" s="515"/>
      <c r="D369" s="515"/>
      <c r="E369" s="516"/>
      <c r="F369" s="222"/>
    </row>
    <row r="370" spans="1:8">
      <c r="B370" s="527"/>
      <c r="C370" s="527"/>
      <c r="D370" s="527"/>
      <c r="E370" s="527"/>
      <c r="F370" s="527"/>
    </row>
    <row r="371" spans="1:8">
      <c r="B371" s="527"/>
      <c r="C371" s="527"/>
      <c r="D371" s="527"/>
      <c r="E371" s="527"/>
      <c r="F371" s="527"/>
    </row>
    <row r="372" spans="1:8">
      <c r="B372" s="527"/>
      <c r="C372" s="527"/>
      <c r="D372" s="527"/>
      <c r="E372" s="527"/>
      <c r="F372" s="527"/>
    </row>
    <row r="373" spans="1:8" ht="15">
      <c r="B373" s="517" t="s">
        <v>19</v>
      </c>
      <c r="C373" s="518"/>
      <c r="D373" s="518"/>
      <c r="E373" s="518"/>
    </row>
    <row r="375" spans="1:8">
      <c r="A375" s="519" t="s">
        <v>318</v>
      </c>
      <c r="B375" s="520"/>
      <c r="C375" s="520"/>
      <c r="D375" s="520"/>
      <c r="E375" s="520"/>
      <c r="F375" s="520"/>
    </row>
    <row r="376" spans="1:8">
      <c r="A376" s="520"/>
      <c r="B376" s="520"/>
      <c r="C376" s="520"/>
      <c r="D376" s="520"/>
      <c r="E376" s="520"/>
      <c r="F376" s="520"/>
    </row>
    <row r="377" spans="1:8">
      <c r="A377" s="519" t="s">
        <v>21</v>
      </c>
      <c r="B377" s="520"/>
      <c r="C377" s="520"/>
      <c r="D377" s="520"/>
      <c r="E377" s="520"/>
      <c r="F377" s="520"/>
    </row>
    <row r="378" spans="1:8">
      <c r="A378" s="520"/>
      <c r="B378" s="520"/>
      <c r="C378" s="520"/>
      <c r="D378" s="520"/>
      <c r="E378" s="520"/>
      <c r="F378" s="520"/>
    </row>
    <row r="379" spans="1:8">
      <c r="A379" s="519" t="s">
        <v>412</v>
      </c>
      <c r="B379" s="520"/>
      <c r="C379" s="520"/>
      <c r="D379" s="520"/>
      <c r="E379" s="520"/>
      <c r="F379" s="520"/>
    </row>
    <row r="380" spans="1:8">
      <c r="A380" s="520"/>
      <c r="B380" s="520"/>
      <c r="C380" s="520"/>
      <c r="D380" s="520"/>
      <c r="E380" s="520"/>
      <c r="F380" s="520"/>
    </row>
    <row r="381" spans="1:8">
      <c r="A381" s="521" t="s">
        <v>1438</v>
      </c>
      <c r="B381" s="210" t="s">
        <v>23</v>
      </c>
      <c r="C381" s="211" t="s">
        <v>6</v>
      </c>
      <c r="D381" s="523" t="s">
        <v>7</v>
      </c>
      <c r="E381" s="525" t="s">
        <v>1393</v>
      </c>
      <c r="F381" s="526"/>
    </row>
    <row r="382" spans="1:8">
      <c r="A382" s="522"/>
      <c r="B382" s="213" t="s">
        <v>24</v>
      </c>
      <c r="C382" s="214" t="s">
        <v>10</v>
      </c>
      <c r="D382" s="524"/>
      <c r="E382" s="215" t="s">
        <v>25</v>
      </c>
      <c r="F382" s="212" t="s">
        <v>26</v>
      </c>
    </row>
    <row r="383" spans="1:8">
      <c r="A383" s="216"/>
      <c r="B383" s="512" t="s">
        <v>27</v>
      </c>
      <c r="C383" s="513"/>
      <c r="D383" s="513"/>
      <c r="E383" s="513"/>
      <c r="F383" s="513"/>
    </row>
    <row r="384" spans="1:8" ht="22.8">
      <c r="A384" s="218">
        <v>1</v>
      </c>
      <c r="B384" s="219" t="s">
        <v>291</v>
      </c>
      <c r="C384" s="218" t="s">
        <v>259</v>
      </c>
      <c r="D384" s="220">
        <v>4.8000000000000001E-2</v>
      </c>
      <c r="E384" s="221"/>
      <c r="F384" s="222"/>
      <c r="G384" s="223"/>
      <c r="H384" s="223"/>
    </row>
    <row r="385" spans="1:8" ht="34.200000000000003">
      <c r="A385" s="218">
        <v>2</v>
      </c>
      <c r="B385" s="219" t="s">
        <v>342</v>
      </c>
      <c r="C385" s="218" t="s">
        <v>64</v>
      </c>
      <c r="D385" s="224">
        <v>62</v>
      </c>
      <c r="E385" s="221"/>
      <c r="F385" s="222"/>
      <c r="G385" s="223"/>
      <c r="H385" s="223"/>
    </row>
    <row r="386" spans="1:8" ht="22.8">
      <c r="A386" s="218">
        <v>3</v>
      </c>
      <c r="B386" s="219" t="s">
        <v>77</v>
      </c>
      <c r="C386" s="218" t="s">
        <v>46</v>
      </c>
      <c r="D386" s="224">
        <v>6.2</v>
      </c>
      <c r="E386" s="221"/>
      <c r="F386" s="222"/>
      <c r="G386" s="223"/>
      <c r="H386" s="223"/>
    </row>
    <row r="387" spans="1:8" ht="22.8">
      <c r="A387" s="218">
        <v>4</v>
      </c>
      <c r="B387" s="219" t="s">
        <v>66</v>
      </c>
      <c r="C387" s="218" t="s">
        <v>46</v>
      </c>
      <c r="D387" s="224">
        <v>6.2</v>
      </c>
      <c r="E387" s="221"/>
      <c r="F387" s="222"/>
      <c r="G387" s="223"/>
      <c r="H387" s="223"/>
    </row>
    <row r="388" spans="1:8" ht="22.8">
      <c r="A388" s="218">
        <v>5</v>
      </c>
      <c r="B388" s="219" t="s">
        <v>67</v>
      </c>
      <c r="C388" s="218" t="s">
        <v>68</v>
      </c>
      <c r="D388" s="220">
        <v>0.4</v>
      </c>
      <c r="E388" s="221"/>
      <c r="F388" s="222"/>
      <c r="G388" s="223"/>
      <c r="H388" s="223"/>
    </row>
    <row r="389" spans="1:8" ht="34.200000000000003">
      <c r="A389" s="218">
        <v>6</v>
      </c>
      <c r="B389" s="219" t="s">
        <v>399</v>
      </c>
      <c r="C389" s="218" t="s">
        <v>46</v>
      </c>
      <c r="D389" s="224">
        <v>8</v>
      </c>
      <c r="E389" s="221"/>
      <c r="F389" s="222"/>
      <c r="G389" s="223"/>
      <c r="H389" s="223"/>
    </row>
    <row r="390" spans="1:8" ht="22.8">
      <c r="A390" s="218">
        <v>7</v>
      </c>
      <c r="B390" s="219" t="s">
        <v>66</v>
      </c>
      <c r="C390" s="218" t="s">
        <v>46</v>
      </c>
      <c r="D390" s="224">
        <v>8</v>
      </c>
      <c r="E390" s="221"/>
      <c r="F390" s="222"/>
      <c r="G390" s="223"/>
      <c r="H390" s="223"/>
    </row>
    <row r="391" spans="1:8" ht="34.200000000000003">
      <c r="A391" s="218">
        <v>8</v>
      </c>
      <c r="B391" s="219" t="s">
        <v>345</v>
      </c>
      <c r="C391" s="218" t="s">
        <v>68</v>
      </c>
      <c r="D391" s="224">
        <v>5.53</v>
      </c>
      <c r="E391" s="221"/>
      <c r="F391" s="222"/>
      <c r="G391" s="223"/>
      <c r="H391" s="223"/>
    </row>
    <row r="392" spans="1:8" ht="34.200000000000003">
      <c r="A392" s="218">
        <v>9</v>
      </c>
      <c r="B392" s="219" t="s">
        <v>344</v>
      </c>
      <c r="C392" s="218" t="s">
        <v>46</v>
      </c>
      <c r="D392" s="224">
        <v>345</v>
      </c>
      <c r="E392" s="221"/>
      <c r="F392" s="222"/>
      <c r="G392" s="223"/>
      <c r="H392" s="223"/>
    </row>
    <row r="393" spans="1:8" ht="22.8">
      <c r="A393" s="218">
        <v>10</v>
      </c>
      <c r="B393" s="219" t="s">
        <v>66</v>
      </c>
      <c r="C393" s="218" t="s">
        <v>46</v>
      </c>
      <c r="D393" s="224">
        <v>345</v>
      </c>
      <c r="E393" s="221"/>
      <c r="F393" s="222"/>
      <c r="G393" s="223"/>
      <c r="H393" s="223"/>
    </row>
    <row r="394" spans="1:8" ht="34.200000000000003">
      <c r="A394" s="218">
        <v>11</v>
      </c>
      <c r="B394" s="219" t="s">
        <v>84</v>
      </c>
      <c r="C394" s="218" t="s">
        <v>80</v>
      </c>
      <c r="D394" s="220">
        <v>0.35</v>
      </c>
      <c r="E394" s="221"/>
      <c r="F394" s="222"/>
      <c r="G394" s="223"/>
      <c r="H394" s="223"/>
    </row>
    <row r="395" spans="1:8" ht="34.200000000000003">
      <c r="A395" s="218">
        <v>12</v>
      </c>
      <c r="B395" s="219" t="s">
        <v>347</v>
      </c>
      <c r="C395" s="218" t="s">
        <v>80</v>
      </c>
      <c r="D395" s="220">
        <v>0.35</v>
      </c>
      <c r="E395" s="221"/>
      <c r="F395" s="222"/>
      <c r="G395" s="223"/>
      <c r="H395" s="223"/>
    </row>
    <row r="396" spans="1:8" ht="34.200000000000003">
      <c r="A396" s="218">
        <v>13</v>
      </c>
      <c r="B396" s="219" t="s">
        <v>84</v>
      </c>
      <c r="C396" s="218" t="s">
        <v>80</v>
      </c>
      <c r="D396" s="220">
        <v>0.02</v>
      </c>
      <c r="E396" s="221"/>
      <c r="F396" s="222"/>
      <c r="G396" s="223"/>
      <c r="H396" s="223"/>
    </row>
    <row r="397" spans="1:8" ht="34.200000000000003">
      <c r="A397" s="218">
        <v>14</v>
      </c>
      <c r="B397" s="219" t="s">
        <v>348</v>
      </c>
      <c r="C397" s="218" t="s">
        <v>80</v>
      </c>
      <c r="D397" s="220">
        <v>0.02</v>
      </c>
      <c r="E397" s="221"/>
      <c r="F397" s="222"/>
      <c r="G397" s="223"/>
      <c r="H397" s="223"/>
    </row>
    <row r="398" spans="1:8" ht="22.8">
      <c r="A398" s="218">
        <v>15</v>
      </c>
      <c r="B398" s="219" t="s">
        <v>70</v>
      </c>
      <c r="C398" s="218" t="s">
        <v>10</v>
      </c>
      <c r="D398" s="224">
        <v>2</v>
      </c>
      <c r="E398" s="221"/>
      <c r="F398" s="222"/>
      <c r="G398" s="223"/>
      <c r="H398" s="223"/>
    </row>
    <row r="399" spans="1:8">
      <c r="A399" s="218">
        <v>16</v>
      </c>
      <c r="B399" s="219" t="s">
        <v>71</v>
      </c>
      <c r="C399" s="218" t="s">
        <v>10</v>
      </c>
      <c r="D399" s="224">
        <v>2</v>
      </c>
      <c r="E399" s="221"/>
      <c r="F399" s="222"/>
      <c r="G399" s="223"/>
      <c r="H399" s="223"/>
    </row>
    <row r="400" spans="1:8" ht="22.8">
      <c r="A400" s="218">
        <v>17</v>
      </c>
      <c r="B400" s="219" t="s">
        <v>77</v>
      </c>
      <c r="C400" s="218" t="s">
        <v>46</v>
      </c>
      <c r="D400" s="220">
        <v>0.34</v>
      </c>
      <c r="E400" s="221"/>
      <c r="F400" s="222"/>
      <c r="G400" s="223"/>
      <c r="H400" s="223"/>
    </row>
    <row r="401" spans="1:8" ht="22.8">
      <c r="A401" s="218">
        <v>18</v>
      </c>
      <c r="B401" s="219" t="s">
        <v>66</v>
      </c>
      <c r="C401" s="218" t="s">
        <v>46</v>
      </c>
      <c r="D401" s="220">
        <v>0.34</v>
      </c>
      <c r="E401" s="221"/>
      <c r="F401" s="222"/>
      <c r="G401" s="223"/>
      <c r="H401" s="223"/>
    </row>
    <row r="402" spans="1:8">
      <c r="A402" s="216"/>
      <c r="B402" s="512" t="s">
        <v>78</v>
      </c>
      <c r="C402" s="513"/>
      <c r="D402" s="513"/>
      <c r="E402" s="513"/>
      <c r="F402" s="513"/>
    </row>
    <row r="403" spans="1:8" ht="22.8">
      <c r="A403" s="218">
        <v>1</v>
      </c>
      <c r="B403" s="219" t="s">
        <v>86</v>
      </c>
      <c r="C403" s="218" t="s">
        <v>87</v>
      </c>
      <c r="D403" s="220">
        <v>0.59</v>
      </c>
      <c r="E403" s="221"/>
      <c r="F403" s="222"/>
      <c r="G403" s="223"/>
      <c r="H403" s="223"/>
    </row>
    <row r="404" spans="1:8" ht="34.200000000000003">
      <c r="A404" s="218">
        <v>2</v>
      </c>
      <c r="B404" s="219" t="s">
        <v>88</v>
      </c>
      <c r="C404" s="218" t="s">
        <v>42</v>
      </c>
      <c r="D404" s="224">
        <v>1.77</v>
      </c>
      <c r="E404" s="221"/>
      <c r="F404" s="222"/>
      <c r="G404" s="223"/>
      <c r="H404" s="223"/>
    </row>
    <row r="405" spans="1:8" ht="34.200000000000003">
      <c r="A405" s="218">
        <v>3</v>
      </c>
      <c r="B405" s="219" t="s">
        <v>355</v>
      </c>
      <c r="C405" s="218" t="s">
        <v>68</v>
      </c>
      <c r="D405" s="224">
        <v>5</v>
      </c>
      <c r="E405" s="221"/>
      <c r="F405" s="222"/>
      <c r="G405" s="223"/>
      <c r="H405" s="223"/>
    </row>
    <row r="406" spans="1:8" ht="22.8">
      <c r="A406" s="218">
        <v>4</v>
      </c>
      <c r="B406" s="219" t="s">
        <v>89</v>
      </c>
      <c r="C406" s="218" t="s">
        <v>87</v>
      </c>
      <c r="D406" s="220">
        <v>0.04</v>
      </c>
      <c r="E406" s="221"/>
      <c r="F406" s="222"/>
      <c r="G406" s="223"/>
      <c r="H406" s="223"/>
    </row>
    <row r="407" spans="1:8" ht="22.8">
      <c r="A407" s="218">
        <v>5</v>
      </c>
      <c r="B407" s="219" t="s">
        <v>356</v>
      </c>
      <c r="C407" s="218" t="s">
        <v>87</v>
      </c>
      <c r="D407" s="220">
        <v>0.01</v>
      </c>
      <c r="E407" s="221"/>
      <c r="F407" s="222"/>
      <c r="G407" s="223"/>
      <c r="H407" s="223"/>
    </row>
    <row r="408" spans="1:8" ht="34.200000000000003">
      <c r="A408" s="218">
        <v>6</v>
      </c>
      <c r="B408" s="219" t="s">
        <v>81</v>
      </c>
      <c r="C408" s="218" t="s">
        <v>80</v>
      </c>
      <c r="D408" s="220">
        <v>5.2500000000000003E-3</v>
      </c>
      <c r="E408" s="221"/>
      <c r="F408" s="222"/>
      <c r="G408" s="223"/>
      <c r="H408" s="223"/>
    </row>
    <row r="409" spans="1:8" ht="45.6">
      <c r="A409" s="218">
        <v>7</v>
      </c>
      <c r="B409" s="219" t="s">
        <v>357</v>
      </c>
      <c r="C409" s="218" t="s">
        <v>80</v>
      </c>
      <c r="D409" s="220">
        <v>5.2500000000000003E-3</v>
      </c>
      <c r="E409" s="221"/>
      <c r="F409" s="222"/>
      <c r="G409" s="223"/>
      <c r="H409" s="223"/>
    </row>
    <row r="410" spans="1:8" ht="34.200000000000003">
      <c r="A410" s="218">
        <v>8</v>
      </c>
      <c r="B410" s="219" t="s">
        <v>92</v>
      </c>
      <c r="C410" s="218" t="s">
        <v>68</v>
      </c>
      <c r="D410" s="220">
        <v>0.5</v>
      </c>
      <c r="E410" s="221"/>
      <c r="F410" s="222"/>
      <c r="G410" s="223"/>
      <c r="H410" s="223"/>
    </row>
    <row r="411" spans="1:8" ht="22.8">
      <c r="A411" s="218">
        <v>9</v>
      </c>
      <c r="B411" s="219" t="s">
        <v>93</v>
      </c>
      <c r="C411" s="218" t="s">
        <v>68</v>
      </c>
      <c r="D411" s="220">
        <v>0.5</v>
      </c>
      <c r="E411" s="221"/>
      <c r="F411" s="222"/>
      <c r="G411" s="223"/>
      <c r="H411" s="223"/>
    </row>
    <row r="412" spans="1:8">
      <c r="A412" s="216"/>
      <c r="B412" s="512" t="s">
        <v>358</v>
      </c>
      <c r="C412" s="513"/>
      <c r="D412" s="513"/>
      <c r="E412" s="513"/>
      <c r="F412" s="513"/>
    </row>
    <row r="413" spans="1:8" ht="34.200000000000003">
      <c r="A413" s="218">
        <v>1</v>
      </c>
      <c r="B413" s="219" t="s">
        <v>84</v>
      </c>
      <c r="C413" s="218" t="s">
        <v>80</v>
      </c>
      <c r="D413" s="220">
        <v>0.04</v>
      </c>
      <c r="E413" s="221"/>
      <c r="F413" s="222"/>
      <c r="G413" s="223"/>
      <c r="H413" s="223"/>
    </row>
    <row r="414" spans="1:8" ht="34.200000000000003">
      <c r="A414" s="218">
        <v>2</v>
      </c>
      <c r="B414" s="219" t="s">
        <v>348</v>
      </c>
      <c r="C414" s="218" t="s">
        <v>80</v>
      </c>
      <c r="D414" s="220">
        <v>0.04</v>
      </c>
      <c r="E414" s="221"/>
      <c r="F414" s="222"/>
      <c r="G414" s="223"/>
      <c r="H414" s="223"/>
    </row>
    <row r="415" spans="1:8" ht="45.6">
      <c r="A415" s="218">
        <v>3</v>
      </c>
      <c r="B415" s="381" t="s">
        <v>2365</v>
      </c>
      <c r="C415" s="218" t="s">
        <v>103</v>
      </c>
      <c r="D415" s="220">
        <v>0.75</v>
      </c>
      <c r="E415" s="221"/>
      <c r="F415" s="222"/>
      <c r="G415" s="223"/>
      <c r="H415" s="223"/>
    </row>
    <row r="416" spans="1:8" ht="45.6">
      <c r="A416" s="218">
        <v>4</v>
      </c>
      <c r="B416" s="381" t="s">
        <v>2366</v>
      </c>
      <c r="C416" s="218" t="s">
        <v>103</v>
      </c>
      <c r="D416" s="220">
        <v>0.04</v>
      </c>
      <c r="E416" s="221"/>
      <c r="F416" s="222"/>
      <c r="G416" s="223"/>
      <c r="H416" s="223"/>
    </row>
    <row r="417" spans="1:8" ht="22.8">
      <c r="A417" s="218">
        <v>5</v>
      </c>
      <c r="B417" s="219" t="s">
        <v>360</v>
      </c>
      <c r="C417" s="218" t="s">
        <v>10</v>
      </c>
      <c r="D417" s="224">
        <v>2</v>
      </c>
      <c r="E417" s="221"/>
      <c r="F417" s="222"/>
      <c r="G417" s="223"/>
      <c r="H417" s="223"/>
    </row>
    <row r="418" spans="1:8">
      <c r="A418" s="218">
        <v>6</v>
      </c>
      <c r="B418" s="219" t="s">
        <v>361</v>
      </c>
      <c r="C418" s="218" t="s">
        <v>68</v>
      </c>
      <c r="D418" s="224">
        <v>2.1</v>
      </c>
      <c r="E418" s="221"/>
      <c r="F418" s="222"/>
      <c r="G418" s="223"/>
      <c r="H418" s="223"/>
    </row>
    <row r="419" spans="1:8">
      <c r="A419" s="216"/>
      <c r="B419" s="512" t="s">
        <v>413</v>
      </c>
      <c r="C419" s="513"/>
      <c r="D419" s="513"/>
      <c r="E419" s="513"/>
      <c r="F419" s="513"/>
    </row>
    <row r="420" spans="1:8" ht="45.6">
      <c r="A420" s="218">
        <v>1</v>
      </c>
      <c r="B420" s="219" t="s">
        <v>227</v>
      </c>
      <c r="C420" s="218" t="s">
        <v>42</v>
      </c>
      <c r="D420" s="224">
        <v>2.67</v>
      </c>
      <c r="E420" s="221"/>
      <c r="F420" s="222"/>
      <c r="G420" s="223"/>
      <c r="H420" s="223"/>
    </row>
    <row r="421" spans="1:8" ht="22.8">
      <c r="A421" s="218">
        <v>2</v>
      </c>
      <c r="B421" s="219" t="s">
        <v>363</v>
      </c>
      <c r="C421" s="218" t="s">
        <v>42</v>
      </c>
      <c r="D421" s="224">
        <v>1.1499999999999999</v>
      </c>
      <c r="E421" s="221"/>
      <c r="F421" s="222"/>
      <c r="G421" s="223"/>
      <c r="H421" s="223"/>
    </row>
    <row r="422" spans="1:8" ht="34.200000000000003">
      <c r="A422" s="218">
        <v>3</v>
      </c>
      <c r="B422" s="219" t="s">
        <v>365</v>
      </c>
      <c r="C422" s="218" t="s">
        <v>68</v>
      </c>
      <c r="D422" s="224">
        <v>5</v>
      </c>
      <c r="E422" s="221"/>
      <c r="F422" s="222"/>
      <c r="G422" s="223"/>
      <c r="H422" s="223"/>
    </row>
    <row r="423" spans="1:8" ht="22.8">
      <c r="A423" s="218">
        <v>4</v>
      </c>
      <c r="B423" s="219" t="s">
        <v>366</v>
      </c>
      <c r="C423" s="218" t="s">
        <v>87</v>
      </c>
      <c r="D423" s="220">
        <v>0.5</v>
      </c>
      <c r="E423" s="221"/>
      <c r="F423" s="222"/>
      <c r="G423" s="223"/>
      <c r="H423" s="223"/>
    </row>
    <row r="424" spans="1:8" ht="45.6">
      <c r="A424" s="218">
        <v>5</v>
      </c>
      <c r="B424" s="219" t="s">
        <v>407</v>
      </c>
      <c r="C424" s="218" t="s">
        <v>68</v>
      </c>
      <c r="D424" s="224">
        <v>5</v>
      </c>
      <c r="E424" s="221"/>
      <c r="F424" s="222"/>
      <c r="G424" s="223"/>
      <c r="H424" s="223"/>
    </row>
    <row r="425" spans="1:8" ht="22.8">
      <c r="A425" s="218">
        <v>6</v>
      </c>
      <c r="B425" s="219" t="s">
        <v>366</v>
      </c>
      <c r="C425" s="218" t="s">
        <v>87</v>
      </c>
      <c r="D425" s="220">
        <v>0.5</v>
      </c>
      <c r="E425" s="221"/>
      <c r="F425" s="222"/>
      <c r="G425" s="223"/>
      <c r="H425" s="223"/>
    </row>
    <row r="426" spans="1:8" ht="45.6">
      <c r="A426" s="218">
        <v>7</v>
      </c>
      <c r="B426" s="219" t="s">
        <v>223</v>
      </c>
      <c r="C426" s="218" t="s">
        <v>68</v>
      </c>
      <c r="D426" s="224">
        <v>5</v>
      </c>
      <c r="E426" s="221"/>
      <c r="F426" s="222"/>
      <c r="G426" s="223"/>
      <c r="H426" s="223"/>
    </row>
    <row r="427" spans="1:8">
      <c r="A427" s="218"/>
      <c r="B427" s="219"/>
      <c r="C427" s="218"/>
      <c r="D427" s="220"/>
      <c r="E427" s="221"/>
      <c r="F427" s="222"/>
      <c r="G427" s="223"/>
      <c r="H427" s="223"/>
    </row>
    <row r="428" spans="1:8">
      <c r="A428" s="218"/>
      <c r="B428" s="219"/>
      <c r="C428" s="218"/>
      <c r="D428" s="220"/>
      <c r="E428" s="221"/>
      <c r="F428" s="222"/>
      <c r="G428" s="223"/>
      <c r="H428" s="223"/>
    </row>
    <row r="429" spans="1:8" ht="22.8">
      <c r="A429" s="218">
        <v>10</v>
      </c>
      <c r="B429" s="381" t="s">
        <v>2288</v>
      </c>
      <c r="C429" s="218" t="s">
        <v>103</v>
      </c>
      <c r="D429" s="220">
        <v>0.73</v>
      </c>
      <c r="E429" s="221"/>
      <c r="F429" s="222"/>
      <c r="G429" s="223"/>
      <c r="H429" s="223"/>
    </row>
    <row r="430" spans="1:8" ht="22.8">
      <c r="A430" s="218">
        <v>11</v>
      </c>
      <c r="B430" s="219" t="s">
        <v>369</v>
      </c>
      <c r="C430" s="218" t="s">
        <v>103</v>
      </c>
      <c r="D430" s="220">
        <v>0.73</v>
      </c>
      <c r="E430" s="221"/>
      <c r="F430" s="222"/>
      <c r="G430" s="223"/>
      <c r="H430" s="223"/>
    </row>
    <row r="431" spans="1:8">
      <c r="A431" s="216"/>
      <c r="B431" s="512" t="s">
        <v>383</v>
      </c>
      <c r="C431" s="513"/>
      <c r="D431" s="513"/>
      <c r="E431" s="513"/>
      <c r="F431" s="513"/>
    </row>
    <row r="432" spans="1:8" ht="34.200000000000003">
      <c r="A432" s="218">
        <v>1</v>
      </c>
      <c r="B432" s="219" t="s">
        <v>112</v>
      </c>
      <c r="C432" s="218" t="s">
        <v>10</v>
      </c>
      <c r="D432" s="224">
        <v>1</v>
      </c>
      <c r="E432" s="221"/>
      <c r="F432" s="222"/>
      <c r="G432" s="223"/>
      <c r="H432" s="223"/>
    </row>
    <row r="433" spans="1:8" ht="22.8">
      <c r="A433" s="218">
        <v>2</v>
      </c>
      <c r="B433" s="219" t="s">
        <v>113</v>
      </c>
      <c r="C433" s="218" t="s">
        <v>10</v>
      </c>
      <c r="D433" s="224">
        <v>1</v>
      </c>
      <c r="E433" s="221"/>
      <c r="F433" s="222"/>
      <c r="G433" s="223"/>
      <c r="H433" s="223"/>
    </row>
    <row r="434" spans="1:8" ht="22.8">
      <c r="A434" s="218">
        <v>3</v>
      </c>
      <c r="B434" s="219" t="s">
        <v>113</v>
      </c>
      <c r="C434" s="218" t="s">
        <v>10</v>
      </c>
      <c r="D434" s="224">
        <v>6</v>
      </c>
      <c r="E434" s="221"/>
      <c r="F434" s="222"/>
      <c r="G434" s="223"/>
      <c r="H434" s="223"/>
    </row>
    <row r="435" spans="1:8" ht="22.8">
      <c r="A435" s="218">
        <v>4</v>
      </c>
      <c r="B435" s="219" t="s">
        <v>386</v>
      </c>
      <c r="C435" s="218" t="s">
        <v>10</v>
      </c>
      <c r="D435" s="224">
        <v>4</v>
      </c>
      <c r="E435" s="221"/>
      <c r="F435" s="222"/>
      <c r="G435" s="223"/>
      <c r="H435" s="223"/>
    </row>
    <row r="436" spans="1:8" ht="22.8">
      <c r="A436" s="218">
        <v>5</v>
      </c>
      <c r="B436" s="219" t="s">
        <v>113</v>
      </c>
      <c r="C436" s="218" t="s">
        <v>10</v>
      </c>
      <c r="D436" s="224">
        <v>2</v>
      </c>
      <c r="E436" s="221"/>
      <c r="F436" s="222"/>
      <c r="G436" s="223"/>
      <c r="H436" s="223"/>
    </row>
    <row r="437" spans="1:8" ht="22.8">
      <c r="A437" s="218">
        <v>6</v>
      </c>
      <c r="B437" s="219" t="s">
        <v>391</v>
      </c>
      <c r="C437" s="218" t="s">
        <v>184</v>
      </c>
      <c r="D437" s="224">
        <v>25</v>
      </c>
      <c r="E437" s="221"/>
      <c r="F437" s="222"/>
      <c r="G437" s="223"/>
      <c r="H437" s="223"/>
    </row>
    <row r="438" spans="1:8" ht="14.1" customHeight="1">
      <c r="A438" s="514" t="s">
        <v>1392</v>
      </c>
      <c r="B438" s="515"/>
      <c r="C438" s="515"/>
      <c r="D438" s="515"/>
      <c r="E438" s="516"/>
      <c r="F438" s="222"/>
    </row>
    <row r="439" spans="1:8">
      <c r="B439" s="527"/>
      <c r="C439" s="527"/>
      <c r="D439" s="527"/>
      <c r="E439" s="527"/>
      <c r="F439" s="527"/>
    </row>
    <row r="440" spans="1:8">
      <c r="B440" s="527"/>
      <c r="C440" s="527"/>
      <c r="D440" s="527"/>
      <c r="E440" s="527"/>
      <c r="F440" s="527"/>
    </row>
    <row r="441" spans="1:8">
      <c r="B441" s="527"/>
      <c r="C441" s="527"/>
      <c r="D441" s="527"/>
      <c r="E441" s="527"/>
      <c r="F441" s="527"/>
    </row>
    <row r="442" spans="1:8" ht="15">
      <c r="B442" s="517" t="s">
        <v>19</v>
      </c>
      <c r="C442" s="518"/>
      <c r="D442" s="518"/>
      <c r="E442" s="518"/>
    </row>
    <row r="444" spans="1:8">
      <c r="A444" s="519" t="s">
        <v>318</v>
      </c>
      <c r="B444" s="520"/>
      <c r="C444" s="520"/>
      <c r="D444" s="520"/>
      <c r="E444" s="520"/>
      <c r="F444" s="520"/>
    </row>
    <row r="445" spans="1:8">
      <c r="A445" s="520"/>
      <c r="B445" s="520"/>
      <c r="C445" s="520"/>
      <c r="D445" s="520"/>
      <c r="E445" s="520"/>
      <c r="F445" s="520"/>
    </row>
    <row r="446" spans="1:8">
      <c r="A446" s="519" t="s">
        <v>21</v>
      </c>
      <c r="B446" s="520"/>
      <c r="C446" s="520"/>
      <c r="D446" s="520"/>
      <c r="E446" s="520"/>
      <c r="F446" s="520"/>
    </row>
    <row r="447" spans="1:8">
      <c r="A447" s="520"/>
      <c r="B447" s="520"/>
      <c r="C447" s="520"/>
      <c r="D447" s="520"/>
      <c r="E447" s="520"/>
      <c r="F447" s="520"/>
    </row>
    <row r="448" spans="1:8">
      <c r="A448" s="519" t="s">
        <v>414</v>
      </c>
      <c r="B448" s="520"/>
      <c r="C448" s="520"/>
      <c r="D448" s="520"/>
      <c r="E448" s="520"/>
      <c r="F448" s="520"/>
    </row>
    <row r="449" spans="1:8">
      <c r="A449" s="520"/>
      <c r="B449" s="520"/>
      <c r="C449" s="520"/>
      <c r="D449" s="520"/>
      <c r="E449" s="520"/>
      <c r="F449" s="520"/>
    </row>
    <row r="450" spans="1:8">
      <c r="A450" s="521" t="s">
        <v>1438</v>
      </c>
      <c r="B450" s="210" t="s">
        <v>23</v>
      </c>
      <c r="C450" s="211" t="s">
        <v>6</v>
      </c>
      <c r="D450" s="523" t="s">
        <v>7</v>
      </c>
      <c r="E450" s="525" t="s">
        <v>1393</v>
      </c>
      <c r="F450" s="526"/>
    </row>
    <row r="451" spans="1:8">
      <c r="A451" s="522"/>
      <c r="B451" s="213" t="s">
        <v>24</v>
      </c>
      <c r="C451" s="214" t="s">
        <v>10</v>
      </c>
      <c r="D451" s="524"/>
      <c r="E451" s="215" t="s">
        <v>25</v>
      </c>
      <c r="F451" s="212" t="s">
        <v>26</v>
      </c>
    </row>
    <row r="452" spans="1:8">
      <c r="A452" s="216"/>
      <c r="B452" s="512" t="s">
        <v>27</v>
      </c>
      <c r="C452" s="513"/>
      <c r="D452" s="513"/>
      <c r="E452" s="513"/>
      <c r="F452" s="513"/>
    </row>
    <row r="453" spans="1:8" ht="22.8">
      <c r="A453" s="218">
        <v>1</v>
      </c>
      <c r="B453" s="219" t="s">
        <v>291</v>
      </c>
      <c r="C453" s="218" t="s">
        <v>259</v>
      </c>
      <c r="D453" s="220">
        <v>0.107</v>
      </c>
      <c r="E453" s="221"/>
      <c r="F453" s="222"/>
      <c r="G453" s="223"/>
      <c r="H453" s="223"/>
    </row>
    <row r="454" spans="1:8" ht="34.200000000000003">
      <c r="A454" s="218">
        <v>2</v>
      </c>
      <c r="B454" s="219" t="s">
        <v>342</v>
      </c>
      <c r="C454" s="218" t="s">
        <v>64</v>
      </c>
      <c r="D454" s="224">
        <v>103</v>
      </c>
      <c r="E454" s="221"/>
      <c r="F454" s="222"/>
      <c r="G454" s="223"/>
      <c r="H454" s="223"/>
    </row>
    <row r="455" spans="1:8" ht="22.8">
      <c r="A455" s="218">
        <v>3</v>
      </c>
      <c r="B455" s="219" t="s">
        <v>77</v>
      </c>
      <c r="C455" s="218" t="s">
        <v>46</v>
      </c>
      <c r="D455" s="224">
        <v>10.3</v>
      </c>
      <c r="E455" s="221"/>
      <c r="F455" s="222"/>
      <c r="G455" s="223"/>
      <c r="H455" s="223"/>
    </row>
    <row r="456" spans="1:8" ht="22.8">
      <c r="A456" s="218">
        <v>4</v>
      </c>
      <c r="B456" s="219" t="s">
        <v>66</v>
      </c>
      <c r="C456" s="218" t="s">
        <v>46</v>
      </c>
      <c r="D456" s="224">
        <v>10.3</v>
      </c>
      <c r="E456" s="221"/>
      <c r="F456" s="222"/>
      <c r="G456" s="223"/>
      <c r="H456" s="223"/>
    </row>
    <row r="457" spans="1:8" ht="34.200000000000003">
      <c r="A457" s="218">
        <v>5</v>
      </c>
      <c r="B457" s="219" t="s">
        <v>63</v>
      </c>
      <c r="C457" s="218" t="s">
        <v>64</v>
      </c>
      <c r="D457" s="224">
        <v>176</v>
      </c>
      <c r="E457" s="221"/>
      <c r="F457" s="222"/>
      <c r="G457" s="223"/>
      <c r="H457" s="223"/>
    </row>
    <row r="458" spans="1:8" ht="22.8">
      <c r="A458" s="218">
        <v>6</v>
      </c>
      <c r="B458" s="219" t="s">
        <v>77</v>
      </c>
      <c r="C458" s="218" t="s">
        <v>46</v>
      </c>
      <c r="D458" s="224">
        <v>6.52</v>
      </c>
      <c r="E458" s="221"/>
      <c r="F458" s="222"/>
      <c r="G458" s="223"/>
      <c r="H458" s="223"/>
    </row>
    <row r="459" spans="1:8" ht="22.8">
      <c r="A459" s="218">
        <v>7</v>
      </c>
      <c r="B459" s="219" t="s">
        <v>66</v>
      </c>
      <c r="C459" s="218" t="s">
        <v>46</v>
      </c>
      <c r="D459" s="224">
        <v>6.52</v>
      </c>
      <c r="E459" s="221"/>
      <c r="F459" s="222"/>
      <c r="G459" s="223"/>
      <c r="H459" s="223"/>
    </row>
    <row r="460" spans="1:8" ht="22.8">
      <c r="A460" s="218">
        <v>8</v>
      </c>
      <c r="B460" s="219" t="s">
        <v>67</v>
      </c>
      <c r="C460" s="218" t="s">
        <v>68</v>
      </c>
      <c r="D460" s="224">
        <v>2.93</v>
      </c>
      <c r="E460" s="221"/>
      <c r="F460" s="222"/>
      <c r="G460" s="223"/>
      <c r="H460" s="223"/>
    </row>
    <row r="461" spans="1:8" ht="34.200000000000003">
      <c r="A461" s="218">
        <v>9</v>
      </c>
      <c r="B461" s="219" t="s">
        <v>399</v>
      </c>
      <c r="C461" s="218" t="s">
        <v>46</v>
      </c>
      <c r="D461" s="224">
        <v>59</v>
      </c>
      <c r="E461" s="221"/>
      <c r="F461" s="222"/>
      <c r="G461" s="223"/>
      <c r="H461" s="223"/>
    </row>
    <row r="462" spans="1:8" ht="22.8">
      <c r="A462" s="218">
        <v>10</v>
      </c>
      <c r="B462" s="219" t="s">
        <v>66</v>
      </c>
      <c r="C462" s="218" t="s">
        <v>46</v>
      </c>
      <c r="D462" s="224">
        <v>59</v>
      </c>
      <c r="E462" s="221"/>
      <c r="F462" s="222"/>
      <c r="G462" s="223"/>
      <c r="H462" s="223"/>
    </row>
    <row r="463" spans="1:8" ht="34.200000000000003">
      <c r="A463" s="218">
        <v>11</v>
      </c>
      <c r="B463" s="219" t="s">
        <v>345</v>
      </c>
      <c r="C463" s="218" t="s">
        <v>68</v>
      </c>
      <c r="D463" s="224">
        <v>5.22</v>
      </c>
      <c r="E463" s="221"/>
      <c r="F463" s="222"/>
      <c r="G463" s="223"/>
      <c r="H463" s="223"/>
    </row>
    <row r="464" spans="1:8" ht="34.200000000000003">
      <c r="A464" s="218">
        <v>12</v>
      </c>
      <c r="B464" s="219" t="s">
        <v>344</v>
      </c>
      <c r="C464" s="218" t="s">
        <v>46</v>
      </c>
      <c r="D464" s="224">
        <v>325</v>
      </c>
      <c r="E464" s="221"/>
      <c r="F464" s="222"/>
      <c r="G464" s="223"/>
      <c r="H464" s="223"/>
    </row>
    <row r="465" spans="1:8" ht="22.8">
      <c r="A465" s="218">
        <v>13</v>
      </c>
      <c r="B465" s="219" t="s">
        <v>66</v>
      </c>
      <c r="C465" s="218" t="s">
        <v>46</v>
      </c>
      <c r="D465" s="224">
        <v>325</v>
      </c>
      <c r="E465" s="221"/>
      <c r="F465" s="222"/>
      <c r="G465" s="223"/>
      <c r="H465" s="223"/>
    </row>
    <row r="466" spans="1:8" ht="34.200000000000003">
      <c r="A466" s="218">
        <v>14</v>
      </c>
      <c r="B466" s="219" t="s">
        <v>346</v>
      </c>
      <c r="C466" s="218" t="s">
        <v>80</v>
      </c>
      <c r="D466" s="220">
        <v>0.127</v>
      </c>
      <c r="E466" s="221"/>
      <c r="F466" s="222"/>
      <c r="G466" s="223"/>
      <c r="H466" s="223"/>
    </row>
    <row r="467" spans="1:8" ht="34.200000000000003">
      <c r="A467" s="218">
        <v>15</v>
      </c>
      <c r="B467" s="219" t="s">
        <v>81</v>
      </c>
      <c r="C467" s="218" t="s">
        <v>80</v>
      </c>
      <c r="D467" s="220">
        <v>0.127</v>
      </c>
      <c r="E467" s="221"/>
      <c r="F467" s="222"/>
      <c r="G467" s="223"/>
      <c r="H467" s="223"/>
    </row>
    <row r="468" spans="1:8" ht="45.6">
      <c r="A468" s="218">
        <v>16</v>
      </c>
      <c r="B468" s="219" t="s">
        <v>82</v>
      </c>
      <c r="C468" s="218" t="s">
        <v>80</v>
      </c>
      <c r="D468" s="220">
        <v>0.127</v>
      </c>
      <c r="E468" s="221"/>
      <c r="F468" s="222"/>
      <c r="G468" s="223"/>
      <c r="H468" s="223"/>
    </row>
    <row r="469" spans="1:8" ht="34.200000000000003">
      <c r="A469" s="218">
        <v>17</v>
      </c>
      <c r="B469" s="219" t="s">
        <v>84</v>
      </c>
      <c r="C469" s="218" t="s">
        <v>80</v>
      </c>
      <c r="D469" s="220">
        <v>0.65900000000000003</v>
      </c>
      <c r="E469" s="221"/>
      <c r="F469" s="222"/>
      <c r="G469" s="223"/>
      <c r="H469" s="223"/>
    </row>
    <row r="470" spans="1:8" ht="34.200000000000003">
      <c r="A470" s="218">
        <v>18</v>
      </c>
      <c r="B470" s="219" t="s">
        <v>347</v>
      </c>
      <c r="C470" s="218" t="s">
        <v>80</v>
      </c>
      <c r="D470" s="220">
        <v>0.65900000000000003</v>
      </c>
      <c r="E470" s="221"/>
      <c r="F470" s="222"/>
      <c r="G470" s="223"/>
      <c r="H470" s="223"/>
    </row>
    <row r="471" spans="1:8" ht="34.200000000000003">
      <c r="A471" s="218">
        <v>19</v>
      </c>
      <c r="B471" s="219" t="s">
        <v>84</v>
      </c>
      <c r="C471" s="218" t="s">
        <v>80</v>
      </c>
      <c r="D471" s="220">
        <v>0.192</v>
      </c>
      <c r="E471" s="221"/>
      <c r="F471" s="222"/>
      <c r="G471" s="223"/>
      <c r="H471" s="223"/>
    </row>
    <row r="472" spans="1:8" ht="34.200000000000003">
      <c r="A472" s="218">
        <v>20</v>
      </c>
      <c r="B472" s="219" t="s">
        <v>348</v>
      </c>
      <c r="C472" s="218" t="s">
        <v>80</v>
      </c>
      <c r="D472" s="220">
        <v>0.192</v>
      </c>
      <c r="E472" s="221"/>
      <c r="F472" s="222"/>
      <c r="G472" s="223"/>
      <c r="H472" s="223"/>
    </row>
    <row r="473" spans="1:8" ht="34.200000000000003">
      <c r="A473" s="218">
        <v>21</v>
      </c>
      <c r="B473" s="219" t="s">
        <v>84</v>
      </c>
      <c r="C473" s="218" t="s">
        <v>80</v>
      </c>
      <c r="D473" s="220">
        <v>0.13200000000000001</v>
      </c>
      <c r="E473" s="221"/>
      <c r="F473" s="222"/>
      <c r="G473" s="223"/>
      <c r="H473" s="223"/>
    </row>
    <row r="474" spans="1:8" ht="34.200000000000003">
      <c r="A474" s="218">
        <v>22</v>
      </c>
      <c r="B474" s="219" t="s">
        <v>348</v>
      </c>
      <c r="C474" s="218" t="s">
        <v>80</v>
      </c>
      <c r="D474" s="220">
        <v>0.13200000000000001</v>
      </c>
      <c r="E474" s="221"/>
      <c r="F474" s="222"/>
      <c r="G474" s="223"/>
      <c r="H474" s="223"/>
    </row>
    <row r="475" spans="1:8" ht="34.200000000000003">
      <c r="A475" s="218">
        <v>23</v>
      </c>
      <c r="B475" s="219" t="s">
        <v>415</v>
      </c>
      <c r="C475" s="218" t="s">
        <v>80</v>
      </c>
      <c r="D475" s="220">
        <v>0.13200000000000001</v>
      </c>
      <c r="E475" s="221"/>
      <c r="F475" s="222"/>
      <c r="G475" s="223"/>
      <c r="H475" s="223"/>
    </row>
    <row r="476" spans="1:8" ht="22.8">
      <c r="A476" s="218">
        <v>24</v>
      </c>
      <c r="B476" s="219" t="s">
        <v>70</v>
      </c>
      <c r="C476" s="218" t="s">
        <v>10</v>
      </c>
      <c r="D476" s="224">
        <v>4</v>
      </c>
      <c r="E476" s="221"/>
      <c r="F476" s="222"/>
      <c r="G476" s="223"/>
      <c r="H476" s="223"/>
    </row>
    <row r="477" spans="1:8">
      <c r="A477" s="218">
        <v>25</v>
      </c>
      <c r="B477" s="219" t="s">
        <v>71</v>
      </c>
      <c r="C477" s="218" t="s">
        <v>10</v>
      </c>
      <c r="D477" s="224">
        <v>4</v>
      </c>
      <c r="E477" s="221"/>
      <c r="F477" s="222"/>
      <c r="G477" s="223"/>
      <c r="H477" s="223"/>
    </row>
    <row r="478" spans="1:8" ht="22.8">
      <c r="A478" s="218">
        <v>26</v>
      </c>
      <c r="B478" s="219" t="s">
        <v>77</v>
      </c>
      <c r="C478" s="218" t="s">
        <v>46</v>
      </c>
      <c r="D478" s="220">
        <v>0.67600000000000005</v>
      </c>
      <c r="E478" s="221"/>
      <c r="F478" s="222"/>
      <c r="G478" s="223"/>
      <c r="H478" s="223"/>
    </row>
    <row r="479" spans="1:8" ht="22.8">
      <c r="A479" s="218">
        <v>27</v>
      </c>
      <c r="B479" s="219" t="s">
        <v>66</v>
      </c>
      <c r="C479" s="218" t="s">
        <v>46</v>
      </c>
      <c r="D479" s="220">
        <v>0.67600000000000005</v>
      </c>
      <c r="E479" s="221"/>
      <c r="F479" s="222"/>
      <c r="G479" s="223"/>
      <c r="H479" s="223"/>
    </row>
    <row r="480" spans="1:8" ht="22.8">
      <c r="A480" s="218">
        <v>28</v>
      </c>
      <c r="B480" s="219" t="s">
        <v>350</v>
      </c>
      <c r="C480" s="218" t="s">
        <v>29</v>
      </c>
      <c r="D480" s="220">
        <v>0.05</v>
      </c>
      <c r="E480" s="221"/>
      <c r="F480" s="222"/>
      <c r="G480" s="223"/>
      <c r="H480" s="223"/>
    </row>
    <row r="481" spans="1:8" ht="22.8">
      <c r="A481" s="218">
        <v>29</v>
      </c>
      <c r="B481" s="219" t="s">
        <v>77</v>
      </c>
      <c r="C481" s="218" t="s">
        <v>46</v>
      </c>
      <c r="D481" s="220">
        <v>0.05</v>
      </c>
      <c r="E481" s="221"/>
      <c r="F481" s="222"/>
      <c r="G481" s="223"/>
      <c r="H481" s="223"/>
    </row>
    <row r="482" spans="1:8" ht="22.8">
      <c r="A482" s="218">
        <v>30</v>
      </c>
      <c r="B482" s="219" t="s">
        <v>66</v>
      </c>
      <c r="C482" s="218" t="s">
        <v>46</v>
      </c>
      <c r="D482" s="220">
        <v>0.05</v>
      </c>
      <c r="E482" s="221"/>
      <c r="F482" s="222"/>
      <c r="G482" s="223"/>
      <c r="H482" s="223"/>
    </row>
    <row r="483" spans="1:8">
      <c r="A483" s="216"/>
      <c r="B483" s="512" t="s">
        <v>78</v>
      </c>
      <c r="C483" s="513"/>
      <c r="D483" s="513"/>
      <c r="E483" s="513"/>
      <c r="F483" s="513"/>
    </row>
    <row r="484" spans="1:8" ht="22.8">
      <c r="A484" s="218">
        <v>1</v>
      </c>
      <c r="B484" s="219" t="s">
        <v>86</v>
      </c>
      <c r="C484" s="218" t="s">
        <v>87</v>
      </c>
      <c r="D484" s="220">
        <v>0.85</v>
      </c>
      <c r="E484" s="221"/>
      <c r="F484" s="222"/>
      <c r="G484" s="223"/>
      <c r="H484" s="223"/>
    </row>
    <row r="485" spans="1:8" ht="34.200000000000003">
      <c r="A485" s="218">
        <v>2</v>
      </c>
      <c r="B485" s="219" t="s">
        <v>88</v>
      </c>
      <c r="C485" s="218" t="s">
        <v>42</v>
      </c>
      <c r="D485" s="224">
        <v>2.5499999999999998</v>
      </c>
      <c r="E485" s="221"/>
      <c r="F485" s="222"/>
      <c r="G485" s="223"/>
      <c r="H485" s="223"/>
    </row>
    <row r="486" spans="1:8" ht="34.200000000000003">
      <c r="A486" s="218">
        <v>3</v>
      </c>
      <c r="B486" s="219" t="s">
        <v>355</v>
      </c>
      <c r="C486" s="218" t="s">
        <v>68</v>
      </c>
      <c r="D486" s="224">
        <v>7</v>
      </c>
      <c r="E486" s="221"/>
      <c r="F486" s="222"/>
      <c r="G486" s="223"/>
      <c r="H486" s="223"/>
    </row>
    <row r="487" spans="1:8" ht="22.8">
      <c r="A487" s="218">
        <v>4</v>
      </c>
      <c r="B487" s="219" t="s">
        <v>89</v>
      </c>
      <c r="C487" s="218" t="s">
        <v>87</v>
      </c>
      <c r="D487" s="220">
        <v>0.77</v>
      </c>
      <c r="E487" s="221"/>
      <c r="F487" s="222"/>
      <c r="G487" s="223"/>
      <c r="H487" s="223"/>
    </row>
    <row r="488" spans="1:8" ht="22.8">
      <c r="A488" s="218">
        <v>5</v>
      </c>
      <c r="B488" s="219" t="s">
        <v>356</v>
      </c>
      <c r="C488" s="218" t="s">
        <v>87</v>
      </c>
      <c r="D488" s="220">
        <v>0.2</v>
      </c>
      <c r="E488" s="221"/>
      <c r="F488" s="222"/>
      <c r="G488" s="223"/>
      <c r="H488" s="223"/>
    </row>
    <row r="489" spans="1:8" ht="34.200000000000003">
      <c r="A489" s="218">
        <v>6</v>
      </c>
      <c r="B489" s="219" t="s">
        <v>81</v>
      </c>
      <c r="C489" s="218" t="s">
        <v>80</v>
      </c>
      <c r="D489" s="220">
        <v>0.10185</v>
      </c>
      <c r="E489" s="221"/>
      <c r="F489" s="222"/>
      <c r="G489" s="223"/>
      <c r="H489" s="223"/>
    </row>
    <row r="490" spans="1:8" ht="45.6">
      <c r="A490" s="218">
        <v>7</v>
      </c>
      <c r="B490" s="219" t="s">
        <v>357</v>
      </c>
      <c r="C490" s="218" t="s">
        <v>80</v>
      </c>
      <c r="D490" s="220">
        <v>0.10185</v>
      </c>
      <c r="E490" s="221"/>
      <c r="F490" s="222"/>
      <c r="G490" s="223"/>
      <c r="H490" s="223"/>
    </row>
    <row r="491" spans="1:8" ht="34.200000000000003">
      <c r="A491" s="218">
        <v>8</v>
      </c>
      <c r="B491" s="219" t="s">
        <v>92</v>
      </c>
      <c r="C491" s="218" t="s">
        <v>68</v>
      </c>
      <c r="D491" s="224">
        <v>9.6999999999999993</v>
      </c>
      <c r="E491" s="221"/>
      <c r="F491" s="222"/>
      <c r="G491" s="223"/>
      <c r="H491" s="223"/>
    </row>
    <row r="492" spans="1:8" ht="22.8">
      <c r="A492" s="218">
        <v>9</v>
      </c>
      <c r="B492" s="219" t="s">
        <v>93</v>
      </c>
      <c r="C492" s="218" t="s">
        <v>68</v>
      </c>
      <c r="D492" s="224">
        <v>9.6999999999999993</v>
      </c>
      <c r="E492" s="221"/>
      <c r="F492" s="222"/>
      <c r="G492" s="223"/>
      <c r="H492" s="223"/>
    </row>
    <row r="493" spans="1:8">
      <c r="A493" s="216"/>
      <c r="B493" s="512" t="s">
        <v>358</v>
      </c>
      <c r="C493" s="513"/>
      <c r="D493" s="513"/>
      <c r="E493" s="513"/>
      <c r="F493" s="513"/>
    </row>
    <row r="494" spans="1:8" ht="34.200000000000003">
      <c r="A494" s="218">
        <v>1</v>
      </c>
      <c r="B494" s="219" t="s">
        <v>84</v>
      </c>
      <c r="C494" s="218" t="s">
        <v>80</v>
      </c>
      <c r="D494" s="220">
        <v>3.5999999999999997E-2</v>
      </c>
      <c r="E494" s="221"/>
      <c r="F494" s="222"/>
      <c r="G494" s="223"/>
      <c r="H494" s="223"/>
    </row>
    <row r="495" spans="1:8" ht="34.200000000000003">
      <c r="A495" s="218">
        <v>2</v>
      </c>
      <c r="B495" s="219" t="s">
        <v>409</v>
      </c>
      <c r="C495" s="218" t="s">
        <v>80</v>
      </c>
      <c r="D495" s="220">
        <v>3.5999999999999997E-2</v>
      </c>
      <c r="E495" s="221"/>
      <c r="F495" s="222"/>
      <c r="G495" s="223"/>
      <c r="H495" s="223"/>
    </row>
    <row r="496" spans="1:8" ht="45.6">
      <c r="A496" s="218">
        <v>3</v>
      </c>
      <c r="B496" s="219" t="s">
        <v>359</v>
      </c>
      <c r="C496" s="218" t="s">
        <v>103</v>
      </c>
      <c r="D496" s="220">
        <v>0.71</v>
      </c>
      <c r="E496" s="221"/>
      <c r="F496" s="222"/>
      <c r="G496" s="223"/>
      <c r="H496" s="223"/>
    </row>
    <row r="497" spans="1:8">
      <c r="A497" s="218">
        <v>4</v>
      </c>
      <c r="B497" s="219" t="s">
        <v>361</v>
      </c>
      <c r="C497" s="218" t="s">
        <v>68</v>
      </c>
      <c r="D497" s="224">
        <v>1.9</v>
      </c>
      <c r="E497" s="221"/>
      <c r="F497" s="222"/>
      <c r="G497" s="223"/>
      <c r="H497" s="223"/>
    </row>
    <row r="498" spans="1:8">
      <c r="A498" s="216"/>
      <c r="B498" s="512" t="s">
        <v>416</v>
      </c>
      <c r="C498" s="513"/>
      <c r="D498" s="513"/>
      <c r="E498" s="513"/>
      <c r="F498" s="513"/>
    </row>
    <row r="499" spans="1:8" ht="45.6">
      <c r="A499" s="218">
        <v>1</v>
      </c>
      <c r="B499" s="219" t="s">
        <v>227</v>
      </c>
      <c r="C499" s="218" t="s">
        <v>42</v>
      </c>
      <c r="D499" s="364">
        <v>4</v>
      </c>
      <c r="E499" s="221"/>
      <c r="F499" s="222"/>
      <c r="G499" s="223"/>
      <c r="H499" s="223"/>
    </row>
    <row r="500" spans="1:8" ht="22.8">
      <c r="A500" s="218">
        <v>2</v>
      </c>
      <c r="B500" s="219" t="s">
        <v>363</v>
      </c>
      <c r="C500" s="218" t="s">
        <v>42</v>
      </c>
      <c r="D500" s="364">
        <v>1.4</v>
      </c>
      <c r="E500" s="221"/>
      <c r="F500" s="222"/>
      <c r="G500" s="223"/>
      <c r="H500" s="223"/>
    </row>
    <row r="501" spans="1:8">
      <c r="A501" s="218">
        <v>3</v>
      </c>
      <c r="B501" s="219"/>
      <c r="C501" s="218"/>
      <c r="D501" s="224"/>
      <c r="E501" s="221"/>
      <c r="F501" s="222"/>
      <c r="G501" s="223"/>
      <c r="H501" s="223"/>
    </row>
    <row r="502" spans="1:8" ht="34.200000000000003">
      <c r="A502" s="218">
        <v>4</v>
      </c>
      <c r="B502" s="219" t="s">
        <v>365</v>
      </c>
      <c r="C502" s="218" t="s">
        <v>68</v>
      </c>
      <c r="D502" s="364">
        <v>7</v>
      </c>
      <c r="E502" s="221"/>
      <c r="F502" s="222"/>
      <c r="G502" s="223"/>
      <c r="H502" s="223"/>
    </row>
    <row r="503" spans="1:8" ht="22.8">
      <c r="A503" s="218">
        <v>5</v>
      </c>
      <c r="B503" s="219" t="s">
        <v>366</v>
      </c>
      <c r="C503" s="218" t="s">
        <v>87</v>
      </c>
      <c r="D503" s="220">
        <v>0.7</v>
      </c>
      <c r="E503" s="221"/>
      <c r="F503" s="222"/>
      <c r="G503" s="223"/>
      <c r="H503" s="223"/>
    </row>
    <row r="504" spans="1:8" ht="45.6">
      <c r="A504" s="218">
        <v>6</v>
      </c>
      <c r="B504" s="219" t="s">
        <v>367</v>
      </c>
      <c r="C504" s="218" t="s">
        <v>68</v>
      </c>
      <c r="D504" s="224">
        <v>6.62</v>
      </c>
      <c r="E504" s="221"/>
      <c r="F504" s="222"/>
      <c r="G504" s="223"/>
      <c r="H504" s="223"/>
    </row>
    <row r="505" spans="1:8" ht="45.6">
      <c r="A505" s="218">
        <v>7</v>
      </c>
      <c r="B505" s="219" t="s">
        <v>407</v>
      </c>
      <c r="C505" s="218" t="s">
        <v>68</v>
      </c>
      <c r="D505" s="220">
        <v>0.38</v>
      </c>
      <c r="E505" s="221"/>
      <c r="F505" s="222"/>
      <c r="G505" s="223"/>
      <c r="H505" s="223"/>
    </row>
    <row r="506" spans="1:8" ht="22.8">
      <c r="A506" s="218">
        <v>8</v>
      </c>
      <c r="B506" s="219" t="s">
        <v>366</v>
      </c>
      <c r="C506" s="218" t="s">
        <v>87</v>
      </c>
      <c r="D506" s="220">
        <v>0.7</v>
      </c>
      <c r="E506" s="221"/>
      <c r="F506" s="222"/>
      <c r="G506" s="223"/>
      <c r="H506" s="223"/>
    </row>
    <row r="507" spans="1:8" ht="34.200000000000003">
      <c r="A507" s="218">
        <v>9</v>
      </c>
      <c r="B507" s="219" t="s">
        <v>368</v>
      </c>
      <c r="C507" s="218" t="s">
        <v>68</v>
      </c>
      <c r="D507" s="224">
        <v>6.62</v>
      </c>
      <c r="E507" s="221"/>
      <c r="F507" s="222"/>
      <c r="G507" s="223"/>
      <c r="H507" s="223"/>
    </row>
    <row r="508" spans="1:8" ht="45.6">
      <c r="A508" s="218">
        <v>10</v>
      </c>
      <c r="B508" s="219" t="s">
        <v>223</v>
      </c>
      <c r="C508" s="218" t="s">
        <v>68</v>
      </c>
      <c r="D508" s="220">
        <v>0.38</v>
      </c>
      <c r="E508" s="221"/>
      <c r="F508" s="222"/>
      <c r="G508" s="223"/>
      <c r="H508" s="223"/>
    </row>
    <row r="509" spans="1:8" ht="22.8">
      <c r="A509" s="218">
        <v>11</v>
      </c>
      <c r="B509" s="381" t="s">
        <v>2288</v>
      </c>
      <c r="C509" s="218" t="s">
        <v>103</v>
      </c>
      <c r="D509" s="224">
        <v>1.41</v>
      </c>
      <c r="E509" s="221"/>
      <c r="F509" s="222"/>
      <c r="G509" s="223"/>
      <c r="H509" s="223"/>
    </row>
    <row r="510" spans="1:8" ht="22.8">
      <c r="A510" s="218">
        <v>12</v>
      </c>
      <c r="B510" s="219" t="s">
        <v>369</v>
      </c>
      <c r="C510" s="218" t="s">
        <v>103</v>
      </c>
      <c r="D510" s="224">
        <v>1.41</v>
      </c>
      <c r="E510" s="221"/>
      <c r="F510" s="222"/>
      <c r="G510" s="223"/>
      <c r="H510" s="223"/>
    </row>
    <row r="511" spans="1:8">
      <c r="A511" s="216"/>
      <c r="B511" s="512" t="s">
        <v>374</v>
      </c>
      <c r="C511" s="513"/>
      <c r="D511" s="513"/>
      <c r="E511" s="513"/>
      <c r="F511" s="513"/>
    </row>
    <row r="512" spans="1:8" ht="45.6">
      <c r="A512" s="218">
        <v>1</v>
      </c>
      <c r="B512" s="219" t="s">
        <v>227</v>
      </c>
      <c r="C512" s="218" t="s">
        <v>42</v>
      </c>
      <c r="D512" s="220">
        <v>0.95</v>
      </c>
      <c r="E512" s="221"/>
      <c r="F512" s="222"/>
      <c r="G512" s="223"/>
      <c r="H512" s="223"/>
    </row>
    <row r="513" spans="1:8" ht="22.8">
      <c r="A513" s="218">
        <v>2</v>
      </c>
      <c r="B513" s="219" t="s">
        <v>376</v>
      </c>
      <c r="C513" s="218" t="s">
        <v>68</v>
      </c>
      <c r="D513" s="224">
        <v>3.73</v>
      </c>
      <c r="E513" s="221"/>
      <c r="F513" s="222"/>
      <c r="G513" s="223"/>
      <c r="H513" s="223"/>
    </row>
    <row r="514" spans="1:8" ht="34.200000000000003">
      <c r="A514" s="218">
        <v>3</v>
      </c>
      <c r="B514" s="219" t="s">
        <v>377</v>
      </c>
      <c r="C514" s="218" t="s">
        <v>68</v>
      </c>
      <c r="D514" s="220">
        <v>0.38</v>
      </c>
      <c r="E514" s="221"/>
      <c r="F514" s="222"/>
      <c r="G514" s="223"/>
      <c r="H514" s="223"/>
    </row>
    <row r="515" spans="1:8" ht="22.8">
      <c r="A515" s="218">
        <v>4</v>
      </c>
      <c r="B515" s="219" t="s">
        <v>366</v>
      </c>
      <c r="C515" s="218" t="s">
        <v>87</v>
      </c>
      <c r="D515" s="220">
        <v>3.7999999999999999E-2</v>
      </c>
      <c r="E515" s="221"/>
      <c r="F515" s="222"/>
      <c r="G515" s="223"/>
      <c r="H515" s="223"/>
    </row>
    <row r="516" spans="1:8" ht="45.6">
      <c r="A516" s="218">
        <v>5</v>
      </c>
      <c r="B516" s="219" t="s">
        <v>378</v>
      </c>
      <c r="C516" s="218" t="s">
        <v>68</v>
      </c>
      <c r="D516" s="220">
        <v>0.38</v>
      </c>
      <c r="E516" s="221"/>
      <c r="F516" s="222"/>
      <c r="G516" s="223"/>
      <c r="H516" s="223"/>
    </row>
    <row r="517" spans="1:8" ht="22.8">
      <c r="A517" s="218">
        <v>6</v>
      </c>
      <c r="B517" s="219" t="s">
        <v>97</v>
      </c>
      <c r="C517" s="218" t="s">
        <v>68</v>
      </c>
      <c r="D517" s="224">
        <v>3.32</v>
      </c>
      <c r="E517" s="221"/>
      <c r="F517" s="222"/>
      <c r="G517" s="223"/>
      <c r="H517" s="223"/>
    </row>
    <row r="518" spans="1:8" ht="34.200000000000003">
      <c r="A518" s="218">
        <v>7</v>
      </c>
      <c r="B518" s="219" t="s">
        <v>379</v>
      </c>
      <c r="C518" s="218" t="s">
        <v>68</v>
      </c>
      <c r="D518" s="224">
        <v>3.07</v>
      </c>
      <c r="E518" s="221"/>
      <c r="F518" s="222"/>
      <c r="G518" s="223"/>
      <c r="H518" s="223"/>
    </row>
    <row r="519" spans="1:8" ht="22.8">
      <c r="A519" s="218">
        <v>8</v>
      </c>
      <c r="B519" s="219" t="s">
        <v>98</v>
      </c>
      <c r="C519" s="218" t="s">
        <v>68</v>
      </c>
      <c r="D519" s="220">
        <v>0.19</v>
      </c>
      <c r="E519" s="221"/>
      <c r="F519" s="222"/>
      <c r="G519" s="223"/>
      <c r="H519" s="223"/>
    </row>
    <row r="520" spans="1:8" ht="22.8">
      <c r="A520" s="218">
        <v>9</v>
      </c>
      <c r="B520" s="219" t="s">
        <v>98</v>
      </c>
      <c r="C520" s="218" t="s">
        <v>68</v>
      </c>
      <c r="D520" s="220">
        <v>0.06</v>
      </c>
      <c r="E520" s="221"/>
      <c r="F520" s="222"/>
      <c r="G520" s="223"/>
      <c r="H520" s="223"/>
    </row>
    <row r="521" spans="1:8" ht="22.8">
      <c r="A521" s="218">
        <v>10</v>
      </c>
      <c r="B521" s="219" t="s">
        <v>102</v>
      </c>
      <c r="C521" s="218" t="s">
        <v>103</v>
      </c>
      <c r="D521" s="224">
        <v>1.97</v>
      </c>
      <c r="E521" s="221"/>
      <c r="F521" s="222"/>
      <c r="G521" s="223"/>
      <c r="H521" s="223"/>
    </row>
    <row r="522" spans="1:8" ht="22.8">
      <c r="A522" s="218">
        <v>11</v>
      </c>
      <c r="B522" s="219" t="s">
        <v>369</v>
      </c>
      <c r="C522" s="218" t="s">
        <v>103</v>
      </c>
      <c r="D522" s="220">
        <v>0.22</v>
      </c>
      <c r="E522" s="221"/>
      <c r="F522" s="222"/>
      <c r="G522" s="223"/>
      <c r="H522" s="223"/>
    </row>
    <row r="523" spans="1:8">
      <c r="A523" s="216"/>
      <c r="B523" s="512" t="s">
        <v>383</v>
      </c>
      <c r="C523" s="513"/>
      <c r="D523" s="513"/>
      <c r="E523" s="513"/>
      <c r="F523" s="513"/>
    </row>
    <row r="524" spans="1:8" ht="34.200000000000003">
      <c r="A524" s="218">
        <v>1</v>
      </c>
      <c r="B524" s="219" t="s">
        <v>112</v>
      </c>
      <c r="C524" s="218" t="s">
        <v>10</v>
      </c>
      <c r="D524" s="224">
        <v>4</v>
      </c>
      <c r="E524" s="221"/>
      <c r="F524" s="222"/>
      <c r="G524" s="223"/>
      <c r="H524" s="223"/>
    </row>
    <row r="525" spans="1:8" ht="22.8">
      <c r="A525" s="218">
        <v>2</v>
      </c>
      <c r="B525" s="219" t="s">
        <v>113</v>
      </c>
      <c r="C525" s="218" t="s">
        <v>10</v>
      </c>
      <c r="D525" s="224">
        <v>1</v>
      </c>
      <c r="E525" s="221"/>
      <c r="F525" s="222"/>
      <c r="G525" s="223"/>
      <c r="H525" s="223"/>
    </row>
    <row r="526" spans="1:8" ht="22.8">
      <c r="A526" s="218">
        <v>3</v>
      </c>
      <c r="B526" s="219" t="s">
        <v>113</v>
      </c>
      <c r="C526" s="218" t="s">
        <v>10</v>
      </c>
      <c r="D526" s="224">
        <v>10</v>
      </c>
      <c r="E526" s="221"/>
      <c r="F526" s="222"/>
      <c r="G526" s="223"/>
      <c r="H526" s="223"/>
    </row>
    <row r="527" spans="1:8" ht="22.8">
      <c r="A527" s="218">
        <v>4</v>
      </c>
      <c r="B527" s="219" t="s">
        <v>113</v>
      </c>
      <c r="C527" s="218" t="s">
        <v>10</v>
      </c>
      <c r="D527" s="224">
        <v>2</v>
      </c>
      <c r="E527" s="221"/>
      <c r="F527" s="222"/>
      <c r="G527" s="223"/>
      <c r="H527" s="223"/>
    </row>
    <row r="528" spans="1:8" ht="22.8">
      <c r="A528" s="218">
        <v>5</v>
      </c>
      <c r="B528" s="219" t="s">
        <v>113</v>
      </c>
      <c r="C528" s="218" t="s">
        <v>10</v>
      </c>
      <c r="D528" s="224">
        <v>2</v>
      </c>
      <c r="E528" s="221"/>
      <c r="F528" s="222"/>
      <c r="G528" s="223"/>
      <c r="H528" s="223"/>
    </row>
    <row r="529" spans="1:8" ht="22.8">
      <c r="A529" s="218">
        <v>6</v>
      </c>
      <c r="B529" s="219" t="s">
        <v>387</v>
      </c>
      <c r="C529" s="218" t="s">
        <v>10</v>
      </c>
      <c r="D529" s="224">
        <v>3</v>
      </c>
      <c r="E529" s="221"/>
      <c r="F529" s="222"/>
      <c r="G529" s="223"/>
      <c r="H529" s="223"/>
    </row>
    <row r="530" spans="1:8" ht="34.200000000000003">
      <c r="A530" s="218">
        <v>7</v>
      </c>
      <c r="B530" s="219" t="s">
        <v>388</v>
      </c>
      <c r="C530" s="218" t="s">
        <v>10</v>
      </c>
      <c r="D530" s="224">
        <v>8</v>
      </c>
      <c r="E530" s="221"/>
      <c r="F530" s="222"/>
      <c r="G530" s="223"/>
      <c r="H530" s="223"/>
    </row>
    <row r="531" spans="1:8" ht="22.8">
      <c r="A531" s="218">
        <v>8</v>
      </c>
      <c r="B531" s="219" t="s">
        <v>389</v>
      </c>
      <c r="C531" s="218" t="s">
        <v>10</v>
      </c>
      <c r="D531" s="224">
        <v>8</v>
      </c>
      <c r="E531" s="221"/>
      <c r="F531" s="222"/>
      <c r="G531" s="223"/>
      <c r="H531" s="223"/>
    </row>
    <row r="532" spans="1:8" ht="22.8">
      <c r="A532" s="218">
        <v>9</v>
      </c>
      <c r="B532" s="219" t="s">
        <v>391</v>
      </c>
      <c r="C532" s="218" t="s">
        <v>184</v>
      </c>
      <c r="D532" s="224">
        <v>100</v>
      </c>
      <c r="E532" s="221"/>
      <c r="F532" s="222"/>
      <c r="G532" s="223"/>
      <c r="H532" s="223"/>
    </row>
    <row r="533" spans="1:8" ht="14.1" customHeight="1">
      <c r="A533" s="514" t="s">
        <v>1392</v>
      </c>
      <c r="B533" s="515"/>
      <c r="C533" s="515"/>
      <c r="D533" s="515"/>
      <c r="E533" s="516"/>
      <c r="F533" s="222"/>
    </row>
    <row r="534" spans="1:8">
      <c r="B534" s="527"/>
      <c r="C534" s="527"/>
      <c r="D534" s="527"/>
      <c r="E534" s="527"/>
      <c r="F534" s="527"/>
    </row>
    <row r="535" spans="1:8">
      <c r="B535" s="527"/>
      <c r="C535" s="527"/>
      <c r="D535" s="527"/>
      <c r="E535" s="527"/>
      <c r="F535" s="527"/>
    </row>
    <row r="536" spans="1:8">
      <c r="B536" s="527"/>
      <c r="C536" s="527"/>
      <c r="D536" s="527"/>
      <c r="E536" s="527"/>
      <c r="F536" s="527"/>
    </row>
    <row r="537" spans="1:8" ht="15">
      <c r="B537" s="517" t="s">
        <v>19</v>
      </c>
      <c r="C537" s="518"/>
      <c r="D537" s="518"/>
      <c r="E537" s="518"/>
    </row>
    <row r="539" spans="1:8">
      <c r="A539" s="519" t="s">
        <v>318</v>
      </c>
      <c r="B539" s="520"/>
      <c r="C539" s="520"/>
      <c r="D539" s="520"/>
      <c r="E539" s="520"/>
      <c r="F539" s="520"/>
    </row>
    <row r="540" spans="1:8">
      <c r="A540" s="520"/>
      <c r="B540" s="520"/>
      <c r="C540" s="520"/>
      <c r="D540" s="520"/>
      <c r="E540" s="520"/>
      <c r="F540" s="520"/>
    </row>
    <row r="541" spans="1:8">
      <c r="A541" s="519" t="s">
        <v>21</v>
      </c>
      <c r="B541" s="520"/>
      <c r="C541" s="520"/>
      <c r="D541" s="520"/>
      <c r="E541" s="520"/>
      <c r="F541" s="520"/>
    </row>
    <row r="542" spans="1:8">
      <c r="A542" s="520"/>
      <c r="B542" s="520"/>
      <c r="C542" s="520"/>
      <c r="D542" s="520"/>
      <c r="E542" s="520"/>
      <c r="F542" s="520"/>
    </row>
    <row r="543" spans="1:8">
      <c r="A543" s="519" t="s">
        <v>417</v>
      </c>
      <c r="B543" s="520"/>
      <c r="C543" s="520"/>
      <c r="D543" s="520"/>
      <c r="E543" s="520"/>
      <c r="F543" s="520"/>
    </row>
    <row r="544" spans="1:8">
      <c r="A544" s="520"/>
      <c r="B544" s="520"/>
      <c r="C544" s="520"/>
      <c r="D544" s="520"/>
      <c r="E544" s="520"/>
      <c r="F544" s="520"/>
    </row>
    <row r="545" spans="1:8">
      <c r="A545" s="521" t="s">
        <v>1438</v>
      </c>
      <c r="B545" s="210" t="s">
        <v>23</v>
      </c>
      <c r="C545" s="211" t="s">
        <v>6</v>
      </c>
      <c r="D545" s="523" t="s">
        <v>7</v>
      </c>
      <c r="E545" s="525" t="s">
        <v>1393</v>
      </c>
      <c r="F545" s="526"/>
    </row>
    <row r="546" spans="1:8">
      <c r="A546" s="522"/>
      <c r="B546" s="213" t="s">
        <v>24</v>
      </c>
      <c r="C546" s="214" t="s">
        <v>10</v>
      </c>
      <c r="D546" s="524"/>
      <c r="E546" s="215" t="s">
        <v>25</v>
      </c>
      <c r="F546" s="212" t="s">
        <v>26</v>
      </c>
    </row>
    <row r="547" spans="1:8">
      <c r="A547" s="216"/>
      <c r="B547" s="512" t="s">
        <v>27</v>
      </c>
      <c r="C547" s="513"/>
      <c r="D547" s="513"/>
      <c r="E547" s="513"/>
      <c r="F547" s="513"/>
    </row>
    <row r="548" spans="1:8" ht="22.8">
      <c r="A548" s="218">
        <v>1</v>
      </c>
      <c r="B548" s="219" t="s">
        <v>291</v>
      </c>
      <c r="C548" s="218" t="s">
        <v>259</v>
      </c>
      <c r="D548" s="220">
        <v>3.3000000000000002E-2</v>
      </c>
      <c r="E548" s="221"/>
      <c r="F548" s="222"/>
      <c r="G548" s="223"/>
      <c r="H548" s="223"/>
    </row>
    <row r="549" spans="1:8" ht="34.200000000000003">
      <c r="A549" s="218">
        <v>2</v>
      </c>
      <c r="B549" s="219" t="s">
        <v>342</v>
      </c>
      <c r="C549" s="218" t="s">
        <v>64</v>
      </c>
      <c r="D549" s="224">
        <v>79</v>
      </c>
      <c r="E549" s="221"/>
      <c r="F549" s="222"/>
      <c r="G549" s="223"/>
      <c r="H549" s="223"/>
    </row>
    <row r="550" spans="1:8" ht="22.8">
      <c r="A550" s="218">
        <v>3</v>
      </c>
      <c r="B550" s="219" t="s">
        <v>77</v>
      </c>
      <c r="C550" s="218" t="s">
        <v>46</v>
      </c>
      <c r="D550" s="224">
        <v>7.9</v>
      </c>
      <c r="E550" s="221"/>
      <c r="F550" s="222"/>
      <c r="G550" s="223"/>
      <c r="H550" s="223"/>
    </row>
    <row r="551" spans="1:8" ht="22.8">
      <c r="A551" s="218">
        <v>4</v>
      </c>
      <c r="B551" s="219" t="s">
        <v>66</v>
      </c>
      <c r="C551" s="218" t="s">
        <v>46</v>
      </c>
      <c r="D551" s="224">
        <v>7.9</v>
      </c>
      <c r="E551" s="221"/>
      <c r="F551" s="222"/>
      <c r="G551" s="223"/>
      <c r="H551" s="223"/>
    </row>
    <row r="552" spans="1:8" ht="34.200000000000003">
      <c r="A552" s="218">
        <v>5</v>
      </c>
      <c r="B552" s="219" t="s">
        <v>63</v>
      </c>
      <c r="C552" s="218" t="s">
        <v>64</v>
      </c>
      <c r="D552" s="224">
        <v>7</v>
      </c>
      <c r="E552" s="221"/>
      <c r="F552" s="222"/>
      <c r="G552" s="223"/>
      <c r="H552" s="223"/>
    </row>
    <row r="553" spans="1:8" ht="22.8">
      <c r="A553" s="218">
        <v>6</v>
      </c>
      <c r="B553" s="219" t="s">
        <v>77</v>
      </c>
      <c r="C553" s="218" t="s">
        <v>46</v>
      </c>
      <c r="D553" s="220">
        <v>0.25900000000000001</v>
      </c>
      <c r="E553" s="221"/>
      <c r="F553" s="222"/>
      <c r="G553" s="223"/>
      <c r="H553" s="223"/>
    </row>
    <row r="554" spans="1:8" ht="22.8">
      <c r="A554" s="218">
        <v>7</v>
      </c>
      <c r="B554" s="219" t="s">
        <v>66</v>
      </c>
      <c r="C554" s="218" t="s">
        <v>46</v>
      </c>
      <c r="D554" s="220">
        <v>0.25900000000000001</v>
      </c>
      <c r="E554" s="221"/>
      <c r="F554" s="222"/>
      <c r="G554" s="223"/>
      <c r="H554" s="223"/>
    </row>
    <row r="555" spans="1:8" ht="22.8">
      <c r="A555" s="218">
        <v>8</v>
      </c>
      <c r="B555" s="219" t="s">
        <v>67</v>
      </c>
      <c r="C555" s="218" t="s">
        <v>68</v>
      </c>
      <c r="D555" s="220">
        <v>0.71</v>
      </c>
      <c r="E555" s="221"/>
      <c r="F555" s="222"/>
      <c r="G555" s="223"/>
      <c r="H555" s="223"/>
    </row>
    <row r="556" spans="1:8" ht="34.200000000000003">
      <c r="A556" s="218">
        <v>9</v>
      </c>
      <c r="B556" s="219" t="s">
        <v>399</v>
      </c>
      <c r="C556" s="218" t="s">
        <v>46</v>
      </c>
      <c r="D556" s="224">
        <v>14</v>
      </c>
      <c r="E556" s="221"/>
      <c r="F556" s="222"/>
      <c r="G556" s="223"/>
      <c r="H556" s="223"/>
    </row>
    <row r="557" spans="1:8" ht="22.8">
      <c r="A557" s="218">
        <v>10</v>
      </c>
      <c r="B557" s="219" t="s">
        <v>66</v>
      </c>
      <c r="C557" s="218" t="s">
        <v>46</v>
      </c>
      <c r="D557" s="224">
        <v>14</v>
      </c>
      <c r="E557" s="221"/>
      <c r="F557" s="222"/>
      <c r="G557" s="223"/>
      <c r="H557" s="223"/>
    </row>
    <row r="558" spans="1:8" ht="34.200000000000003">
      <c r="A558" s="218">
        <v>11</v>
      </c>
      <c r="B558" s="219" t="s">
        <v>345</v>
      </c>
      <c r="C558" s="218" t="s">
        <v>68</v>
      </c>
      <c r="D558" s="224">
        <v>3.3</v>
      </c>
      <c r="E558" s="221"/>
      <c r="F558" s="222"/>
      <c r="G558" s="223"/>
      <c r="H558" s="223"/>
    </row>
    <row r="559" spans="1:8" ht="34.200000000000003">
      <c r="A559" s="218">
        <v>12</v>
      </c>
      <c r="B559" s="219" t="s">
        <v>344</v>
      </c>
      <c r="C559" s="218" t="s">
        <v>46</v>
      </c>
      <c r="D559" s="224">
        <v>207</v>
      </c>
      <c r="E559" s="221"/>
      <c r="F559" s="222"/>
      <c r="G559" s="223"/>
      <c r="H559" s="223"/>
    </row>
    <row r="560" spans="1:8" ht="22.8">
      <c r="A560" s="218">
        <v>13</v>
      </c>
      <c r="B560" s="219" t="s">
        <v>66</v>
      </c>
      <c r="C560" s="218" t="s">
        <v>46</v>
      </c>
      <c r="D560" s="224">
        <v>207</v>
      </c>
      <c r="E560" s="221"/>
      <c r="F560" s="222"/>
      <c r="G560" s="223"/>
      <c r="H560" s="223"/>
    </row>
    <row r="561" spans="1:8" ht="34.200000000000003">
      <c r="A561" s="218">
        <v>14</v>
      </c>
      <c r="B561" s="219" t="s">
        <v>346</v>
      </c>
      <c r="C561" s="218" t="s">
        <v>80</v>
      </c>
      <c r="D561" s="220">
        <v>6.0000000000000001E-3</v>
      </c>
      <c r="E561" s="221"/>
      <c r="F561" s="222"/>
      <c r="G561" s="223"/>
      <c r="H561" s="223"/>
    </row>
    <row r="562" spans="1:8" ht="34.200000000000003">
      <c r="A562" s="218">
        <v>15</v>
      </c>
      <c r="B562" s="219" t="s">
        <v>81</v>
      </c>
      <c r="C562" s="218" t="s">
        <v>80</v>
      </c>
      <c r="D562" s="220">
        <v>6.0000000000000001E-3</v>
      </c>
      <c r="E562" s="221"/>
      <c r="F562" s="222"/>
      <c r="G562" s="223"/>
      <c r="H562" s="223"/>
    </row>
    <row r="563" spans="1:8" ht="45.6">
      <c r="A563" s="218">
        <v>16</v>
      </c>
      <c r="B563" s="219" t="s">
        <v>82</v>
      </c>
      <c r="C563" s="218" t="s">
        <v>80</v>
      </c>
      <c r="D563" s="220">
        <v>6.0000000000000001E-3</v>
      </c>
      <c r="E563" s="221"/>
      <c r="F563" s="222"/>
      <c r="G563" s="223"/>
      <c r="H563" s="223"/>
    </row>
    <row r="564" spans="1:8" ht="34.200000000000003">
      <c r="A564" s="218">
        <v>17</v>
      </c>
      <c r="B564" s="219" t="s">
        <v>84</v>
      </c>
      <c r="C564" s="218" t="s">
        <v>80</v>
      </c>
      <c r="D564" s="220">
        <v>0.38</v>
      </c>
      <c r="E564" s="221"/>
      <c r="F564" s="222"/>
      <c r="G564" s="223"/>
      <c r="H564" s="223"/>
    </row>
    <row r="565" spans="1:8" ht="34.200000000000003">
      <c r="A565" s="218">
        <v>18</v>
      </c>
      <c r="B565" s="219" t="s">
        <v>347</v>
      </c>
      <c r="C565" s="218" t="s">
        <v>80</v>
      </c>
      <c r="D565" s="220">
        <v>0.38</v>
      </c>
      <c r="E565" s="221"/>
      <c r="F565" s="222"/>
      <c r="G565" s="223"/>
      <c r="H565" s="223"/>
    </row>
    <row r="566" spans="1:8" ht="34.200000000000003">
      <c r="A566" s="218">
        <v>19</v>
      </c>
      <c r="B566" s="219" t="s">
        <v>84</v>
      </c>
      <c r="C566" s="218" t="s">
        <v>80</v>
      </c>
      <c r="D566" s="220">
        <v>1.2999999999999999E-2</v>
      </c>
      <c r="E566" s="221"/>
      <c r="F566" s="222"/>
      <c r="G566" s="223"/>
      <c r="H566" s="223"/>
    </row>
    <row r="567" spans="1:8" ht="34.200000000000003">
      <c r="A567" s="218">
        <v>20</v>
      </c>
      <c r="B567" s="219" t="s">
        <v>348</v>
      </c>
      <c r="C567" s="218" t="s">
        <v>80</v>
      </c>
      <c r="D567" s="220">
        <v>1.2999999999999999E-2</v>
      </c>
      <c r="E567" s="221"/>
      <c r="F567" s="222"/>
      <c r="G567" s="223"/>
      <c r="H567" s="223"/>
    </row>
    <row r="568" spans="1:8">
      <c r="A568" s="216"/>
      <c r="B568" s="512" t="s">
        <v>78</v>
      </c>
      <c r="C568" s="513"/>
      <c r="D568" s="513"/>
      <c r="E568" s="513"/>
      <c r="F568" s="513"/>
    </row>
    <row r="569" spans="1:8" ht="22.8">
      <c r="A569" s="218">
        <v>1</v>
      </c>
      <c r="B569" s="219" t="s">
        <v>86</v>
      </c>
      <c r="C569" s="218" t="s">
        <v>87</v>
      </c>
      <c r="D569" s="220">
        <v>0.36499999999999999</v>
      </c>
      <c r="E569" s="221"/>
      <c r="F569" s="222"/>
      <c r="G569" s="223"/>
      <c r="H569" s="223"/>
    </row>
    <row r="570" spans="1:8" ht="34.200000000000003">
      <c r="A570" s="218">
        <v>2</v>
      </c>
      <c r="B570" s="219" t="s">
        <v>88</v>
      </c>
      <c r="C570" s="218" t="s">
        <v>42</v>
      </c>
      <c r="D570" s="224">
        <v>1.1000000000000001</v>
      </c>
      <c r="E570" s="221"/>
      <c r="F570" s="222"/>
      <c r="G570" s="223"/>
      <c r="H570" s="223"/>
    </row>
    <row r="571" spans="1:8" ht="34.200000000000003">
      <c r="A571" s="218">
        <v>3</v>
      </c>
      <c r="B571" s="219" t="s">
        <v>355</v>
      </c>
      <c r="C571" s="218" t="s">
        <v>68</v>
      </c>
      <c r="D571" s="224">
        <v>3.25</v>
      </c>
      <c r="E571" s="221"/>
      <c r="F571" s="222"/>
      <c r="G571" s="223"/>
      <c r="H571" s="223"/>
    </row>
    <row r="572" spans="1:8" ht="22.8">
      <c r="A572" s="218">
        <v>4</v>
      </c>
      <c r="B572" s="219" t="s">
        <v>89</v>
      </c>
      <c r="C572" s="218" t="s">
        <v>87</v>
      </c>
      <c r="D572" s="220">
        <v>0.02</v>
      </c>
      <c r="E572" s="221"/>
      <c r="F572" s="222"/>
      <c r="G572" s="223"/>
      <c r="H572" s="223"/>
    </row>
    <row r="573" spans="1:8" ht="22.8">
      <c r="A573" s="218">
        <v>5</v>
      </c>
      <c r="B573" s="219" t="s">
        <v>356</v>
      </c>
      <c r="C573" s="218" t="s">
        <v>87</v>
      </c>
      <c r="D573" s="220">
        <v>6.0000000000000001E-3</v>
      </c>
      <c r="E573" s="221"/>
      <c r="F573" s="222"/>
      <c r="G573" s="223"/>
      <c r="H573" s="223"/>
    </row>
    <row r="574" spans="1:8" ht="34.200000000000003">
      <c r="A574" s="218">
        <v>6</v>
      </c>
      <c r="B574" s="219" t="s">
        <v>81</v>
      </c>
      <c r="C574" s="218" t="s">
        <v>80</v>
      </c>
      <c r="D574" s="220">
        <v>2.7299999999999998E-3</v>
      </c>
      <c r="E574" s="221"/>
      <c r="F574" s="222"/>
      <c r="G574" s="223"/>
      <c r="H574" s="223"/>
    </row>
    <row r="575" spans="1:8" ht="45.6">
      <c r="A575" s="218">
        <v>7</v>
      </c>
      <c r="B575" s="219" t="s">
        <v>357</v>
      </c>
      <c r="C575" s="218" t="s">
        <v>80</v>
      </c>
      <c r="D575" s="220">
        <v>2.7299999999999998E-3</v>
      </c>
      <c r="E575" s="221"/>
      <c r="F575" s="222"/>
      <c r="G575" s="223"/>
      <c r="H575" s="223"/>
    </row>
    <row r="576" spans="1:8" ht="34.200000000000003">
      <c r="A576" s="218">
        <v>8</v>
      </c>
      <c r="B576" s="219" t="s">
        <v>92</v>
      </c>
      <c r="C576" s="218" t="s">
        <v>68</v>
      </c>
      <c r="D576" s="220">
        <v>0.26</v>
      </c>
      <c r="E576" s="221"/>
      <c r="F576" s="222"/>
      <c r="G576" s="223"/>
      <c r="H576" s="223"/>
    </row>
    <row r="577" spans="1:8" ht="22.8">
      <c r="A577" s="218">
        <v>9</v>
      </c>
      <c r="B577" s="219" t="s">
        <v>93</v>
      </c>
      <c r="C577" s="218" t="s">
        <v>68</v>
      </c>
      <c r="D577" s="220">
        <v>0.26</v>
      </c>
      <c r="E577" s="221"/>
      <c r="F577" s="222"/>
      <c r="G577" s="223"/>
      <c r="H577" s="223"/>
    </row>
    <row r="578" spans="1:8">
      <c r="A578" s="216"/>
      <c r="B578" s="512" t="s">
        <v>358</v>
      </c>
      <c r="C578" s="513"/>
      <c r="D578" s="513"/>
      <c r="E578" s="513"/>
      <c r="F578" s="513"/>
    </row>
    <row r="579" spans="1:8" ht="34.200000000000003">
      <c r="A579" s="218">
        <v>1</v>
      </c>
      <c r="B579" s="219" t="s">
        <v>84</v>
      </c>
      <c r="C579" s="218" t="s">
        <v>80</v>
      </c>
      <c r="D579" s="220">
        <v>1.9E-2</v>
      </c>
      <c r="E579" s="221"/>
      <c r="F579" s="222"/>
      <c r="G579" s="223"/>
      <c r="H579" s="223"/>
    </row>
    <row r="580" spans="1:8" ht="34.200000000000003">
      <c r="A580" s="218">
        <v>2</v>
      </c>
      <c r="B580" s="219" t="s">
        <v>348</v>
      </c>
      <c r="C580" s="218" t="s">
        <v>80</v>
      </c>
      <c r="D580" s="220">
        <v>1.9E-2</v>
      </c>
      <c r="E580" s="221"/>
      <c r="F580" s="222"/>
      <c r="G580" s="223"/>
      <c r="H580" s="223"/>
    </row>
    <row r="581" spans="1:8" ht="45.6">
      <c r="A581" s="218">
        <v>3</v>
      </c>
      <c r="B581" s="219" t="s">
        <v>359</v>
      </c>
      <c r="C581" s="218" t="s">
        <v>103</v>
      </c>
      <c r="D581" s="220">
        <v>0.27</v>
      </c>
      <c r="E581" s="221"/>
      <c r="F581" s="222"/>
      <c r="G581" s="223"/>
      <c r="H581" s="223"/>
    </row>
    <row r="582" spans="1:8" ht="45.6">
      <c r="A582" s="218">
        <v>4</v>
      </c>
      <c r="B582" s="219" t="s">
        <v>359</v>
      </c>
      <c r="C582" s="218" t="s">
        <v>103</v>
      </c>
      <c r="D582" s="220">
        <v>0.1</v>
      </c>
      <c r="E582" s="221"/>
      <c r="F582" s="222"/>
      <c r="G582" s="223"/>
      <c r="H582" s="223"/>
    </row>
    <row r="583" spans="1:8">
      <c r="A583" s="218">
        <v>5</v>
      </c>
      <c r="B583" s="219" t="s">
        <v>418</v>
      </c>
      <c r="C583" s="218" t="s">
        <v>74</v>
      </c>
      <c r="D583" s="224">
        <v>11</v>
      </c>
      <c r="E583" s="221"/>
      <c r="F583" s="222"/>
      <c r="G583" s="223"/>
      <c r="H583" s="223"/>
    </row>
    <row r="584" spans="1:8">
      <c r="A584" s="218">
        <v>6</v>
      </c>
      <c r="B584" s="219" t="s">
        <v>361</v>
      </c>
      <c r="C584" s="218" t="s">
        <v>68</v>
      </c>
      <c r="D584" s="224">
        <v>1</v>
      </c>
      <c r="E584" s="221"/>
      <c r="F584" s="222"/>
      <c r="G584" s="223"/>
      <c r="H584" s="223"/>
    </row>
    <row r="585" spans="1:8" ht="22.8">
      <c r="A585" s="218">
        <v>7</v>
      </c>
      <c r="B585" s="219" t="s">
        <v>419</v>
      </c>
      <c r="C585" s="218" t="s">
        <v>74</v>
      </c>
      <c r="D585" s="224">
        <v>8</v>
      </c>
      <c r="E585" s="221"/>
      <c r="F585" s="222"/>
      <c r="G585" s="223"/>
      <c r="H585" s="223"/>
    </row>
    <row r="586" spans="1:8">
      <c r="A586" s="216"/>
      <c r="B586" s="512" t="s">
        <v>420</v>
      </c>
      <c r="C586" s="513"/>
      <c r="D586" s="513"/>
      <c r="E586" s="513"/>
      <c r="F586" s="513"/>
    </row>
    <row r="587" spans="1:8" ht="45.6">
      <c r="A587" s="218">
        <v>1</v>
      </c>
      <c r="B587" s="219" t="s">
        <v>227</v>
      </c>
      <c r="C587" s="218" t="s">
        <v>42</v>
      </c>
      <c r="D587" s="224">
        <v>1.63</v>
      </c>
      <c r="E587" s="221"/>
      <c r="F587" s="222"/>
      <c r="G587" s="223"/>
      <c r="H587" s="223"/>
    </row>
    <row r="588" spans="1:8" ht="22.8">
      <c r="A588" s="218">
        <v>2</v>
      </c>
      <c r="B588" s="219" t="s">
        <v>363</v>
      </c>
      <c r="C588" s="218" t="s">
        <v>42</v>
      </c>
      <c r="D588" s="220">
        <v>0.68</v>
      </c>
      <c r="E588" s="221"/>
      <c r="F588" s="222"/>
      <c r="G588" s="223"/>
      <c r="H588" s="223"/>
    </row>
    <row r="589" spans="1:8" ht="34.200000000000003">
      <c r="A589" s="218">
        <v>3</v>
      </c>
      <c r="B589" s="219" t="s">
        <v>365</v>
      </c>
      <c r="C589" s="218" t="s">
        <v>68</v>
      </c>
      <c r="D589" s="224">
        <v>3.25</v>
      </c>
      <c r="E589" s="221"/>
      <c r="F589" s="222"/>
      <c r="G589" s="223"/>
      <c r="H589" s="223"/>
    </row>
    <row r="590" spans="1:8" ht="22.8">
      <c r="A590" s="218">
        <v>4</v>
      </c>
      <c r="B590" s="219" t="s">
        <v>366</v>
      </c>
      <c r="C590" s="218" t="s">
        <v>87</v>
      </c>
      <c r="D590" s="220">
        <v>0.32500000000000001</v>
      </c>
      <c r="E590" s="221"/>
      <c r="F590" s="222"/>
      <c r="G590" s="223"/>
      <c r="H590" s="223"/>
    </row>
    <row r="591" spans="1:8" ht="45.6">
      <c r="A591" s="218">
        <v>5</v>
      </c>
      <c r="B591" s="219" t="s">
        <v>407</v>
      </c>
      <c r="C591" s="218" t="s">
        <v>68</v>
      </c>
      <c r="D591" s="224">
        <v>3.1</v>
      </c>
      <c r="E591" s="221"/>
      <c r="F591" s="222"/>
      <c r="G591" s="223"/>
      <c r="H591" s="223"/>
    </row>
    <row r="592" spans="1:8" ht="22.8">
      <c r="A592" s="218">
        <v>6</v>
      </c>
      <c r="B592" s="219" t="s">
        <v>366</v>
      </c>
      <c r="C592" s="218" t="s">
        <v>87</v>
      </c>
      <c r="D592" s="220">
        <v>0.31</v>
      </c>
      <c r="E592" s="221"/>
      <c r="F592" s="222"/>
      <c r="G592" s="223"/>
      <c r="H592" s="223"/>
    </row>
    <row r="593" spans="1:8" ht="45.6">
      <c r="A593" s="218">
        <v>7</v>
      </c>
      <c r="B593" s="219" t="s">
        <v>223</v>
      </c>
      <c r="C593" s="218" t="s">
        <v>68</v>
      </c>
      <c r="D593" s="224">
        <v>3.1</v>
      </c>
      <c r="E593" s="221"/>
      <c r="F593" s="222"/>
      <c r="G593" s="223"/>
      <c r="H593" s="223"/>
    </row>
    <row r="594" spans="1:8" ht="22.8">
      <c r="A594" s="218">
        <v>8</v>
      </c>
      <c r="B594" s="219" t="s">
        <v>97</v>
      </c>
      <c r="C594" s="218" t="s">
        <v>68</v>
      </c>
      <c r="D594" s="220">
        <v>0.15</v>
      </c>
      <c r="E594" s="221"/>
      <c r="F594" s="222"/>
      <c r="G594" s="223"/>
      <c r="H594" s="223"/>
    </row>
    <row r="595" spans="1:8" ht="22.8">
      <c r="A595" s="218">
        <v>9</v>
      </c>
      <c r="B595" s="219" t="s">
        <v>98</v>
      </c>
      <c r="C595" s="218" t="s">
        <v>68</v>
      </c>
      <c r="D595" s="220">
        <v>0.15</v>
      </c>
      <c r="E595" s="221"/>
      <c r="F595" s="222"/>
      <c r="G595" s="223"/>
      <c r="H595" s="223"/>
    </row>
    <row r="596" spans="1:8" ht="22.8">
      <c r="A596" s="218">
        <v>10</v>
      </c>
      <c r="B596" s="381" t="s">
        <v>2288</v>
      </c>
      <c r="C596" s="218" t="s">
        <v>103</v>
      </c>
      <c r="D596" s="220">
        <v>0.8</v>
      </c>
      <c r="E596" s="221"/>
      <c r="F596" s="222"/>
      <c r="G596" s="223"/>
      <c r="H596" s="223"/>
    </row>
    <row r="597" spans="1:8" ht="22.8">
      <c r="A597" s="218">
        <v>11</v>
      </c>
      <c r="B597" s="219" t="s">
        <v>369</v>
      </c>
      <c r="C597" s="218" t="s">
        <v>103</v>
      </c>
      <c r="D597" s="220">
        <v>0.8</v>
      </c>
      <c r="E597" s="221"/>
      <c r="F597" s="222"/>
      <c r="G597" s="223"/>
      <c r="H597" s="223"/>
    </row>
    <row r="598" spans="1:8" ht="22.8">
      <c r="A598" s="218">
        <v>12</v>
      </c>
      <c r="B598" s="219" t="s">
        <v>370</v>
      </c>
      <c r="C598" s="218" t="s">
        <v>68</v>
      </c>
      <c r="D598" s="220">
        <v>0.3</v>
      </c>
      <c r="E598" s="221"/>
      <c r="F598" s="222"/>
      <c r="G598" s="223"/>
      <c r="H598" s="223"/>
    </row>
    <row r="599" spans="1:8" ht="34.200000000000003">
      <c r="A599" s="218">
        <v>13</v>
      </c>
      <c r="B599" s="219" t="s">
        <v>371</v>
      </c>
      <c r="C599" s="218" t="s">
        <v>68</v>
      </c>
      <c r="D599" s="220">
        <v>0.15</v>
      </c>
      <c r="E599" s="221"/>
      <c r="F599" s="222"/>
      <c r="G599" s="223"/>
      <c r="H599" s="223"/>
    </row>
    <row r="600" spans="1:8" ht="34.200000000000003">
      <c r="A600" s="218">
        <v>14</v>
      </c>
      <c r="B600" s="219" t="s">
        <v>372</v>
      </c>
      <c r="C600" s="218" t="s">
        <v>46</v>
      </c>
      <c r="D600" s="224">
        <v>1.32</v>
      </c>
      <c r="E600" s="221"/>
      <c r="F600" s="222"/>
      <c r="G600" s="223"/>
      <c r="H600" s="223"/>
    </row>
    <row r="601" spans="1:8" ht="22.8">
      <c r="A601" s="218">
        <v>15</v>
      </c>
      <c r="B601" s="219" t="s">
        <v>373</v>
      </c>
      <c r="C601" s="218" t="s">
        <v>46</v>
      </c>
      <c r="D601" s="224">
        <v>1.32</v>
      </c>
      <c r="E601" s="221"/>
      <c r="F601" s="222"/>
      <c r="G601" s="223"/>
      <c r="H601" s="223"/>
    </row>
    <row r="602" spans="1:8">
      <c r="A602" s="216"/>
      <c r="B602" s="512" t="s">
        <v>402</v>
      </c>
      <c r="C602" s="513"/>
      <c r="D602" s="513"/>
      <c r="E602" s="513"/>
      <c r="F602" s="513"/>
    </row>
    <row r="603" spans="1:8" ht="45.6">
      <c r="A603" s="218">
        <v>1</v>
      </c>
      <c r="B603" s="219" t="s">
        <v>227</v>
      </c>
      <c r="C603" s="218" t="s">
        <v>42</v>
      </c>
      <c r="D603" s="220">
        <v>0.1</v>
      </c>
      <c r="E603" s="221"/>
      <c r="F603" s="222"/>
      <c r="G603" s="223"/>
      <c r="H603" s="223"/>
    </row>
    <row r="604" spans="1:8" ht="22.8">
      <c r="A604" s="218">
        <v>2</v>
      </c>
      <c r="B604" s="219" t="s">
        <v>376</v>
      </c>
      <c r="C604" s="218" t="s">
        <v>68</v>
      </c>
      <c r="D604" s="220">
        <v>0.4</v>
      </c>
      <c r="E604" s="221"/>
      <c r="F604" s="222"/>
      <c r="G604" s="223"/>
      <c r="H604" s="223"/>
    </row>
    <row r="605" spans="1:8" ht="22.8">
      <c r="A605" s="218">
        <v>3</v>
      </c>
      <c r="B605" s="219" t="s">
        <v>97</v>
      </c>
      <c r="C605" s="218" t="s">
        <v>68</v>
      </c>
      <c r="D605" s="220">
        <v>0.38</v>
      </c>
      <c r="E605" s="221"/>
      <c r="F605" s="222"/>
      <c r="G605" s="223"/>
      <c r="H605" s="223"/>
    </row>
    <row r="606" spans="1:8" ht="34.200000000000003">
      <c r="A606" s="218">
        <v>4</v>
      </c>
      <c r="B606" s="219" t="s">
        <v>379</v>
      </c>
      <c r="C606" s="218" t="s">
        <v>68</v>
      </c>
      <c r="D606" s="220">
        <v>0.38</v>
      </c>
      <c r="E606" s="221"/>
      <c r="F606" s="222"/>
      <c r="G606" s="223"/>
      <c r="H606" s="223"/>
    </row>
    <row r="607" spans="1:8" ht="22.8">
      <c r="A607" s="218">
        <v>5</v>
      </c>
      <c r="B607" s="219" t="s">
        <v>102</v>
      </c>
      <c r="C607" s="218" t="s">
        <v>103</v>
      </c>
      <c r="D607" s="220">
        <v>0.16</v>
      </c>
      <c r="E607" s="221"/>
      <c r="F607" s="222"/>
      <c r="G607" s="223"/>
      <c r="H607" s="223"/>
    </row>
    <row r="608" spans="1:8">
      <c r="A608" s="216"/>
      <c r="B608" s="512" t="s">
        <v>408</v>
      </c>
      <c r="C608" s="513"/>
      <c r="D608" s="513"/>
      <c r="E608" s="513"/>
      <c r="F608" s="513"/>
    </row>
    <row r="609" spans="1:8" ht="34.200000000000003">
      <c r="A609" s="218">
        <v>1</v>
      </c>
      <c r="B609" s="219" t="s">
        <v>84</v>
      </c>
      <c r="C609" s="218" t="s">
        <v>80</v>
      </c>
      <c r="D609" s="220">
        <v>0.51</v>
      </c>
      <c r="E609" s="221"/>
      <c r="F609" s="222"/>
      <c r="G609" s="223"/>
      <c r="H609" s="223"/>
    </row>
    <row r="610" spans="1:8" ht="34.200000000000003">
      <c r="A610" s="218">
        <v>2</v>
      </c>
      <c r="B610" s="219" t="s">
        <v>409</v>
      </c>
      <c r="C610" s="218" t="s">
        <v>80</v>
      </c>
      <c r="D610" s="220">
        <v>0.51</v>
      </c>
      <c r="E610" s="221"/>
      <c r="F610" s="222"/>
      <c r="G610" s="223"/>
      <c r="H610" s="223"/>
    </row>
    <row r="611" spans="1:8" ht="22.8">
      <c r="A611" s="218">
        <v>3</v>
      </c>
      <c r="B611" s="219" t="s">
        <v>89</v>
      </c>
      <c r="C611" s="218" t="s">
        <v>87</v>
      </c>
      <c r="D611" s="220">
        <v>6.5000000000000002E-2</v>
      </c>
      <c r="E611" s="221"/>
      <c r="F611" s="222"/>
      <c r="G611" s="223"/>
      <c r="H611" s="223"/>
    </row>
    <row r="612" spans="1:8" ht="34.200000000000003">
      <c r="A612" s="218">
        <v>4</v>
      </c>
      <c r="B612" s="219" t="s">
        <v>88</v>
      </c>
      <c r="C612" s="218" t="s">
        <v>42</v>
      </c>
      <c r="D612" s="220">
        <v>0.2</v>
      </c>
      <c r="E612" s="221"/>
      <c r="F612" s="222"/>
      <c r="G612" s="223"/>
      <c r="H612" s="223"/>
    </row>
    <row r="613" spans="1:8" ht="45.6">
      <c r="A613" s="218">
        <v>5</v>
      </c>
      <c r="B613" s="219" t="s">
        <v>227</v>
      </c>
      <c r="C613" s="218" t="s">
        <v>42</v>
      </c>
      <c r="D613" s="220">
        <v>0.38</v>
      </c>
      <c r="E613" s="221"/>
      <c r="F613" s="222"/>
      <c r="G613" s="223"/>
      <c r="H613" s="223"/>
    </row>
    <row r="614" spans="1:8" ht="22.8">
      <c r="A614" s="218">
        <v>6</v>
      </c>
      <c r="B614" s="219" t="s">
        <v>363</v>
      </c>
      <c r="C614" s="218" t="s">
        <v>42</v>
      </c>
      <c r="D614" s="220">
        <v>0.13</v>
      </c>
      <c r="E614" s="221"/>
      <c r="F614" s="222"/>
      <c r="G614" s="223"/>
      <c r="H614" s="223"/>
    </row>
    <row r="615" spans="1:8" ht="22.8">
      <c r="A615" s="218">
        <v>7</v>
      </c>
      <c r="B615" s="219" t="s">
        <v>98</v>
      </c>
      <c r="C615" s="218" t="s">
        <v>68</v>
      </c>
      <c r="D615" s="220">
        <v>0.6</v>
      </c>
      <c r="E615" s="221"/>
      <c r="F615" s="222"/>
      <c r="G615" s="223"/>
      <c r="H615" s="223"/>
    </row>
    <row r="616" spans="1:8" ht="22.8">
      <c r="A616" s="218">
        <v>8</v>
      </c>
      <c r="B616" s="219" t="s">
        <v>97</v>
      </c>
      <c r="C616" s="218" t="s">
        <v>68</v>
      </c>
      <c r="D616" s="220">
        <v>0.6</v>
      </c>
      <c r="E616" s="221"/>
      <c r="F616" s="222"/>
      <c r="G616" s="223"/>
      <c r="H616" s="223"/>
    </row>
    <row r="617" spans="1:8" ht="34.200000000000003">
      <c r="A617" s="218">
        <v>9</v>
      </c>
      <c r="B617" s="219" t="s">
        <v>410</v>
      </c>
      <c r="C617" s="218" t="s">
        <v>68</v>
      </c>
      <c r="D617" s="220">
        <v>0.05</v>
      </c>
      <c r="E617" s="221"/>
      <c r="F617" s="222"/>
      <c r="G617" s="223"/>
      <c r="H617" s="223"/>
    </row>
    <row r="618" spans="1:8" ht="22.8">
      <c r="A618" s="218">
        <v>10</v>
      </c>
      <c r="B618" s="219" t="s">
        <v>366</v>
      </c>
      <c r="C618" s="218" t="s">
        <v>87</v>
      </c>
      <c r="D618" s="220">
        <v>5.0000000000000001E-3</v>
      </c>
      <c r="E618" s="221"/>
      <c r="F618" s="222"/>
      <c r="G618" s="223"/>
      <c r="H618" s="223"/>
    </row>
    <row r="619" spans="1:8" ht="34.200000000000003">
      <c r="A619" s="218">
        <v>11</v>
      </c>
      <c r="B619" s="219" t="s">
        <v>411</v>
      </c>
      <c r="C619" s="218" t="s">
        <v>68</v>
      </c>
      <c r="D619" s="220">
        <v>0.05</v>
      </c>
      <c r="E619" s="221"/>
      <c r="F619" s="222"/>
      <c r="G619" s="223"/>
      <c r="H619" s="223"/>
    </row>
    <row r="620" spans="1:8">
      <c r="A620" s="216"/>
      <c r="B620" s="512" t="s">
        <v>383</v>
      </c>
      <c r="C620" s="513"/>
      <c r="D620" s="513"/>
      <c r="E620" s="513"/>
      <c r="F620" s="513"/>
    </row>
    <row r="621" spans="1:8" ht="34.200000000000003">
      <c r="A621" s="218">
        <v>1</v>
      </c>
      <c r="B621" s="219" t="s">
        <v>112</v>
      </c>
      <c r="C621" s="218" t="s">
        <v>10</v>
      </c>
      <c r="D621" s="224">
        <v>2</v>
      </c>
      <c r="E621" s="221"/>
      <c r="F621" s="222"/>
      <c r="G621" s="223"/>
      <c r="H621" s="223"/>
    </row>
    <row r="622" spans="1:8" ht="22.8">
      <c r="A622" s="218">
        <v>2</v>
      </c>
      <c r="B622" s="219" t="s">
        <v>113</v>
      </c>
      <c r="C622" s="218" t="s">
        <v>10</v>
      </c>
      <c r="D622" s="224">
        <v>2</v>
      </c>
      <c r="E622" s="221"/>
      <c r="F622" s="222"/>
      <c r="G622" s="223"/>
      <c r="H622" s="223"/>
    </row>
    <row r="623" spans="1:8" ht="22.8">
      <c r="A623" s="218">
        <v>3</v>
      </c>
      <c r="B623" s="219" t="s">
        <v>113</v>
      </c>
      <c r="C623" s="218" t="s">
        <v>10</v>
      </c>
      <c r="D623" s="224">
        <v>6</v>
      </c>
      <c r="E623" s="221"/>
      <c r="F623" s="222"/>
      <c r="G623" s="223"/>
      <c r="H623" s="223"/>
    </row>
    <row r="624" spans="1:8" ht="22.8">
      <c r="A624" s="218">
        <v>4</v>
      </c>
      <c r="B624" s="219" t="s">
        <v>113</v>
      </c>
      <c r="C624" s="218" t="s">
        <v>10</v>
      </c>
      <c r="D624" s="224">
        <v>1</v>
      </c>
      <c r="E624" s="221"/>
      <c r="F624" s="222"/>
      <c r="G624" s="223"/>
      <c r="H624" s="223"/>
    </row>
    <row r="625" spans="1:8" ht="22.8">
      <c r="A625" s="218">
        <v>5</v>
      </c>
      <c r="B625" s="219" t="s">
        <v>391</v>
      </c>
      <c r="C625" s="218" t="s">
        <v>184</v>
      </c>
      <c r="D625" s="224">
        <v>6</v>
      </c>
      <c r="E625" s="221"/>
      <c r="F625" s="222"/>
      <c r="G625" s="223"/>
      <c r="H625" s="223"/>
    </row>
    <row r="626" spans="1:8" ht="14.1" customHeight="1">
      <c r="A626" s="514" t="s">
        <v>1392</v>
      </c>
      <c r="B626" s="515"/>
      <c r="C626" s="515"/>
      <c r="D626" s="515"/>
      <c r="E626" s="516"/>
      <c r="F626" s="222"/>
    </row>
  </sheetData>
  <mergeCells count="112">
    <mergeCell ref="B586:F586"/>
    <mergeCell ref="B602:F602"/>
    <mergeCell ref="B608:F608"/>
    <mergeCell ref="B620:F620"/>
    <mergeCell ref="A626:E626"/>
    <mergeCell ref="A545:A546"/>
    <mergeCell ref="D545:D546"/>
    <mergeCell ref="E545:F545"/>
    <mergeCell ref="B547:F547"/>
    <mergeCell ref="B568:F568"/>
    <mergeCell ref="B578:F578"/>
    <mergeCell ref="B535:F535"/>
    <mergeCell ref="B536:F536"/>
    <mergeCell ref="B537:E537"/>
    <mergeCell ref="A539:F540"/>
    <mergeCell ref="A541:F542"/>
    <mergeCell ref="A543:F544"/>
    <mergeCell ref="B493:F493"/>
    <mergeCell ref="B498:F498"/>
    <mergeCell ref="B511:F511"/>
    <mergeCell ref="B523:F523"/>
    <mergeCell ref="A533:E533"/>
    <mergeCell ref="B534:F534"/>
    <mergeCell ref="A448:F449"/>
    <mergeCell ref="A450:A451"/>
    <mergeCell ref="D450:D451"/>
    <mergeCell ref="E450:F450"/>
    <mergeCell ref="B452:F452"/>
    <mergeCell ref="B483:F483"/>
    <mergeCell ref="B439:F439"/>
    <mergeCell ref="B440:F440"/>
    <mergeCell ref="B441:F441"/>
    <mergeCell ref="B442:E442"/>
    <mergeCell ref="A444:F445"/>
    <mergeCell ref="A446:F447"/>
    <mergeCell ref="B383:F383"/>
    <mergeCell ref="B402:F402"/>
    <mergeCell ref="B412:F412"/>
    <mergeCell ref="B419:F419"/>
    <mergeCell ref="B431:F431"/>
    <mergeCell ref="A438:E438"/>
    <mergeCell ref="B373:E373"/>
    <mergeCell ref="A375:F376"/>
    <mergeCell ref="A377:F378"/>
    <mergeCell ref="A379:F380"/>
    <mergeCell ref="A381:A382"/>
    <mergeCell ref="D381:D382"/>
    <mergeCell ref="E381:F381"/>
    <mergeCell ref="B353:F353"/>
    <mergeCell ref="B357:F357"/>
    <mergeCell ref="A369:E369"/>
    <mergeCell ref="B370:F370"/>
    <mergeCell ref="B371:F371"/>
    <mergeCell ref="B372:F372"/>
    <mergeCell ref="B262:F262"/>
    <mergeCell ref="B297:F297"/>
    <mergeCell ref="B308:F308"/>
    <mergeCell ref="B314:F314"/>
    <mergeCell ref="B331:F331"/>
    <mergeCell ref="B340:F340"/>
    <mergeCell ref="B252:E252"/>
    <mergeCell ref="A254:F255"/>
    <mergeCell ref="A256:F257"/>
    <mergeCell ref="A258:F259"/>
    <mergeCell ref="A260:A261"/>
    <mergeCell ref="D260:D261"/>
    <mergeCell ref="E260:F260"/>
    <mergeCell ref="B234:F234"/>
    <mergeCell ref="B243:F243"/>
    <mergeCell ref="A248:E248"/>
    <mergeCell ref="B249:F249"/>
    <mergeCell ref="B250:F250"/>
    <mergeCell ref="B251:F251"/>
    <mergeCell ref="B153:F153"/>
    <mergeCell ref="B191:F191"/>
    <mergeCell ref="B201:F201"/>
    <mergeCell ref="B206:F206"/>
    <mergeCell ref="B221:F221"/>
    <mergeCell ref="B229:F229"/>
    <mergeCell ref="A139:E139"/>
    <mergeCell ref="B143:E143"/>
    <mergeCell ref="A145:F146"/>
    <mergeCell ref="A147:F148"/>
    <mergeCell ref="A149:F150"/>
    <mergeCell ref="A151:A152"/>
    <mergeCell ref="D151:D152"/>
    <mergeCell ref="E151:F151"/>
    <mergeCell ref="B84:F84"/>
    <mergeCell ref="B90:F90"/>
    <mergeCell ref="B105:F105"/>
    <mergeCell ref="B114:F114"/>
    <mergeCell ref="B120:F120"/>
    <mergeCell ref="B132:F132"/>
    <mergeCell ref="A35:F36"/>
    <mergeCell ref="A37:A38"/>
    <mergeCell ref="D37:D38"/>
    <mergeCell ref="E37:F37"/>
    <mergeCell ref="B39:F39"/>
    <mergeCell ref="B74:F74"/>
    <mergeCell ref="B12:F12"/>
    <mergeCell ref="B17:F17"/>
    <mergeCell ref="A25:E25"/>
    <mergeCell ref="B29:E29"/>
    <mergeCell ref="A31:F32"/>
    <mergeCell ref="A33:F34"/>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A85B17551307B4383D2980D4EFA5515" ma:contentTypeVersion="12" ma:contentTypeDescription="Skapa ett nytt dokument." ma:contentTypeScope="" ma:versionID="57aaa53a121281638ac8bc132f802243">
  <xsd:schema xmlns:xsd="http://www.w3.org/2001/XMLSchema" xmlns:xs="http://www.w3.org/2001/XMLSchema" xmlns:p="http://schemas.microsoft.com/office/2006/metadata/properties" xmlns:ns2="173d6b2f-59a8-488e-935d-67e78bda59e5" xmlns:ns3="b97dc65e-fe16-4df7-925c-ff3316bf7bf3" targetNamespace="http://schemas.microsoft.com/office/2006/metadata/properties" ma:root="true" ma:fieldsID="141727366efbfc4d0736cea1f099176a" ns2:_="" ns3:_="">
    <xsd:import namespace="173d6b2f-59a8-488e-935d-67e78bda59e5"/>
    <xsd:import namespace="b97dc65e-fe16-4df7-925c-ff3316bf7b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d6b2f-59a8-488e-935d-67e78bda5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7dc65e-fe16-4df7-925c-ff3316bf7bf3"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a F c c W 6 k G V L O j A A A A 9 g A A A B I A H A B D b 2 5 m a W c v U G F j a 2 F n Z S 5 4 b W w g o h g A K K A U A A A A A A A A A A A A A A A A A A A A A A A A A A A A h Y 8 x D o I w G I W v Q r r T l r I Q 8 l M G V 0 h M N M a 1 K R U a o B h a L H d z 8 E h e Q Y y i b o 7 v e 9 / w 3 v 1 6 g 3 z u u + C i R q s H k 6 E I U x Q o I 4 d K m z p D k z u F C c o 5 b I V s R a 2 C R T Y 2 n W 2 V o c a 5 c 0 q I 9 x 7 7 G A 9 j T R i l E T m W x U 4 2 q h f o I + v / c q i N d c J I h T g c X m M 4 w 1 H M c M w S T I G s E E p t v g J b 9 j 7 b H w i b q X P T q H j n w m I P Z I 1 A 3 h / 4 A 1 B L A w Q U A A I A C A B o V x 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c c W y i K R 7 g O A A A A E Q A A A B M A H A B G b 3 J t d W x h c y 9 T Z W N 0 a W 9 u M S 5 t I K I Y A C i g F A A A A A A A A A A A A A A A A A A A A A A A A A A A A C t O T S 7 J z M 9 T C I b Q h t Y A U E s B A i 0 A F A A C A A g A a F c c W 6 k G V L O j A A A A 9 g A A A B I A A A A A A A A A A A A A A A A A A A A A A E N v b m Z p Z y 9 Q Y W N r Y W d l L n h t b F B L A Q I t A B Q A A g A I A G h X H F s P y u m r p A A A A O k A A A A T A A A A A A A A A A A A A A A A A O 8 A A A B b Q 2 9 u d G V u d F 9 U e X B l c 1 0 u e G 1 s U E s B A i 0 A F A A C A A g A a F c c 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T g 4 N I / Y g h L m I F K D X m Y u G M A A A A A A g A A A A A A A 2 Y A A M A A A A A Q A A A A m r 3 x c g U r g M S 5 b / Y Y n i p d e A A A A A A E g A A A o A A A A B A A A A A A t i E X Z + V + u V Q A M 1 L h 9 D u 5 U A A A A B C K w F y u o t i + j Q + Q h E F B g M b m e L p J c U 7 Y P L n B m 5 p K p f h 8 9 T 1 x t x 5 g x Z O c 8 Z 8 c V 9 B o X P b q F b x z 3 z 7 a G Y O N b A G 1 m 1 M g S 6 3 C U d h 3 5 3 c n f 4 X u 6 A y o F A A A A K g F u N w D 4 C X o q D M 7 Y K x b s O j N h s g X < / 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6.xml><?xml version="1.0" encoding="utf-8"?>
<TemplafyFormConfiguration><![CDATA[{"formFields":[],"formDataEntries":[]}]]></TemplafyFormConfiguration>
</file>

<file path=customXml/itemProps1.xml><?xml version="1.0" encoding="utf-8"?>
<ds:datastoreItem xmlns:ds="http://schemas.openxmlformats.org/officeDocument/2006/customXml" ds:itemID="{754B3D83-15E4-4B5F-8568-57884EBAF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d6b2f-59a8-488e-935d-67e78bda59e5"/>
    <ds:schemaRef ds:uri="b97dc65e-fe16-4df7-925c-ff3316bf7b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7E188-CC6D-49A3-A731-EE0CD2CFE40B}">
  <ds:schemaRefs>
    <ds:schemaRef ds:uri="http://schemas.microsoft.com/DataMashup"/>
  </ds:schemaRefs>
</ds:datastoreItem>
</file>

<file path=customXml/itemProps3.xml><?xml version="1.0" encoding="utf-8"?>
<ds:datastoreItem xmlns:ds="http://schemas.openxmlformats.org/officeDocument/2006/customXml" ds:itemID="{B094B8C0-0888-4622-A87D-10D4D23C20D6}">
  <ds:schemaRefs>
    <ds:schemaRef ds:uri="http://schemas.microsoft.com/sharepoint/v3/contenttype/forms"/>
  </ds:schemaRefs>
</ds:datastoreItem>
</file>

<file path=customXml/itemProps4.xml><?xml version="1.0" encoding="utf-8"?>
<ds:datastoreItem xmlns:ds="http://schemas.openxmlformats.org/officeDocument/2006/customXml" ds:itemID="{79BD3FF0-C90B-4BBB-AF14-2B7944CED71E}">
  <ds:schemaRefs>
    <ds:schemaRef ds:uri="http://schemas.microsoft.com/office/2006/metadata/properties"/>
    <ds:schemaRef ds:uri="http://schemas.microsoft.com/office/infopath/2007/PartnerControls"/>
    <ds:schemaRef ds:uri="fe0e463f-46c1-4b5a-aeae-2e65b5901510"/>
  </ds:schemaRefs>
</ds:datastoreItem>
</file>

<file path=customXml/itemProps5.xml><?xml version="1.0" encoding="utf-8"?>
<ds:datastoreItem xmlns:ds="http://schemas.openxmlformats.org/officeDocument/2006/customXml" ds:itemID="{DDDE50B2-2507-4A17-8842-A7EE75090943}">
  <ds:schemaRefs/>
</ds:datastoreItem>
</file>

<file path=customXml/itemProps6.xml><?xml version="1.0" encoding="utf-8"?>
<ds:datastoreItem xmlns:ds="http://schemas.openxmlformats.org/officeDocument/2006/customXml" ds:itemID="{69C2894E-68C9-476D-803E-814AC6EBDD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55</vt:i4>
      </vt:variant>
      <vt:variant>
        <vt:lpstr>Įvardytieji diapazonai</vt:lpstr>
      </vt:variant>
      <vt:variant>
        <vt:i4>29</vt:i4>
      </vt:variant>
    </vt:vector>
  </HeadingPairs>
  <TitlesOfParts>
    <vt:vector size="84" baseType="lpstr">
      <vt:lpstr>S_dalis_I_etapas</vt:lpstr>
      <vt:lpstr>S_dalis_I_etapas_ireng.</vt:lpstr>
      <vt:lpstr>VN_dalis_I_etapas</vt:lpstr>
      <vt:lpstr>D_dalis_I_etapas</vt:lpstr>
      <vt:lpstr>E-01_dalis_I_etapas</vt:lpstr>
      <vt:lpstr>ER-01_dalis_I_etapas</vt:lpstr>
      <vt:lpstr>ER-04_dalis_I_etapas</vt:lpstr>
      <vt:lpstr>SK-05_dalis_II_etapas</vt:lpstr>
      <vt:lpstr>S_dalis_II_etapas_biudž.</vt:lpstr>
      <vt:lpstr>S_dalis_II_etapas_ES</vt:lpstr>
      <vt:lpstr>S_dalis_II_etapas_įreng_biudž.</vt:lpstr>
      <vt:lpstr>VN_dalis_II_etapas</vt:lpstr>
      <vt:lpstr>D_dalis_II_etapas</vt:lpstr>
      <vt:lpstr>E-01_dalis_II_etapas_biudž.</vt:lpstr>
      <vt:lpstr>E-01_dalis_II_etapas_ES</vt:lpstr>
      <vt:lpstr>ER-01_dalis_II_etapas</vt:lpstr>
      <vt:lpstr>ER-03_dalis_II_etapas</vt:lpstr>
      <vt:lpstr>PVA-01_dalis_II_etapas</vt:lpstr>
      <vt:lpstr>SA-02_dalis_III_etapas</vt:lpstr>
      <vt:lpstr>SK-02_dalis_III_etapas</vt:lpstr>
      <vt:lpstr>SK-06_dalis_III_etapas</vt:lpstr>
      <vt:lpstr>S_dalis_III_etapas_biudž.</vt:lpstr>
      <vt:lpstr>S_dalis_III_etapas_ES</vt:lpstr>
      <vt:lpstr>S_dalis_III_etapas_įreng.biudž.</vt:lpstr>
      <vt:lpstr>VN_dalis_III_etapas</vt:lpstr>
      <vt:lpstr>ST_dalis_III_etapas</vt:lpstr>
      <vt:lpstr>E-01_dalis_III_etapas_biudž.</vt:lpstr>
      <vt:lpstr>E-01_dalis_III_etapas_ES</vt:lpstr>
      <vt:lpstr>ER-01_dalis_III_etapas</vt:lpstr>
      <vt:lpstr>SK-03_dalis_IV_etapas</vt:lpstr>
      <vt:lpstr>SK-04_dalis_IV_etapas</vt:lpstr>
      <vt:lpstr>SK-05_dalis_IV_etapas</vt:lpstr>
      <vt:lpstr>SK-06_dalis_IV_etapas</vt:lpstr>
      <vt:lpstr>S_dalis_IV_etapas_biudž.</vt:lpstr>
      <vt:lpstr>S_dalis_IV_etapas_ES</vt:lpstr>
      <vt:lpstr>S_dalis_IV_etapas_įreng.biudž.</vt:lpstr>
      <vt:lpstr>VN_dalis_IV_etapas</vt:lpstr>
      <vt:lpstr>D_dalis_IV_etapas</vt:lpstr>
      <vt:lpstr>E-01_dalis_IV_etapas_biudž.</vt:lpstr>
      <vt:lpstr>E-01_dalis_IV_etapas_ES</vt:lpstr>
      <vt:lpstr>ER-01_dalis_IV_etapas</vt:lpstr>
      <vt:lpstr>ER-03_dalis_IV_etapas</vt:lpstr>
      <vt:lpstr>ER-04-01_dalis_IV_etapas</vt:lpstr>
      <vt:lpstr>ER-04-02_dalis_IV_etapas</vt:lpstr>
      <vt:lpstr>ER-04-03_dalis_IV_etapas</vt:lpstr>
      <vt:lpstr>ER-04-04_dalis_IV_etapas</vt:lpstr>
      <vt:lpstr>ER-04-05_dalis_IV_etapas</vt:lpstr>
      <vt:lpstr>ER-04-06_dalis_IV_etapas</vt:lpstr>
      <vt:lpstr>ER-04-07_dalis_IV_etapas</vt:lpstr>
      <vt:lpstr>PVA-02_dalis_IV_etapas_ireng.</vt:lpstr>
      <vt:lpstr>PVA-02_dalis_IV_etapas</vt:lpstr>
      <vt:lpstr>SA-03_dalis_IV_etapas</vt:lpstr>
      <vt:lpstr>ESO-dalys_Visi_etapai</vt:lpstr>
      <vt:lpstr>Kiti_darbai</vt:lpstr>
      <vt:lpstr>SUVESTINIS_BENDRA KAINA</vt:lpstr>
      <vt:lpstr>S_dalis_III_etapas_įreng.biudž.!IKAINIS</vt:lpstr>
      <vt:lpstr>S_dalis_II_etapas_įreng_biudž.!Is_viso</vt:lpstr>
      <vt:lpstr>S_dalis_III_etapas_įreng.biudž.!Is_viso</vt:lpstr>
      <vt:lpstr>S_dalis_IV_etapas_įreng.biudž.!Is_viso</vt:lpstr>
      <vt:lpstr>Is_viso</vt:lpstr>
      <vt:lpstr>S_dalis_II_etapas_įreng_biudž.!Kaina</vt:lpstr>
      <vt:lpstr>S_dalis_III_etapas_įreng.biudž.!Kaina</vt:lpstr>
      <vt:lpstr>S_dalis_IV_etapas_įreng.biudž.!Kaina</vt:lpstr>
      <vt:lpstr>Kaina</vt:lpstr>
      <vt:lpstr>S_dalis_II_etapas_įreng_biudž.!kiekis</vt:lpstr>
      <vt:lpstr>S_dalis_III_etapas_įreng.biudž.!kiekis</vt:lpstr>
      <vt:lpstr>S_dalis_IV_etapas_įreng.biudž.!kiekis</vt:lpstr>
      <vt:lpstr>kiekis</vt:lpstr>
      <vt:lpstr>S_dalis_II_etapas_įreng_biudž.!Mvnt</vt:lpstr>
      <vt:lpstr>S_dalis_III_etapas_įreng.biudž.!Mvnt</vt:lpstr>
      <vt:lpstr>S_dalis_IV_etapas_įreng.biudž.!Mvnt</vt:lpstr>
      <vt:lpstr>Mvnt</vt:lpstr>
      <vt:lpstr>S_dalis_II_etapas_įreng_biudž.!pavadinimas</vt:lpstr>
      <vt:lpstr>S_dalis_III_etapas_įreng.biudž.!pavadinimas</vt:lpstr>
      <vt:lpstr>S_dalis_IV_etapas_įreng.biudž.!pavadinimas</vt:lpstr>
      <vt:lpstr>pavadinimas</vt:lpstr>
      <vt:lpstr>S_dalis_I_etapas_ireng.!Print_Titles</vt:lpstr>
      <vt:lpstr>S_dalis_II_etapas_įreng_biudž.!Print_Titles</vt:lpstr>
      <vt:lpstr>S_dalis_III_etapas_įreng.biudž.!Print_Titles</vt:lpstr>
      <vt:lpstr>S_dalis_IV_etapas_įreng.biudž.!Print_Titles</vt:lpstr>
      <vt:lpstr>S_dalis_II_etapas_įreng_biudž.!sam_eil</vt:lpstr>
      <vt:lpstr>S_dalis_III_etapas_įreng.biudž.!sam_eil</vt:lpstr>
      <vt:lpstr>S_dalis_IV_etapas_įreng.biudž.!sam_eil</vt:lpstr>
      <vt:lpstr>sam_eil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2024-11-18T09:58:15Z</dcterms:created>
  <dcterms:modified xsi:type="dcterms:W3CDTF">2025-11-07T15:07:38Z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0x01010049C2E59078A8C04BAF056C4289135297</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1046739150626357545</vt:lpwstr>
  </property>
  <property fmtid="{D5CDD505-2E9C-101B-9397-08002B2CF9AE}" pid="21" name="TemplafyUserProfileId">
    <vt:lpwstr>637994338455715552</vt:lpwstr>
  </property>
  <property fmtid="{D5CDD505-2E9C-101B-9397-08002B2CF9AE}" pid="22" name="TemplafyLanguageCode">
    <vt:lpwstr>lt-LT</vt:lpwstr>
  </property>
  <property fmtid="{D5CDD505-2E9C-101B-9397-08002B2CF9AE}" pid="23" name="TemplafyFromBlank">
    <vt:bool>true</vt:bool>
  </property>
</Properties>
</file>