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ksika-my.sharepoint.com/personal/a_murauskiene_toksika_lt/Documents/Desktop/"/>
    </mc:Choice>
  </mc:AlternateContent>
  <xr:revisionPtr revIDLastSave="2" documentId="8_{CA08438B-1E95-448C-9D7C-D3FB9F993669}" xr6:coauthVersionLast="47" xr6:coauthVersionMax="47" xr10:uidLastSave="{7A3B0CBF-3882-408F-8431-71AD272013C2}"/>
  <bookViews>
    <workbookView xWindow="-120" yWindow="-120" windowWidth="29040" windowHeight="15720" xr2:uid="{CEF652A8-6194-4034-9A28-CEE196228BE1}"/>
  </bookViews>
  <sheets>
    <sheet name="Konkurso suvestine" sheetId="8" r:id="rId1"/>
    <sheet name="I_Šiauliu r." sheetId="7" r:id="rId2"/>
    <sheet name="I_Alytaus r." sheetId="4" r:id="rId3"/>
    <sheet name="I_Klaipedos r." sheetId="5" r:id="rId4"/>
    <sheet name="I_Vilnius" sheetId="6" r:id="rId5"/>
    <sheet name="II_GVT Turtas" sheetId="11" r:id="rId6"/>
    <sheet name="III_Saules elektr." sheetId="15" r:id="rId7"/>
    <sheet name="IV_Potencialiai pavojingi įreng" sheetId="14" r:id="rId8"/>
    <sheet name="VI_Pareigybių sąrašas" sheetId="12" r:id="rId9"/>
  </sheets>
  <definedNames>
    <definedName name="_Hlk87014874" localSheetId="0">'Konkurso suvestine'!#REF!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E10" i="8" s="1"/>
  <c r="F26" i="5"/>
  <c r="E12" i="8" s="1"/>
  <c r="D32" i="8"/>
  <c r="E13" i="15"/>
  <c r="D27" i="8" l="1"/>
  <c r="D25" i="8"/>
  <c r="D24" i="8"/>
  <c r="I29" i="11"/>
  <c r="I16" i="11"/>
  <c r="D26" i="8" l="1"/>
  <c r="I22" i="11"/>
  <c r="D23" i="8"/>
  <c r="C75" i="12"/>
  <c r="C71" i="12"/>
  <c r="C66" i="12"/>
  <c r="C38" i="12"/>
  <c r="C33" i="12"/>
  <c r="C27" i="12"/>
  <c r="C22" i="12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4" i="12" s="1"/>
  <c r="A25" i="12" s="1"/>
  <c r="D22" i="8"/>
  <c r="I6" i="11"/>
  <c r="A26" i="12" l="1"/>
  <c r="A29" i="12" s="1"/>
  <c r="A30" i="12" s="1"/>
  <c r="A31" i="12" s="1"/>
  <c r="A32" i="12" s="1"/>
  <c r="A35" i="12" s="1"/>
  <c r="A36" i="12" s="1"/>
  <c r="A37" i="12" s="1"/>
  <c r="A40" i="12" s="1"/>
  <c r="A41" i="12" s="1"/>
  <c r="A43" i="12" s="1"/>
  <c r="A44" i="12" s="1"/>
  <c r="A45" i="12" s="1"/>
  <c r="A46" i="12" s="1"/>
  <c r="A47" i="12" s="1"/>
  <c r="A48" i="12" s="1"/>
  <c r="D21" i="8"/>
  <c r="D28" i="8" s="1"/>
  <c r="C76" i="12"/>
  <c r="A50" i="12" l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3" i="12" s="1"/>
  <c r="A64" i="12" s="1"/>
  <c r="A65" i="12" s="1"/>
  <c r="A68" i="12" s="1"/>
  <c r="A69" i="12" s="1"/>
  <c r="A70" i="12" s="1"/>
  <c r="A73" i="12" s="1"/>
  <c r="A74" i="12" s="1"/>
  <c r="F62" i="7"/>
  <c r="F66" i="7" s="1"/>
  <c r="E8" i="8" s="1"/>
  <c r="F15" i="6" l="1"/>
  <c r="E14" i="8" s="1"/>
  <c r="I45" i="7"/>
  <c r="E7" i="8" s="1"/>
  <c r="I13" i="5"/>
  <c r="E11" i="8" s="1"/>
  <c r="F69" i="7" l="1"/>
  <c r="I9" i="6"/>
  <c r="E13" i="8" s="1"/>
  <c r="I12" i="4"/>
  <c r="E9" i="8" s="1"/>
  <c r="E15" i="8" l="1"/>
  <c r="E16" i="8" s="1"/>
</calcChain>
</file>

<file path=xl/sharedStrings.xml><?xml version="1.0" encoding="utf-8"?>
<sst xmlns="http://schemas.openxmlformats.org/spreadsheetml/2006/main" count="727" uniqueCount="389">
  <si>
    <t>Eil. Nr.</t>
  </si>
  <si>
    <t>Objektas</t>
  </si>
  <si>
    <t>Unikalus numeris</t>
  </si>
  <si>
    <t>Plotas / ilgis</t>
  </si>
  <si>
    <t>Tūris</t>
  </si>
  <si>
    <t>Draudimo suma</t>
  </si>
  <si>
    <t>Siurblinė</t>
  </si>
  <si>
    <t>Atliekų sandėlis</t>
  </si>
  <si>
    <t>Degių pavojingų atliekų saugykla</t>
  </si>
  <si>
    <t>Atliekų saugojimo sandėlis</t>
  </si>
  <si>
    <t>-</t>
  </si>
  <si>
    <t>Vandentiekio tinklai</t>
  </si>
  <si>
    <t>Automobilinės svarstyklės</t>
  </si>
  <si>
    <t>Atliekų deginimo aikštelė b1</t>
  </si>
  <si>
    <t>Skystų pavojingų atliekų požeminė saugykla (rezerv. R6, R7, R8)</t>
  </si>
  <si>
    <t>4400-0530-5999</t>
  </si>
  <si>
    <t>Kiti statiniai (inžineriniai) - stebėjimo gręžinys</t>
  </si>
  <si>
    <t>Inžinerinis statinys (stoginė)</t>
  </si>
  <si>
    <t>Technologinis pastatas</t>
  </si>
  <si>
    <t>Viso:</t>
  </si>
  <si>
    <t>Pastatas – sandėlis</t>
  </si>
  <si>
    <t>3300-1009-2095</t>
  </si>
  <si>
    <t>641,09 m</t>
  </si>
  <si>
    <t>3300-1009-2108</t>
  </si>
  <si>
    <t>292,06 m</t>
  </si>
  <si>
    <t>3300-1009-2034</t>
  </si>
  <si>
    <t>Saugyklų blokas</t>
  </si>
  <si>
    <t>Nudėvėtų padangų smulkinimo pastatas</t>
  </si>
  <si>
    <t>Administracinis pastatas</t>
  </si>
  <si>
    <t>Pagalbinis pastatas</t>
  </si>
  <si>
    <t>Atliekų saugykla</t>
  </si>
  <si>
    <t>Atliekų priėmimo punktas</t>
  </si>
  <si>
    <t>Sargo namelis</t>
  </si>
  <si>
    <t xml:space="preserve">5500-2009-7104 </t>
  </si>
  <si>
    <t>Pastatas – Sandėlis</t>
  </si>
  <si>
    <t>Transformatorinė</t>
  </si>
  <si>
    <t>Ketvergių g. 11, Dumpių k., Dovilų sen., Klaipėdos raj.</t>
  </si>
  <si>
    <t>Kuro g. 15, Vilnius</t>
  </si>
  <si>
    <t>4400-0049-3407</t>
  </si>
  <si>
    <t>4400-0046-8691</t>
  </si>
  <si>
    <t>4400-0046-8804</t>
  </si>
  <si>
    <t>4400-0046-8748</t>
  </si>
  <si>
    <t>9100-1004-2017</t>
  </si>
  <si>
    <t>9100-1004-2182</t>
  </si>
  <si>
    <t>9100-1004-2028</t>
  </si>
  <si>
    <t>9100-1004-2039</t>
  </si>
  <si>
    <t>4400-0530-5755</t>
  </si>
  <si>
    <t>9100-1004-2044</t>
  </si>
  <si>
    <t>3300-1009-2019</t>
  </si>
  <si>
    <t>3300-1009-2020</t>
  </si>
  <si>
    <t>4400-0302-9472</t>
  </si>
  <si>
    <t>3300-1009-1010</t>
  </si>
  <si>
    <t>4400-0303-0128</t>
  </si>
  <si>
    <t>Karjero g. 2B, Takniškių k., Alytaus raj.</t>
  </si>
  <si>
    <t>Pastatas- administracinis</t>
  </si>
  <si>
    <t>plytos</t>
  </si>
  <si>
    <t>metalas su karkasu</t>
  </si>
  <si>
    <t>Pastatas – pagalbinis pastatas (garažas)</t>
  </si>
  <si>
    <t>Inžineriniai tinklai - elektros tinklai</t>
  </si>
  <si>
    <t>Inžineriniai tinklai - apšvietimo tinklai</t>
  </si>
  <si>
    <t>Kiti statiniai (inžineriniai) - kiemo aikštelė, stoginė</t>
  </si>
  <si>
    <t>Kiti statiniai (inžineriniai) - kiemo statiniai (tvora, aikštelė)</t>
  </si>
  <si>
    <t>Gelžbetonio blokai</t>
  </si>
  <si>
    <t>5500-2009-7062</t>
  </si>
  <si>
    <t>5500-2009-7015</t>
  </si>
  <si>
    <t>5500-2008-7026</t>
  </si>
  <si>
    <t>5500-2009-7037</t>
  </si>
  <si>
    <t>5500-2009-7048</t>
  </si>
  <si>
    <t>5500-2009-7059</t>
  </si>
  <si>
    <t>1899-4009-7080</t>
  </si>
  <si>
    <t>Pastatas – Administracinis pastatas</t>
  </si>
  <si>
    <t>sienos</t>
  </si>
  <si>
    <t>Statybos metai</t>
  </si>
  <si>
    <t>Adresas</t>
  </si>
  <si>
    <t>Kiemo statiniai (kiemo aikštelė, tvora)</t>
  </si>
  <si>
    <t>9100-1004-2106</t>
  </si>
  <si>
    <t>Bendros organinės anglies analizatorius</t>
  </si>
  <si>
    <t>Mėginių smulkintuvas Fritch Pulverisette 15</t>
  </si>
  <si>
    <t>Induktyviai susietos plazmos optinės emisijos spektrometras (ICP-OES), iCAP 7400 Duo</t>
  </si>
  <si>
    <t>Švaraus vandens paruošimo sistema TKA EDI 15</t>
  </si>
  <si>
    <t>Chromatografinė sistema UltiMate 3000 RS+TSQ Quantum Access Max</t>
  </si>
  <si>
    <t>Fotometrinis analizatorius Smartchem 450</t>
  </si>
  <si>
    <t>4400-3139-3263</t>
  </si>
  <si>
    <t>4400-2070-9140</t>
  </si>
  <si>
    <t>4400-2070-9195</t>
  </si>
  <si>
    <t>4400-2070-9238</t>
  </si>
  <si>
    <t>4400-2070-9284</t>
  </si>
  <si>
    <t>4400-2070-9084</t>
  </si>
  <si>
    <t>asfaltas</t>
  </si>
  <si>
    <t>4400-2070-9095</t>
  </si>
  <si>
    <t>4400-2070-9108</t>
  </si>
  <si>
    <t>4400-2070-9122</t>
  </si>
  <si>
    <t>4400-2070-9295</t>
  </si>
  <si>
    <t>4400-2070-9319</t>
  </si>
  <si>
    <t>2001/2018</t>
  </si>
  <si>
    <t>Betonas</t>
  </si>
  <si>
    <t>4400-2070-9340</t>
  </si>
  <si>
    <t>skalda</t>
  </si>
  <si>
    <t>2001/2014</t>
  </si>
  <si>
    <t>4400-2070-9330</t>
  </si>
  <si>
    <t>4400-2083-3320</t>
  </si>
  <si>
    <t>116,63 m</t>
  </si>
  <si>
    <t>plastikas</t>
  </si>
  <si>
    <t>4400-2083-3452</t>
  </si>
  <si>
    <t>320,36 m</t>
  </si>
  <si>
    <t>4400-2083-3474</t>
  </si>
  <si>
    <t>582,13 m</t>
  </si>
  <si>
    <t>4400-2874-1859</t>
  </si>
  <si>
    <t>36,35 m</t>
  </si>
  <si>
    <t>polivinilchloridas</t>
  </si>
  <si>
    <t>2001/2019</t>
  </si>
  <si>
    <t>9100-1004-2160</t>
  </si>
  <si>
    <t>9100-1004-2146</t>
  </si>
  <si>
    <t>749,6 m</t>
  </si>
  <si>
    <t>1994/2006</t>
  </si>
  <si>
    <t>9100-1004-2193</t>
  </si>
  <si>
    <t>9100-1004-2171</t>
  </si>
  <si>
    <t>9100-1004-2060</t>
  </si>
  <si>
    <t>9100-1004-2082</t>
  </si>
  <si>
    <t>Kiti statiniai (inžineriniai)- kiemo statiniai (tvora, vartai)</t>
  </si>
  <si>
    <t>2001/2010</t>
  </si>
  <si>
    <t>443,53 m</t>
  </si>
  <si>
    <t>vielos tinklas</t>
  </si>
  <si>
    <t>9100-1004-2071</t>
  </si>
  <si>
    <t>4400-0530-5655</t>
  </si>
  <si>
    <t>1997/2005</t>
  </si>
  <si>
    <t>Kiti statiniai (inžineriniai) - kiemo aikštelė</t>
  </si>
  <si>
    <t>Pavojingų atliekų deginimo įrenginys</t>
  </si>
  <si>
    <t>1 priedas</t>
  </si>
  <si>
    <t xml:space="preserve"> Įsigijimo 
 metai</t>
  </si>
  <si>
    <t>Mufelinė krosnis "Nabertherm"</t>
  </si>
  <si>
    <t>Užteršto vandens valymo sistema</t>
  </si>
  <si>
    <t>TOC Analizatorius Soli TOC Cube</t>
  </si>
  <si>
    <t>2014/2019</t>
  </si>
  <si>
    <t>Draudimo objektas</t>
  </si>
  <si>
    <t>Eil.Nr.</t>
  </si>
  <si>
    <t>4400-5495-3821</t>
  </si>
  <si>
    <t>Vaidaugų k. 2, Punios sen., Alytaus raj.</t>
  </si>
  <si>
    <t xml:space="preserve">Saulės elektrinės </t>
  </si>
  <si>
    <t>metai</t>
  </si>
  <si>
    <t>Jurgeliškių k. 10, Šiaulių kaimiškoji sen., Šiaulių r.</t>
  </si>
  <si>
    <t>Saulės elektrinė</t>
  </si>
  <si>
    <t>Pavojingų atliekų savybių nustatymo įranga Multi test - 25 xt</t>
  </si>
  <si>
    <t>Stoginė</t>
  </si>
  <si>
    <t>4400-2031-6585</t>
  </si>
  <si>
    <t>SICK išmetamų teršalų aut. monitoringo stotelė</t>
  </si>
  <si>
    <t>Vaizdo ir temperatūros stebėjimo sistema</t>
  </si>
  <si>
    <t>Elektromobilių įkrovimo stotelė</t>
  </si>
  <si>
    <t>Viso</t>
  </si>
  <si>
    <t>Labolatorijos įranga ir kt. įrengimai</t>
  </si>
  <si>
    <t>VISO:</t>
  </si>
  <si>
    <t>PASTATAI</t>
  </si>
  <si>
    <t>ĮRENGIMAI</t>
  </si>
  <si>
    <t>Draudimo vieta</t>
  </si>
  <si>
    <t>Besąlyginė išskaita</t>
  </si>
  <si>
    <t>Šiaulių raj.</t>
  </si>
  <si>
    <t>Pastatai</t>
  </si>
  <si>
    <t>1.000 €</t>
  </si>
  <si>
    <t>Gamtinių jėgų rizikai – 10.000 €</t>
  </si>
  <si>
    <t>Įrengimai</t>
  </si>
  <si>
    <t>Alytaus raj.</t>
  </si>
  <si>
    <t xml:space="preserve">Įrengimai </t>
  </si>
  <si>
    <t>Klaipėdos raj.</t>
  </si>
  <si>
    <t>Vilnius</t>
  </si>
  <si>
    <t>IŠ VISO:</t>
  </si>
  <si>
    <t xml:space="preserve">                                 300,00 € </t>
  </si>
  <si>
    <t>Ugnies rizikai</t>
  </si>
  <si>
    <t>Kitoms rizikoms</t>
  </si>
  <si>
    <t>Saulės šviesos fotovoltinė elektrinė</t>
  </si>
  <si>
    <t>Ugnies rizikai- 500.000 €  Gamtinių jėgų rizikai – 10.000 € 
Kitiems įvykiams – 1.000 €</t>
  </si>
  <si>
    <t>Franšizė (išskyrus ugnies riziką)</t>
  </si>
  <si>
    <t>Jonų chromatografijos sistema su automatiniu mėg. paėmimu</t>
  </si>
  <si>
    <t>4400-1940-8814</t>
  </si>
  <si>
    <t>Daigučių k., Kulvos sen. Jonavos r.</t>
  </si>
  <si>
    <t>4400-2213-2510</t>
  </si>
  <si>
    <t>4400-2592-8332</t>
  </si>
  <si>
    <t>Administracija</t>
  </si>
  <si>
    <t>5599-4003-2040</t>
  </si>
  <si>
    <t>Birbinčių g. 59, Kiškėnų k. Dovilų sen. Klaipėdos r.</t>
  </si>
  <si>
    <t>Gamybos autosvarstyklės</t>
  </si>
  <si>
    <t>Gamybos siurblinė</t>
  </si>
  <si>
    <t>5599-4003-2025</t>
  </si>
  <si>
    <t>5599-4003-2032</t>
  </si>
  <si>
    <t>Gamybos atplovimo cechas</t>
  </si>
  <si>
    <t>5599-4003-2019</t>
  </si>
  <si>
    <t>4400-5977-5467</t>
  </si>
  <si>
    <t>Biuro įranga ir ilgalaikis turtas</t>
  </si>
  <si>
    <t>GVT</t>
  </si>
  <si>
    <t>Antakalnio g. 42-41, Vilnius</t>
  </si>
  <si>
    <t>1399-9007-4014:0044</t>
  </si>
  <si>
    <t>mūras</t>
  </si>
  <si>
    <t>Antakalnio g. 42, Vilnius</t>
  </si>
  <si>
    <t>Klaipėdos raj. Aikštelė</t>
  </si>
  <si>
    <t>Jonavos raj.
Aikštelė</t>
  </si>
  <si>
    <t>Vilnius
Administracines patalpos</t>
  </si>
  <si>
    <t>UAB "Toksika" darbuotojų pareigybių sąrašas</t>
  </si>
  <si>
    <t>Pareigos</t>
  </si>
  <si>
    <t>Darbuotojų skaičius</t>
  </si>
  <si>
    <t xml:space="preserve"> Administracija</t>
  </si>
  <si>
    <t>Generalinis direktorius</t>
  </si>
  <si>
    <t>Vykdantysis direktorius</t>
  </si>
  <si>
    <t>Strategijos ir finansų vadovas</t>
  </si>
  <si>
    <t>Plėtros vadovas</t>
  </si>
  <si>
    <t>Viešųjų pirkimų vadovas</t>
  </si>
  <si>
    <t>Viešųjų pirkimų specialistas</t>
  </si>
  <si>
    <t>Tvarumo vadovas</t>
  </si>
  <si>
    <t>Projektų vadovas</t>
  </si>
  <si>
    <t>Pardavimų vadovas</t>
  </si>
  <si>
    <t>Finansininkas</t>
  </si>
  <si>
    <t>Grunto valymo technologijų vadovas</t>
  </si>
  <si>
    <t>Vyriausiasis geologas</t>
  </si>
  <si>
    <t>Vilniaus atliekų aikštelė</t>
  </si>
  <si>
    <t>Vilniaus atliekų aikštelės vadovas</t>
  </si>
  <si>
    <t>Technologas-vadybininkas</t>
  </si>
  <si>
    <t>Atliekų tvarkymo operatorius</t>
  </si>
  <si>
    <t>Vairuotojas-operatorius</t>
  </si>
  <si>
    <t>Alytaus atliekų aikštelė</t>
  </si>
  <si>
    <t>Alytaus atliekų aikštelės vadovas</t>
  </si>
  <si>
    <t>Klaipėdos atliekų aikštelė</t>
  </si>
  <si>
    <t>Klaipėdos atliekų aikštelės vadovas</t>
  </si>
  <si>
    <t>Vairuotojas - operatorius</t>
  </si>
  <si>
    <t>Šiaulių padalinys</t>
  </si>
  <si>
    <t>Šiaulių padalinio vadovas</t>
  </si>
  <si>
    <t>Šiaulių padalinio administratorius</t>
  </si>
  <si>
    <t>Šiaulių atliekų aikštelė</t>
  </si>
  <si>
    <t>Šiaulių atliekų aikštelės vadovas</t>
  </si>
  <si>
    <t>Atliekų tvarkymo technologas</t>
  </si>
  <si>
    <t>Teleskopinio krautuvo operatorius (vairuotojas)</t>
  </si>
  <si>
    <t>Pagalbinis darbininkas</t>
  </si>
  <si>
    <t>Pavojingųjų atliekų deginimo įrenginio vadovas</t>
  </si>
  <si>
    <t>Inžinierius šilumininkas</t>
  </si>
  <si>
    <t>Inžinierius energetikas</t>
  </si>
  <si>
    <t>Automatikos inžinierius</t>
  </si>
  <si>
    <t>Pamainos vadovas</t>
  </si>
  <si>
    <t>Pamainos vadovo asistentas</t>
  </si>
  <si>
    <t>Operatorius</t>
  </si>
  <si>
    <t>Automatikos ir KMP šaltkalvis</t>
  </si>
  <si>
    <t>Elektrošaltkalvis</t>
  </si>
  <si>
    <t>Jaunesnysis inžinierius šilumininkas</t>
  </si>
  <si>
    <t>Šaltkalvis mechanikas</t>
  </si>
  <si>
    <t>Laboratorija</t>
  </si>
  <si>
    <t>Laboratorijos vadovas</t>
  </si>
  <si>
    <t>Laboratorijos administratorius</t>
  </si>
  <si>
    <t>Chemikas</t>
  </si>
  <si>
    <t>Jonavos grunto valymo aikštelė</t>
  </si>
  <si>
    <t>Jonavos grunto valymo aikštelės vadovas</t>
  </si>
  <si>
    <t>Klaipėdos grunto valymo aikštelė</t>
  </si>
  <si>
    <t>Klaipėdos grunto valymo aikštelės vadovas</t>
  </si>
  <si>
    <t>Iš Viso:</t>
  </si>
  <si>
    <t>I DALIS</t>
  </si>
  <si>
    <t>II DALIS</t>
  </si>
  <si>
    <t>III DALIS</t>
  </si>
  <si>
    <t>IV DALIS</t>
  </si>
  <si>
    <t>DARBUOTOJŲ DRAUDIMAS NUO NELAIMINGŲ ATSITIKIMŲ</t>
  </si>
  <si>
    <t>V DALIS</t>
  </si>
  <si>
    <t>VI DALIS</t>
  </si>
  <si>
    <t>DARBDAVIO CIVILINĖ ATSAKOMYBĖ</t>
  </si>
  <si>
    <t>BENDROJI CIVILINĖ ATSAKOMYBĖ</t>
  </si>
  <si>
    <t>Šiaulių raj., Jurgeliškių k.</t>
  </si>
  <si>
    <t>Projektavimo, derinimo, leidimų gavimo paslaugos</t>
  </si>
  <si>
    <t>Fotomoduliai Trina Vertex TSM-DEG21C.20 655W, 5892 vnt.</t>
  </si>
  <si>
    <t>Inverteriai Huawei SUN2000-330KTL-H1, 13 vnt.</t>
  </si>
  <si>
    <t>Montavimo konstrukcijos ir konstruktyvai EL-PUK, GM-2P 2V</t>
  </si>
  <si>
    <t>Montavimo medžiagos (kabeliai, tvirtinimo elementai, skydai, apskaitos priemonės, transformatoriai ir pan.)</t>
  </si>
  <si>
    <t>Saulės elektrinės montavimas</t>
  </si>
  <si>
    <t>Pridavimo VERT ir ESO paslaugos, natūriniai bandymai, pridavimas eksploatuoti</t>
  </si>
  <si>
    <t>Monitoringo techninė ir programinė įranga</t>
  </si>
  <si>
    <t xml:space="preserve">Besąlyginė išskaita </t>
  </si>
  <si>
    <t xml:space="preserve">Draudimo suma vienam įvykiui ir visam laikotarpiui </t>
  </si>
  <si>
    <t xml:space="preserve">Draudėjo civilinė atsakomybė trečiajam asmeniui už žalą, padarytą draudėjui vykdant apdraustą veiklą </t>
  </si>
  <si>
    <t>Draudėjo civilinė atsakomybė trečiajam asmeniui už žalą, padarytą Draudėjo pateiktu netinkamos kokybės produktu arba paslauga</t>
  </si>
  <si>
    <t>Draudėjo civilinė atsakomybė trečiajam asmeniui už žalą, padarytą dėl turto valdymo (visais veiklos vykdymo adresais)</t>
  </si>
  <si>
    <t xml:space="preserve">Draudėjo civilinė atsakomybė už žalą gamtai </t>
  </si>
  <si>
    <t xml:space="preserve">Draudėjo civilinė atsakomybė dėl patikėto turto </t>
  </si>
  <si>
    <t>Draudėjo civilinė atsakomybė trečiajam asmeniui už žalą, padarytą naudojant savaeiges transporto priemones (įskaitant elektrinius paspirtukus), vykdant pakrovimo, iškrovimo darbus</t>
  </si>
  <si>
    <t>Draudėjo civilinė atsakomybė už žalą dėl potencialiai pavojingų įrenginių eksploatavimo ir priežiūros</t>
  </si>
  <si>
    <t>Draudėjo civilinė atsakomybė už žalą, padarytą dėl draudėjo tyčios (LR Atliekų tvarkymo įstatymo 4 2 straipsnio 5-11 d.)</t>
  </si>
  <si>
    <t>Bendra draudimo suma visam draudimo laikotarpiui</t>
  </si>
  <si>
    <t>50.000 € / 100.000 €</t>
  </si>
  <si>
    <t>Darbdavio civilinė atsakomybė</t>
  </si>
  <si>
    <t xml:space="preserve">kritinės ligos </t>
  </si>
  <si>
    <t>mirtis dėl nelaimingo atsitikimo</t>
  </si>
  <si>
    <t>neįgalumas dėl nelaimingo atsitikimo</t>
  </si>
  <si>
    <t>kaulų lūžiai ir kitos traumos dėl nelaimingo atsitikimo</t>
  </si>
  <si>
    <t>Draudimo suma vienam apdraustajam</t>
  </si>
  <si>
    <t>TURTAS - GVT</t>
  </si>
  <si>
    <t>TURTAS - TOKSIKA</t>
  </si>
  <si>
    <t>TURTAS - SAULES ELEKTRINĖS</t>
  </si>
  <si>
    <t>100.000 € / 300.000 €</t>
  </si>
  <si>
    <t>Registravimo data</t>
  </si>
  <si>
    <t>Registro Nr.</t>
  </si>
  <si>
    <t>PPĮ pavadinimas</t>
  </si>
  <si>
    <t>PPĮ pagaminimo metai</t>
  </si>
  <si>
    <t>Pastabos</t>
  </si>
  <si>
    <t>KR-02718</t>
  </si>
  <si>
    <t>Elektrinė talė iki 5000 kg</t>
  </si>
  <si>
    <t>Administraciniame pastate</t>
  </si>
  <si>
    <t>TA-03-01341</t>
  </si>
  <si>
    <t>Mobili talpykla</t>
  </si>
  <si>
    <t>Ant asenizacinės mašinos MAN LE160B v/n GSN741</t>
  </si>
  <si>
    <t>SI-02-03497</t>
  </si>
  <si>
    <t>Oro rinktuvas</t>
  </si>
  <si>
    <t>PADĮ</t>
  </si>
  <si>
    <t>SI-02-03498</t>
  </si>
  <si>
    <t>Deaeratorius</t>
  </si>
  <si>
    <t>LF-01-08094</t>
  </si>
  <si>
    <t>Keleivinis-krovininis liftas                    GMV CML-1250</t>
  </si>
  <si>
    <t>KA-01-00862</t>
  </si>
  <si>
    <t>Garo katilas LIT-K7</t>
  </si>
  <si>
    <t>VL-03-00367</t>
  </si>
  <si>
    <t>Garo vamzdynas nuo garo katilo iki turbinos</t>
  </si>
  <si>
    <t>TA-02-05938</t>
  </si>
  <si>
    <t>Beslėgė pavojingų medžiagų talpykla JFC2500</t>
  </si>
  <si>
    <t>PATA, dyzelino išdavimo kolonėlė</t>
  </si>
  <si>
    <t>06-62-061</t>
  </si>
  <si>
    <t>Strėlinis hidraulinis kėlimo kranas Q130Z84TI</t>
  </si>
  <si>
    <t>Ant automobilio MAN GTX v/n LRN563</t>
  </si>
  <si>
    <t>KR-01-01977</t>
  </si>
  <si>
    <t>Kiškėnų k., Dovilų sen., Klaipdėdos r.</t>
  </si>
  <si>
    <t>Tiltinis kėlimo kranas T 10612</t>
  </si>
  <si>
    <t>Vyr. Buhalteris</t>
  </si>
  <si>
    <t>Ekonomistas</t>
  </si>
  <si>
    <t>Sandėlis - administracinis pastatas</t>
  </si>
  <si>
    <t>sandėliuojama mob.technika</t>
  </si>
  <si>
    <t>dalyje pastato sandėliuojama mob.technika</t>
  </si>
  <si>
    <t>4400-5606-9275</t>
  </si>
  <si>
    <t>plienas</t>
  </si>
  <si>
    <t>Franšizė</t>
  </si>
  <si>
    <t>4400-6214-7300</t>
  </si>
  <si>
    <t>Šiaulių r. sav., Šiaulių kaimiškoji sen., Jurgeliškių k.</t>
  </si>
  <si>
    <t>Saulės elektrinė (Saulės elektrinės galia 3859,26 kW; Fotomoduliai po 655 W-5892 vnt;
Inventeriai 13 vnt;)</t>
  </si>
  <si>
    <t>suma (EUR)</t>
  </si>
  <si>
    <t>Detalizacija</t>
  </si>
  <si>
    <t>17484.00 kv. m</t>
  </si>
  <si>
    <t>Stiklas su karkasu</t>
  </si>
  <si>
    <t>medžiaga</t>
  </si>
  <si>
    <t xml:space="preserve">Plotas </t>
  </si>
  <si>
    <t>unik.nr. 4400-6214-7300
3,859 MW galios saulės elektrinių parkas</t>
  </si>
  <si>
    <t>Pakeliami vartai (Pastato atnaujinimas Eil. Nr. 1 Saugyklų blokas)</t>
  </si>
  <si>
    <t>Užtrauk.atliekų surink.konteineris 38 m3</t>
  </si>
  <si>
    <t>Tentinė palapinė</t>
  </si>
  <si>
    <t>Surenkama tentinė konteinerių stoginė</t>
  </si>
  <si>
    <t>2001/2023</t>
  </si>
  <si>
    <t>Atliekų sandėlis (Nr. 3)</t>
  </si>
  <si>
    <t>2010/2023</t>
  </si>
  <si>
    <t>Plytos</t>
  </si>
  <si>
    <t xml:space="preserve">Metalas  </t>
  </si>
  <si>
    <t xml:space="preserve">Nafta užteršto grunto tvarkymo aikštelė b2 </t>
  </si>
  <si>
    <t>Nafta užteršto grunto tvarkymo aikštelė b3</t>
  </si>
  <si>
    <t>metalas</t>
  </si>
  <si>
    <t>4400-6547-4899</t>
  </si>
  <si>
    <t>Metalas</t>
  </si>
  <si>
    <t>asfaltbetonis</t>
  </si>
  <si>
    <t>Bazalto trinkelės</t>
  </si>
  <si>
    <t>Plastikas</t>
  </si>
  <si>
    <t>2014/2020</t>
  </si>
  <si>
    <t>polietilenas</t>
  </si>
  <si>
    <t>Vandentiekio linija - Vandentiekio tinklai</t>
  </si>
  <si>
    <t>Inžineriniai tinklai – Nuotekų šalinimo tinklai</t>
  </si>
  <si>
    <t>Lietaus nuotekų šalinimo tinklai</t>
  </si>
  <si>
    <t>2067,42 m</t>
  </si>
  <si>
    <t>Nuotekų šalinimo tinklai - Drenažo tinklai</t>
  </si>
  <si>
    <t>4400-6375-7340</t>
  </si>
  <si>
    <t>102,37 m</t>
  </si>
  <si>
    <t>43,38 m</t>
  </si>
  <si>
    <t>4400-6375-7351</t>
  </si>
  <si>
    <t>Kiti inžineriniai statiniai - Rezervuaras</t>
  </si>
  <si>
    <t>4400-6350-1738</t>
  </si>
  <si>
    <t>4400-6350-1740</t>
  </si>
  <si>
    <t>Kiti inžineriniai statiniai - Kiemo aikštelė</t>
  </si>
  <si>
    <t>4400-2072-4525</t>
  </si>
  <si>
    <t>4400-2072-4536</t>
  </si>
  <si>
    <t>Svarstyklių pastatas</t>
  </si>
  <si>
    <t>2010/2016</t>
  </si>
  <si>
    <t>Gamybos - Užteršto vandens ir dumblo priėmimo ir valymo pastatas</t>
  </si>
  <si>
    <t>1994/2014</t>
  </si>
  <si>
    <t>1994/2001</t>
  </si>
  <si>
    <t>Administracinės-komercinės patalpos</t>
  </si>
  <si>
    <t>Garažas (boksas) Nr.3</t>
  </si>
  <si>
    <t>1399-9007-4014:0047</t>
  </si>
  <si>
    <t>stiklas su karkasu</t>
  </si>
  <si>
    <t>89,64 kW; Fotomoduliai po 540W iš viso 166 vnt; Inverteriai 2 vnt.</t>
  </si>
  <si>
    <t>Saulės šviesos energijos elektrinė (ant žemės)</t>
  </si>
  <si>
    <t>Teisininkas</t>
  </si>
  <si>
    <t>Administratorius - personalo vadovas</t>
  </si>
  <si>
    <t xml:space="preserve"> Draudimo suma </t>
  </si>
  <si>
    <t>Kitiems įvykiams – 1.000 €</t>
  </si>
  <si>
    <t>„Turtas aikštelėse“</t>
  </si>
  <si>
    <t>IŠ VISO „Turtas aikštelėse“: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</si>
</sst>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  <numFmt numFmtId="165" formatCode="#,##0.00\ &quot;€&quot;"/>
    <numFmt numFmtId="166" formatCode="#,##0\ &quot;€&quot;"/>
  </numFmts>
  <fonts count="2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8" fontId="2" fillId="2" borderId="1" xfId="0" applyNumberFormat="1" applyFont="1" applyFill="1" applyBorder="1" applyAlignment="1">
      <alignment horizontal="right" vertical="center"/>
    </xf>
    <xf numFmtId="44" fontId="1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44" fontId="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44" fontId="1" fillId="0" borderId="1" xfId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8" fontId="2" fillId="2" borderId="2" xfId="0" applyNumberFormat="1" applyFont="1" applyFill="1" applyBorder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4" fontId="1" fillId="0" borderId="1" xfId="1" applyFont="1" applyFill="1" applyBorder="1" applyAlignment="1">
      <alignment horizontal="center" vertical="center"/>
    </xf>
    <xf numFmtId="44" fontId="9" fillId="0" borderId="1" xfId="0" applyNumberFormat="1" applyFont="1" applyBorder="1"/>
    <xf numFmtId="8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8" fontId="8" fillId="2" borderId="1" xfId="0" applyNumberFormat="1" applyFont="1" applyFill="1" applyBorder="1"/>
    <xf numFmtId="0" fontId="8" fillId="0" borderId="1" xfId="0" applyFont="1" applyBorder="1" applyAlignment="1">
      <alignment horizontal="right"/>
    </xf>
    <xf numFmtId="44" fontId="8" fillId="2" borderId="1" xfId="0" applyNumberFormat="1" applyFont="1" applyFill="1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0" fillId="0" borderId="0" xfId="1" applyFont="1"/>
    <xf numFmtId="0" fontId="11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164" fontId="8" fillId="2" borderId="2" xfId="0" applyNumberFormat="1" applyFont="1" applyFill="1" applyBorder="1"/>
    <xf numFmtId="44" fontId="1" fillId="0" borderId="1" xfId="2" applyFont="1" applyFill="1" applyBorder="1" applyAlignment="1">
      <alignment horizontal="center" vertical="center"/>
    </xf>
    <xf numFmtId="44" fontId="0" fillId="0" borderId="0" xfId="1" applyFont="1" applyBorder="1"/>
    <xf numFmtId="8" fontId="0" fillId="0" borderId="0" xfId="1" applyNumberFormat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1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3" borderId="1" xfId="0" applyNumberFormat="1" applyFont="1" applyFill="1" applyBorder="1" applyAlignment="1">
      <alignment vertical="top"/>
    </xf>
    <xf numFmtId="164" fontId="1" fillId="3" borderId="2" xfId="0" applyNumberFormat="1" applyFont="1" applyFill="1" applyBorder="1" applyAlignment="1">
      <alignment vertical="top"/>
    </xf>
    <xf numFmtId="165" fontId="1" fillId="3" borderId="1" xfId="0" applyNumberFormat="1" applyFont="1" applyFill="1" applyBorder="1"/>
    <xf numFmtId="44" fontId="9" fillId="3" borderId="1" xfId="0" applyNumberFormat="1" applyFont="1" applyFill="1" applyBorder="1"/>
    <xf numFmtId="164" fontId="13" fillId="3" borderId="1" xfId="0" applyNumberFormat="1" applyFont="1" applyFill="1" applyBorder="1" applyAlignment="1">
      <alignment vertical="center"/>
    </xf>
    <xf numFmtId="8" fontId="0" fillId="0" borderId="0" xfId="1" applyNumberFormat="1" applyFont="1" applyBorder="1"/>
    <xf numFmtId="8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1" fillId="0" borderId="0" xfId="0" applyFont="1" applyAlignment="1">
      <alignment horizontal="justify" vertical="center" wrapText="1"/>
    </xf>
    <xf numFmtId="8" fontId="0" fillId="0" borderId="0" xfId="1" applyNumberFormat="1" applyFont="1" applyFill="1" applyBorder="1" applyAlignment="1">
      <alignment horizontal="right"/>
    </xf>
    <xf numFmtId="8" fontId="0" fillId="0" borderId="1" xfId="1" applyNumberFormat="1" applyFont="1" applyFill="1" applyBorder="1"/>
    <xf numFmtId="8" fontId="0" fillId="0" borderId="1" xfId="1" applyNumberFormat="1" applyFont="1" applyBorder="1"/>
    <xf numFmtId="44" fontId="0" fillId="0" borderId="1" xfId="1" applyFont="1" applyBorder="1"/>
    <xf numFmtId="14" fontId="14" fillId="0" borderId="0" xfId="0" applyNumberFormat="1" applyFont="1" applyAlignment="1">
      <alignment vertical="center"/>
    </xf>
    <xf numFmtId="0" fontId="0" fillId="3" borderId="0" xfId="0" applyFill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5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0" fillId="3" borderId="10" xfId="0" applyFill="1" applyBorder="1" applyAlignment="1">
      <alignment horizontal="center"/>
    </xf>
    <xf numFmtId="0" fontId="15" fillId="0" borderId="11" xfId="0" applyFont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0" fillId="3" borderId="13" xfId="0" applyFill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0" fillId="3" borderId="16" xfId="0" applyFill="1" applyBorder="1" applyAlignment="1">
      <alignment horizontal="center"/>
    </xf>
    <xf numFmtId="0" fontId="15" fillId="3" borderId="17" xfId="0" applyFont="1" applyFill="1" applyBorder="1" applyAlignment="1">
      <alignment vertical="center" wrapText="1"/>
    </xf>
    <xf numFmtId="0" fontId="0" fillId="3" borderId="18" xfId="0" applyFill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5" fillId="0" borderId="0" xfId="0" applyFont="1"/>
    <xf numFmtId="0" fontId="15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0" fillId="3" borderId="21" xfId="0" applyFill="1" applyBorder="1" applyAlignment="1">
      <alignment horizontal="center"/>
    </xf>
    <xf numFmtId="0" fontId="15" fillId="3" borderId="22" xfId="0" applyFont="1" applyFill="1" applyBorder="1" applyAlignment="1">
      <alignment vertical="center" wrapText="1"/>
    </xf>
    <xf numFmtId="0" fontId="0" fillId="3" borderId="23" xfId="0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15" fillId="0" borderId="2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15" fillId="0" borderId="14" xfId="0" applyNumberFormat="1" applyFont="1" applyBorder="1" applyAlignment="1">
      <alignment vertical="center" wrapText="1"/>
    </xf>
    <xf numFmtId="2" fontId="15" fillId="3" borderId="15" xfId="0" applyNumberFormat="1" applyFont="1" applyFill="1" applyBorder="1" applyAlignment="1">
      <alignment vertical="center" wrapText="1"/>
    </xf>
    <xf numFmtId="1" fontId="0" fillId="3" borderId="16" xfId="0" applyNumberFormat="1" applyFill="1" applyBorder="1" applyAlignment="1">
      <alignment horizontal="center"/>
    </xf>
    <xf numFmtId="0" fontId="14" fillId="3" borderId="20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5" fillId="3" borderId="16" xfId="0" applyFont="1" applyFill="1" applyBorder="1" applyAlignment="1">
      <alignment horizontal="center"/>
    </xf>
    <xf numFmtId="0" fontId="15" fillId="0" borderId="25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/>
    </xf>
    <xf numFmtId="0" fontId="5" fillId="0" borderId="1" xfId="0" applyFont="1" applyBorder="1"/>
    <xf numFmtId="0" fontId="12" fillId="0" borderId="0" xfId="0" applyFont="1" applyAlignment="1">
      <alignment horizontal="right" vertical="center" wrapText="1"/>
    </xf>
    <xf numFmtId="8" fontId="5" fillId="0" borderId="0" xfId="1" applyNumberFormat="1" applyFont="1" applyBorder="1" applyAlignment="1">
      <alignment horizontal="right"/>
    </xf>
    <xf numFmtId="8" fontId="0" fillId="0" borderId="0" xfId="1" applyNumberFormat="1" applyFont="1" applyFill="1" applyBorder="1"/>
    <xf numFmtId="0" fontId="6" fillId="0" borderId="0" xfId="0" applyFont="1"/>
    <xf numFmtId="0" fontId="6" fillId="4" borderId="0" xfId="0" applyFont="1" applyFill="1"/>
    <xf numFmtId="44" fontId="6" fillId="0" borderId="0" xfId="1" applyFont="1"/>
    <xf numFmtId="44" fontId="6" fillId="0" borderId="0" xfId="1" applyFont="1" applyBorder="1"/>
    <xf numFmtId="44" fontId="5" fillId="0" borderId="0" xfId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66" fontId="11" fillId="0" borderId="3" xfId="0" applyNumberFormat="1" applyFont="1" applyBorder="1" applyAlignment="1">
      <alignment vertical="center"/>
    </xf>
    <xf numFmtId="8" fontId="12" fillId="0" borderId="5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/>
    <xf numFmtId="165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8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8" fontId="5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8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8" fontId="3" fillId="0" borderId="0" xfId="0" applyNumberFormat="1" applyFont="1" applyAlignment="1">
      <alignment vertical="center"/>
    </xf>
    <xf numFmtId="8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right" vertical="center"/>
    </xf>
    <xf numFmtId="44" fontId="18" fillId="0" borderId="1" xfId="1" applyFont="1" applyFill="1" applyBorder="1" applyAlignment="1">
      <alignment vertical="center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44" fontId="18" fillId="0" borderId="3" xfId="2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44" fontId="9" fillId="0" borderId="1" xfId="0" applyNumberFormat="1" applyFont="1" applyBorder="1" applyAlignment="1">
      <alignment vertical="center"/>
    </xf>
    <xf numFmtId="44" fontId="19" fillId="0" borderId="1" xfId="0" applyNumberFormat="1" applyFont="1" applyBorder="1" applyAlignment="1">
      <alignment vertical="center"/>
    </xf>
    <xf numFmtId="44" fontId="18" fillId="0" borderId="1" xfId="2" applyFont="1" applyFill="1" applyBorder="1" applyAlignment="1">
      <alignment horizontal="center" vertical="center"/>
    </xf>
    <xf numFmtId="44" fontId="18" fillId="0" borderId="1" xfId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</cellXfs>
  <cellStyles count="9">
    <cellStyle name="Currency" xfId="1" builtinId="4"/>
    <cellStyle name="Currency 2" xfId="2" xr:uid="{40927563-C9F5-4F92-B87C-FBA2D488FC62}"/>
    <cellStyle name="Currency 2 2" xfId="4" xr:uid="{919DCF30-C804-4455-935D-46D9FF66FDCA}"/>
    <cellStyle name="Currency 2 2 2" xfId="8" xr:uid="{08232972-753C-4C26-A699-982D84DBB395}"/>
    <cellStyle name="Currency 2 3" xfId="6" xr:uid="{A2CB1063-81B5-4912-B191-B3BA4E57D31E}"/>
    <cellStyle name="Currency 3" xfId="3" xr:uid="{4E63A91C-21CA-49E1-82CE-232E57C84224}"/>
    <cellStyle name="Currency 3 2" xfId="7" xr:uid="{FEEFAB98-811F-404A-BD4D-FE47452A7177}"/>
    <cellStyle name="Currency 4" xfId="5" xr:uid="{88E1E149-6728-4534-B00A-65D8A7D0C5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360C-E78B-48DB-915A-59ADD6C9ABEF}">
  <dimension ref="A1:E55"/>
  <sheetViews>
    <sheetView tabSelected="1" workbookViewId="0">
      <pane xSplit="5" ySplit="2" topLeftCell="F3" activePane="bottomRight" state="frozen"/>
      <selection pane="topRight" activeCell="H1" sqref="H1"/>
      <selection pane="bottomLeft" activeCell="A3" sqref="A3"/>
      <selection pane="bottomRight" activeCell="F1" sqref="F1:L1048576"/>
    </sheetView>
  </sheetViews>
  <sheetFormatPr defaultColWidth="8.85546875" defaultRowHeight="15" x14ac:dyDescent="0.25"/>
  <cols>
    <col min="1" max="1" width="23" customWidth="1"/>
    <col min="2" max="2" width="15" customWidth="1"/>
    <col min="3" max="3" width="15.140625" customWidth="1"/>
    <col min="4" max="4" width="19.42578125" style="172" bestFit="1" customWidth="1"/>
    <col min="5" max="5" width="19.28515625" style="46" customWidth="1"/>
    <col min="9" max="9" width="12.5703125" bestFit="1" customWidth="1"/>
    <col min="10" max="10" width="19" bestFit="1" customWidth="1"/>
    <col min="11" max="11" width="14" bestFit="1" customWidth="1"/>
    <col min="12" max="12" width="24.140625" bestFit="1" customWidth="1"/>
    <col min="13" max="13" width="16.5703125" bestFit="1" customWidth="1"/>
  </cols>
  <sheetData>
    <row r="1" spans="1:5" s="124" customFormat="1" x14ac:dyDescent="0.25">
      <c r="A1" s="125" t="s">
        <v>249</v>
      </c>
      <c r="B1" s="124" t="s">
        <v>286</v>
      </c>
      <c r="D1" s="27"/>
      <c r="E1" s="126"/>
    </row>
    <row r="2" spans="1:5" ht="28.5" customHeight="1" x14ac:dyDescent="0.25">
      <c r="A2" s="208" t="s">
        <v>153</v>
      </c>
      <c r="B2" s="209" t="s">
        <v>134</v>
      </c>
      <c r="C2" s="208" t="s">
        <v>154</v>
      </c>
      <c r="D2" s="208"/>
      <c r="E2" s="208" t="s">
        <v>385</v>
      </c>
    </row>
    <row r="3" spans="1:5" ht="15" customHeight="1" x14ac:dyDescent="0.25">
      <c r="A3" s="208"/>
      <c r="B3" s="209"/>
      <c r="C3" s="169" t="s">
        <v>166</v>
      </c>
      <c r="D3" s="169" t="s">
        <v>167</v>
      </c>
      <c r="E3" s="208"/>
    </row>
    <row r="4" spans="1:5" ht="30.75" customHeight="1" x14ac:dyDescent="0.25">
      <c r="A4" s="205" t="s">
        <v>155</v>
      </c>
      <c r="B4" s="205" t="s">
        <v>127</v>
      </c>
      <c r="C4" s="206">
        <v>500000</v>
      </c>
      <c r="D4" s="47" t="s">
        <v>158</v>
      </c>
      <c r="E4" s="210">
        <v>25196942</v>
      </c>
    </row>
    <row r="5" spans="1:5" ht="32.25" customHeight="1" x14ac:dyDescent="0.25">
      <c r="A5" s="205"/>
      <c r="B5" s="205"/>
      <c r="C5" s="206"/>
      <c r="D5" s="47" t="s">
        <v>386</v>
      </c>
      <c r="E5" s="210"/>
    </row>
    <row r="6" spans="1:5" x14ac:dyDescent="0.25">
      <c r="A6" s="204" t="s">
        <v>387</v>
      </c>
      <c r="B6" s="204"/>
      <c r="C6" s="204"/>
      <c r="D6" s="204"/>
      <c r="E6" s="204"/>
    </row>
    <row r="7" spans="1:5" x14ac:dyDescent="0.25">
      <c r="A7" s="205" t="s">
        <v>155</v>
      </c>
      <c r="B7" s="55" t="s">
        <v>156</v>
      </c>
      <c r="C7" s="206">
        <v>150000</v>
      </c>
      <c r="D7" s="47" t="s">
        <v>157</v>
      </c>
      <c r="E7" s="168">
        <f>'I_Šiauliu r.'!I45</f>
        <v>3613660</v>
      </c>
    </row>
    <row r="8" spans="1:5" x14ac:dyDescent="0.25">
      <c r="A8" s="205"/>
      <c r="B8" s="55" t="s">
        <v>159</v>
      </c>
      <c r="C8" s="206"/>
      <c r="D8" s="48">
        <v>300</v>
      </c>
      <c r="E8" s="168">
        <f>'I_Šiauliu r.'!F66</f>
        <v>1207843.3699999999</v>
      </c>
    </row>
    <row r="9" spans="1:5" x14ac:dyDescent="0.25">
      <c r="A9" s="207" t="s">
        <v>160</v>
      </c>
      <c r="B9" s="55" t="s">
        <v>156</v>
      </c>
      <c r="C9" s="206"/>
      <c r="D9" s="47" t="s">
        <v>157</v>
      </c>
      <c r="E9" s="168">
        <f>'I_Alytaus r.'!I12</f>
        <v>836460</v>
      </c>
    </row>
    <row r="10" spans="1:5" x14ac:dyDescent="0.25">
      <c r="A10" s="207"/>
      <c r="B10" s="55" t="s">
        <v>161</v>
      </c>
      <c r="C10" s="206"/>
      <c r="D10" s="48">
        <v>300</v>
      </c>
      <c r="E10" s="168">
        <f>'I_Alytaus r.'!F17</f>
        <v>26532.53</v>
      </c>
    </row>
    <row r="11" spans="1:5" x14ac:dyDescent="0.25">
      <c r="A11" s="207" t="s">
        <v>162</v>
      </c>
      <c r="B11" s="55" t="s">
        <v>156</v>
      </c>
      <c r="C11" s="206"/>
      <c r="D11" s="47" t="s">
        <v>157</v>
      </c>
      <c r="E11" s="168">
        <f>'I_Klaipedos r.'!I13</f>
        <v>1983560</v>
      </c>
    </row>
    <row r="12" spans="1:5" x14ac:dyDescent="0.25">
      <c r="A12" s="207"/>
      <c r="B12" s="55" t="s">
        <v>161</v>
      </c>
      <c r="C12" s="206"/>
      <c r="D12" s="48">
        <v>300</v>
      </c>
      <c r="E12" s="174">
        <f>'I_Klaipedos r.'!F26</f>
        <v>257579.76</v>
      </c>
    </row>
    <row r="13" spans="1:5" x14ac:dyDescent="0.25">
      <c r="A13" s="207" t="s">
        <v>163</v>
      </c>
      <c r="B13" s="55" t="s">
        <v>156</v>
      </c>
      <c r="C13" s="206"/>
      <c r="D13" s="47" t="s">
        <v>157</v>
      </c>
      <c r="E13" s="168">
        <f>I_Vilnius!I9</f>
        <v>1001700</v>
      </c>
    </row>
    <row r="14" spans="1:5" x14ac:dyDescent="0.25">
      <c r="A14" s="207"/>
      <c r="B14" s="55" t="s">
        <v>161</v>
      </c>
      <c r="C14" s="206"/>
      <c r="D14" s="48">
        <v>300</v>
      </c>
      <c r="E14" s="168">
        <f>I_Vilnius!F15</f>
        <v>74722.289999999994</v>
      </c>
    </row>
    <row r="15" spans="1:5" x14ac:dyDescent="0.25">
      <c r="A15" s="203" t="s">
        <v>388</v>
      </c>
      <c r="B15" s="203"/>
      <c r="C15" s="203"/>
      <c r="D15" s="203"/>
      <c r="E15" s="170">
        <f>SUM(E7:E14)</f>
        <v>9002057.9499999993</v>
      </c>
    </row>
    <row r="16" spans="1:5" x14ac:dyDescent="0.25">
      <c r="A16" s="203" t="s">
        <v>164</v>
      </c>
      <c r="B16" s="203"/>
      <c r="C16" s="203"/>
      <c r="D16" s="203"/>
      <c r="E16" s="171">
        <f>E4+E15</f>
        <v>34198999.950000003</v>
      </c>
    </row>
    <row r="17" spans="1:5" x14ac:dyDescent="0.25">
      <c r="A17" s="121"/>
      <c r="B17" s="121"/>
      <c r="C17" s="121"/>
      <c r="D17" s="121"/>
      <c r="E17" s="122"/>
    </row>
    <row r="18" spans="1:5" x14ac:dyDescent="0.25">
      <c r="A18" s="125" t="s">
        <v>250</v>
      </c>
      <c r="B18" s="124" t="s">
        <v>285</v>
      </c>
    </row>
    <row r="19" spans="1:5" x14ac:dyDescent="0.25">
      <c r="A19" s="96" t="s">
        <v>187</v>
      </c>
      <c r="E19" s="123"/>
    </row>
    <row r="20" spans="1:5" ht="27.75" customHeight="1" x14ac:dyDescent="0.25">
      <c r="A20" s="139" t="s">
        <v>153</v>
      </c>
      <c r="B20" s="140" t="s">
        <v>134</v>
      </c>
      <c r="C20" s="139" t="s">
        <v>154</v>
      </c>
      <c r="D20" s="141" t="s">
        <v>5</v>
      </c>
      <c r="E20" s="53"/>
    </row>
    <row r="21" spans="1:5" ht="15" customHeight="1" x14ac:dyDescent="0.25">
      <c r="A21" s="217" t="s">
        <v>194</v>
      </c>
      <c r="B21" s="55" t="s">
        <v>156</v>
      </c>
      <c r="C21" s="129">
        <v>300</v>
      </c>
      <c r="D21" s="76">
        <f>'II_GVT Turtas'!I6</f>
        <v>86100</v>
      </c>
      <c r="E21" s="75"/>
    </row>
    <row r="22" spans="1:5" x14ac:dyDescent="0.25">
      <c r="A22" s="218"/>
      <c r="B22" s="55" t="s">
        <v>161</v>
      </c>
      <c r="C22" s="129">
        <v>150</v>
      </c>
      <c r="D22" s="76">
        <f>'II_GVT Turtas'!I8</f>
        <v>10000</v>
      </c>
      <c r="E22" s="75"/>
    </row>
    <row r="23" spans="1:5" x14ac:dyDescent="0.25">
      <c r="A23" s="217" t="s">
        <v>192</v>
      </c>
      <c r="B23" s="55" t="s">
        <v>156</v>
      </c>
      <c r="C23" s="129">
        <v>300</v>
      </c>
      <c r="D23" s="77">
        <f>'II_GVT Turtas'!I16</f>
        <v>1267950</v>
      </c>
      <c r="E23" s="54"/>
    </row>
    <row r="24" spans="1:5" ht="30" x14ac:dyDescent="0.25">
      <c r="A24" s="219"/>
      <c r="B24" s="55" t="s">
        <v>141</v>
      </c>
      <c r="C24" s="129">
        <v>300</v>
      </c>
      <c r="D24" s="77">
        <f>'II_GVT Turtas'!I19</f>
        <v>59000</v>
      </c>
      <c r="E24" s="54"/>
    </row>
    <row r="25" spans="1:5" x14ac:dyDescent="0.25">
      <c r="A25" s="218"/>
      <c r="B25" s="55" t="s">
        <v>161</v>
      </c>
      <c r="C25" s="129">
        <v>150</v>
      </c>
      <c r="D25" s="78">
        <f>'II_GVT Turtas'!I21</f>
        <v>10000</v>
      </c>
      <c r="E25" s="53"/>
    </row>
    <row r="26" spans="1:5" x14ac:dyDescent="0.25">
      <c r="A26" s="220" t="s">
        <v>193</v>
      </c>
      <c r="B26" s="55" t="s">
        <v>156</v>
      </c>
      <c r="C26" s="129">
        <v>300</v>
      </c>
      <c r="D26" s="77">
        <f>'II_GVT Turtas'!I29</f>
        <v>465815</v>
      </c>
      <c r="E26" s="54"/>
    </row>
    <row r="27" spans="1:5" x14ac:dyDescent="0.25">
      <c r="A27" s="221"/>
      <c r="B27" s="55" t="s">
        <v>161</v>
      </c>
      <c r="C27" s="129">
        <v>150</v>
      </c>
      <c r="D27" s="77">
        <f>'II_GVT Turtas'!I32</f>
        <v>10000</v>
      </c>
      <c r="E27" s="54"/>
    </row>
    <row r="28" spans="1:5" x14ac:dyDescent="0.25">
      <c r="A28" s="130" t="s">
        <v>164</v>
      </c>
      <c r="B28" s="131"/>
      <c r="C28" s="131"/>
      <c r="D28" s="133">
        <f>SUM(D21:D27)</f>
        <v>1908865</v>
      </c>
      <c r="E28" s="66"/>
    </row>
    <row r="29" spans="1:5" x14ac:dyDescent="0.25">
      <c r="A29" s="74"/>
      <c r="B29" s="74"/>
      <c r="E29" s="52"/>
    </row>
    <row r="30" spans="1:5" x14ac:dyDescent="0.25">
      <c r="A30" s="125" t="s">
        <v>251</v>
      </c>
      <c r="B30" s="124" t="s">
        <v>287</v>
      </c>
    </row>
    <row r="31" spans="1:5" ht="30" x14ac:dyDescent="0.25">
      <c r="A31" s="139" t="s">
        <v>153</v>
      </c>
      <c r="B31" s="140" t="s">
        <v>134</v>
      </c>
      <c r="C31" s="139" t="s">
        <v>154</v>
      </c>
      <c r="D31" s="141" t="s">
        <v>5</v>
      </c>
    </row>
    <row r="32" spans="1:5" ht="48" customHeight="1" x14ac:dyDescent="0.25">
      <c r="A32" s="55" t="s">
        <v>258</v>
      </c>
      <c r="B32" s="134" t="s">
        <v>337</v>
      </c>
      <c r="C32" s="132">
        <v>3000</v>
      </c>
      <c r="D32" s="160">
        <f>'III_Saules elektr.'!H2</f>
        <v>2903032</v>
      </c>
      <c r="E32" s="128"/>
    </row>
    <row r="33" spans="1:5" x14ac:dyDescent="0.25">
      <c r="E33" s="127"/>
    </row>
    <row r="34" spans="1:5" s="124" customFormat="1" x14ac:dyDescent="0.25">
      <c r="A34" s="125" t="s">
        <v>252</v>
      </c>
      <c r="B34" s="124" t="s">
        <v>257</v>
      </c>
      <c r="D34" s="27"/>
      <c r="E34" s="127"/>
    </row>
    <row r="35" spans="1:5" s="124" customFormat="1" ht="45" x14ac:dyDescent="0.25">
      <c r="A35" s="214" t="s">
        <v>134</v>
      </c>
      <c r="B35" s="214"/>
      <c r="C35" s="136" t="s">
        <v>267</v>
      </c>
      <c r="D35" s="136" t="s">
        <v>268</v>
      </c>
      <c r="E35" s="46"/>
    </row>
    <row r="36" spans="1:5" s="124" customFormat="1" ht="30" customHeight="1" x14ac:dyDescent="0.25">
      <c r="A36" s="215" t="s">
        <v>269</v>
      </c>
      <c r="B36" s="215"/>
      <c r="C36" s="173">
        <v>1500</v>
      </c>
      <c r="D36" s="173">
        <v>1000000</v>
      </c>
    </row>
    <row r="37" spans="1:5" s="124" customFormat="1" ht="40.5" customHeight="1" x14ac:dyDescent="0.25">
      <c r="A37" s="215" t="s">
        <v>270</v>
      </c>
      <c r="B37" s="215"/>
      <c r="C37" s="173">
        <v>1500</v>
      </c>
      <c r="D37" s="173">
        <v>500000</v>
      </c>
    </row>
    <row r="38" spans="1:5" s="124" customFormat="1" ht="42" customHeight="1" x14ac:dyDescent="0.25">
      <c r="A38" s="215" t="s">
        <v>271</v>
      </c>
      <c r="B38" s="215"/>
      <c r="C38" s="173">
        <v>300</v>
      </c>
      <c r="D38" s="173">
        <v>500000</v>
      </c>
    </row>
    <row r="39" spans="1:5" s="124" customFormat="1" x14ac:dyDescent="0.25">
      <c r="A39" s="215" t="s">
        <v>272</v>
      </c>
      <c r="B39" s="215"/>
      <c r="C39" s="173">
        <v>1500</v>
      </c>
      <c r="D39" s="173">
        <v>1000000</v>
      </c>
    </row>
    <row r="40" spans="1:5" s="124" customFormat="1" x14ac:dyDescent="0.25">
      <c r="A40" s="215" t="s">
        <v>273</v>
      </c>
      <c r="B40" s="215"/>
      <c r="C40" s="173">
        <v>300</v>
      </c>
      <c r="D40" s="173">
        <v>500000</v>
      </c>
    </row>
    <row r="41" spans="1:5" ht="45.75" customHeight="1" x14ac:dyDescent="0.25">
      <c r="A41" s="215" t="s">
        <v>274</v>
      </c>
      <c r="B41" s="215"/>
      <c r="C41" s="173">
        <v>300</v>
      </c>
      <c r="D41" s="173">
        <v>30000</v>
      </c>
    </row>
    <row r="42" spans="1:5" ht="33" customHeight="1" x14ac:dyDescent="0.25">
      <c r="A42" s="215" t="s">
        <v>276</v>
      </c>
      <c r="B42" s="215"/>
      <c r="C42" s="173">
        <v>1500</v>
      </c>
      <c r="D42" s="173" t="s">
        <v>278</v>
      </c>
      <c r="E42"/>
    </row>
    <row r="43" spans="1:5" ht="31.5" customHeight="1" x14ac:dyDescent="0.25">
      <c r="A43" s="215" t="s">
        <v>275</v>
      </c>
      <c r="B43" s="215"/>
      <c r="C43" s="173">
        <v>300</v>
      </c>
      <c r="D43" s="173">
        <v>100000</v>
      </c>
      <c r="E43"/>
    </row>
    <row r="44" spans="1:5" s="96" customFormat="1" x14ac:dyDescent="0.25">
      <c r="A44" s="216" t="s">
        <v>277</v>
      </c>
      <c r="B44" s="216"/>
      <c r="C44" s="216"/>
      <c r="D44" s="138">
        <v>1000000</v>
      </c>
    </row>
    <row r="45" spans="1:5" x14ac:dyDescent="0.25">
      <c r="E45"/>
    </row>
    <row r="46" spans="1:5" x14ac:dyDescent="0.25">
      <c r="A46" s="125" t="s">
        <v>254</v>
      </c>
      <c r="B46" s="124" t="s">
        <v>256</v>
      </c>
    </row>
    <row r="47" spans="1:5" ht="45" x14ac:dyDescent="0.25">
      <c r="A47" s="214" t="s">
        <v>134</v>
      </c>
      <c r="B47" s="214"/>
      <c r="C47" s="136" t="s">
        <v>267</v>
      </c>
      <c r="D47" s="136" t="s">
        <v>268</v>
      </c>
    </row>
    <row r="48" spans="1:5" x14ac:dyDescent="0.25">
      <c r="A48" s="211" t="s">
        <v>279</v>
      </c>
      <c r="B48" s="211"/>
      <c r="C48" s="78">
        <v>300</v>
      </c>
      <c r="D48" s="173" t="s">
        <v>288</v>
      </c>
    </row>
    <row r="49" spans="1:3" x14ac:dyDescent="0.25">
      <c r="A49" s="124"/>
      <c r="B49" s="124"/>
    </row>
    <row r="50" spans="1:3" x14ac:dyDescent="0.25">
      <c r="A50" s="125" t="s">
        <v>255</v>
      </c>
      <c r="B50" s="124" t="s">
        <v>253</v>
      </c>
    </row>
    <row r="51" spans="1:3" ht="45" x14ac:dyDescent="0.25">
      <c r="A51" s="214" t="s">
        <v>134</v>
      </c>
      <c r="B51" s="214"/>
      <c r="C51" s="137" t="s">
        <v>284</v>
      </c>
    </row>
    <row r="52" spans="1:3" x14ac:dyDescent="0.25">
      <c r="A52" s="211" t="s">
        <v>281</v>
      </c>
      <c r="B52" s="211"/>
      <c r="C52" s="78">
        <v>30000</v>
      </c>
    </row>
    <row r="53" spans="1:3" x14ac:dyDescent="0.25">
      <c r="A53" s="211" t="s">
        <v>282</v>
      </c>
      <c r="B53" s="211"/>
      <c r="C53" s="78">
        <v>15000</v>
      </c>
    </row>
    <row r="54" spans="1:3" x14ac:dyDescent="0.25">
      <c r="A54" s="211" t="s">
        <v>283</v>
      </c>
      <c r="B54" s="211"/>
      <c r="C54" s="78">
        <v>6000</v>
      </c>
    </row>
    <row r="55" spans="1:3" x14ac:dyDescent="0.25">
      <c r="A55" s="212" t="s">
        <v>280</v>
      </c>
      <c r="B55" s="213"/>
      <c r="C55" s="152">
        <v>10000</v>
      </c>
    </row>
  </sheetData>
  <mergeCells count="36">
    <mergeCell ref="A35:B35"/>
    <mergeCell ref="A36:B36"/>
    <mergeCell ref="A21:A22"/>
    <mergeCell ref="A23:A25"/>
    <mergeCell ref="A26:A27"/>
    <mergeCell ref="A37:B37"/>
    <mergeCell ref="A38:B38"/>
    <mergeCell ref="A39:B39"/>
    <mergeCell ref="A40:B40"/>
    <mergeCell ref="A41:B41"/>
    <mergeCell ref="A42:B42"/>
    <mergeCell ref="A43:B43"/>
    <mergeCell ref="A44:C44"/>
    <mergeCell ref="A47:B47"/>
    <mergeCell ref="A48:B48"/>
    <mergeCell ref="A52:B52"/>
    <mergeCell ref="A53:B53"/>
    <mergeCell ref="A54:B54"/>
    <mergeCell ref="A55:B55"/>
    <mergeCell ref="A51:B51"/>
    <mergeCell ref="A2:A3"/>
    <mergeCell ref="B2:B3"/>
    <mergeCell ref="C2:D2"/>
    <mergeCell ref="E2:E3"/>
    <mergeCell ref="A4:A5"/>
    <mergeCell ref="B4:B5"/>
    <mergeCell ref="C4:C5"/>
    <mergeCell ref="E4:E5"/>
    <mergeCell ref="A15:D15"/>
    <mergeCell ref="A16:D16"/>
    <mergeCell ref="A6:E6"/>
    <mergeCell ref="A7:A8"/>
    <mergeCell ref="C7:C14"/>
    <mergeCell ref="A9:A10"/>
    <mergeCell ref="A11:A12"/>
    <mergeCell ref="A13:A1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8E5E-DE15-4B28-BB4C-447466BC61BB}">
  <dimension ref="A1:J72"/>
  <sheetViews>
    <sheetView workbookViewId="0">
      <selection activeCell="K1" sqref="K1:K1048576"/>
    </sheetView>
  </sheetViews>
  <sheetFormatPr defaultColWidth="9.140625" defaultRowHeight="12.75" x14ac:dyDescent="0.2"/>
  <cols>
    <col min="1" max="1" width="6.42578125" style="4" bestFit="1" customWidth="1"/>
    <col min="2" max="2" width="41.28515625" style="11" customWidth="1"/>
    <col min="3" max="3" width="41.28515625" style="11" bestFit="1" customWidth="1"/>
    <col min="4" max="4" width="14.42578125" style="190" bestFit="1" customWidth="1"/>
    <col min="5" max="5" width="22.42578125" style="4" customWidth="1"/>
    <col min="6" max="6" width="15.140625" style="4" bestFit="1" customWidth="1"/>
    <col min="7" max="7" width="9.42578125" style="4" customWidth="1"/>
    <col min="8" max="8" width="6" style="4" bestFit="1" customWidth="1"/>
    <col min="9" max="9" width="14.85546875" style="14" bestFit="1" customWidth="1"/>
    <col min="10" max="10" width="26" style="4" bestFit="1" customWidth="1"/>
    <col min="11" max="16384" width="9.140625" style="4"/>
  </cols>
  <sheetData>
    <row r="1" spans="1:10" x14ac:dyDescent="0.2">
      <c r="G1" s="4" t="s">
        <v>128</v>
      </c>
    </row>
    <row r="3" spans="1:10" ht="25.5" x14ac:dyDescent="0.2">
      <c r="A3" s="2" t="s">
        <v>0</v>
      </c>
      <c r="B3" s="2" t="s">
        <v>1</v>
      </c>
      <c r="C3" s="2" t="s">
        <v>73</v>
      </c>
      <c r="D3" s="191" t="s">
        <v>2</v>
      </c>
      <c r="E3" s="2" t="s">
        <v>71</v>
      </c>
      <c r="F3" s="2" t="s">
        <v>72</v>
      </c>
      <c r="G3" s="2" t="s">
        <v>3</v>
      </c>
      <c r="H3" s="2" t="s">
        <v>4</v>
      </c>
      <c r="I3" s="2" t="s">
        <v>5</v>
      </c>
      <c r="J3" s="20" t="s">
        <v>170</v>
      </c>
    </row>
    <row r="4" spans="1:10" x14ac:dyDescent="0.2">
      <c r="A4" s="1">
        <v>1</v>
      </c>
      <c r="B4" s="5" t="s">
        <v>28</v>
      </c>
      <c r="C4" s="5" t="s">
        <v>140</v>
      </c>
      <c r="D4" s="192" t="s">
        <v>42</v>
      </c>
      <c r="E4" s="7" t="s">
        <v>55</v>
      </c>
      <c r="F4" s="1" t="s">
        <v>342</v>
      </c>
      <c r="G4" s="7">
        <v>712.16</v>
      </c>
      <c r="H4" s="1">
        <v>3660</v>
      </c>
      <c r="I4" s="13">
        <v>791000</v>
      </c>
      <c r="J4" s="17">
        <v>1000</v>
      </c>
    </row>
    <row r="5" spans="1:10" x14ac:dyDescent="0.2">
      <c r="A5" s="1">
        <v>2</v>
      </c>
      <c r="B5" s="5" t="s">
        <v>6</v>
      </c>
      <c r="C5" s="5" t="s">
        <v>140</v>
      </c>
      <c r="D5" s="192" t="s">
        <v>43</v>
      </c>
      <c r="E5" s="7" t="s">
        <v>56</v>
      </c>
      <c r="F5" s="1">
        <v>2001</v>
      </c>
      <c r="G5" s="7">
        <v>14.41</v>
      </c>
      <c r="H5" s="1">
        <v>56</v>
      </c>
      <c r="I5" s="13">
        <v>8360</v>
      </c>
      <c r="J5" s="17">
        <v>1000</v>
      </c>
    </row>
    <row r="6" spans="1:10" x14ac:dyDescent="0.2">
      <c r="A6" s="1">
        <v>3</v>
      </c>
      <c r="B6" s="5" t="s">
        <v>343</v>
      </c>
      <c r="C6" s="5" t="s">
        <v>140</v>
      </c>
      <c r="D6" s="192" t="s">
        <v>44</v>
      </c>
      <c r="E6" s="7" t="s">
        <v>56</v>
      </c>
      <c r="F6" s="1">
        <v>2001</v>
      </c>
      <c r="G6" s="7">
        <v>580.38</v>
      </c>
      <c r="H6" s="1">
        <v>3714</v>
      </c>
      <c r="I6" s="13">
        <v>279000</v>
      </c>
      <c r="J6" s="17">
        <v>1000</v>
      </c>
    </row>
    <row r="7" spans="1:10" x14ac:dyDescent="0.2">
      <c r="A7" s="1">
        <v>4</v>
      </c>
      <c r="B7" s="5" t="s">
        <v>7</v>
      </c>
      <c r="C7" s="5" t="s">
        <v>140</v>
      </c>
      <c r="D7" s="192" t="s">
        <v>45</v>
      </c>
      <c r="E7" s="7" t="s">
        <v>56</v>
      </c>
      <c r="F7" s="1">
        <v>2001</v>
      </c>
      <c r="G7" s="7">
        <v>260.61</v>
      </c>
      <c r="H7" s="1">
        <v>1453</v>
      </c>
      <c r="I7" s="13">
        <v>145000</v>
      </c>
      <c r="J7" s="17">
        <v>1000</v>
      </c>
    </row>
    <row r="8" spans="1:10" x14ac:dyDescent="0.2">
      <c r="A8" s="1">
        <v>5</v>
      </c>
      <c r="B8" s="5" t="s">
        <v>8</v>
      </c>
      <c r="C8" s="5" t="s">
        <v>140</v>
      </c>
      <c r="D8" s="192" t="s">
        <v>46</v>
      </c>
      <c r="E8" s="7" t="s">
        <v>56</v>
      </c>
      <c r="F8" s="1">
        <v>2005</v>
      </c>
      <c r="G8" s="7">
        <v>437.17</v>
      </c>
      <c r="H8" s="1">
        <v>2796</v>
      </c>
      <c r="I8" s="13">
        <v>234930</v>
      </c>
      <c r="J8" s="17">
        <v>1000</v>
      </c>
    </row>
    <row r="9" spans="1:10" x14ac:dyDescent="0.2">
      <c r="A9" s="1">
        <v>6</v>
      </c>
      <c r="B9" s="5" t="s">
        <v>9</v>
      </c>
      <c r="C9" s="5" t="s">
        <v>140</v>
      </c>
      <c r="D9" s="192" t="s">
        <v>47</v>
      </c>
      <c r="E9" s="7" t="s">
        <v>56</v>
      </c>
      <c r="F9" s="1" t="s">
        <v>110</v>
      </c>
      <c r="G9" s="7">
        <v>667.23</v>
      </c>
      <c r="H9" s="1">
        <v>4597</v>
      </c>
      <c r="I9" s="13">
        <v>258000</v>
      </c>
      <c r="J9" s="17">
        <v>1000</v>
      </c>
    </row>
    <row r="10" spans="1:10" x14ac:dyDescent="0.2">
      <c r="A10" s="1">
        <v>7</v>
      </c>
      <c r="B10" s="5" t="s">
        <v>12</v>
      </c>
      <c r="C10" s="5" t="s">
        <v>140</v>
      </c>
      <c r="D10" s="192" t="s">
        <v>117</v>
      </c>
      <c r="E10" s="7" t="s">
        <v>346</v>
      </c>
      <c r="F10" s="1">
        <v>2001</v>
      </c>
      <c r="G10" s="7">
        <v>67.069999999999993</v>
      </c>
      <c r="H10" s="1"/>
      <c r="I10" s="13">
        <v>36420</v>
      </c>
      <c r="J10" s="17">
        <v>1000</v>
      </c>
    </row>
    <row r="11" spans="1:10" x14ac:dyDescent="0.2">
      <c r="A11" s="1">
        <v>8</v>
      </c>
      <c r="B11" s="5" t="s">
        <v>366</v>
      </c>
      <c r="C11" s="5" t="s">
        <v>140</v>
      </c>
      <c r="D11" s="192" t="s">
        <v>367</v>
      </c>
      <c r="E11" s="7" t="s">
        <v>95</v>
      </c>
      <c r="F11" s="1">
        <v>2001</v>
      </c>
      <c r="G11" s="7"/>
      <c r="H11" s="1">
        <v>100</v>
      </c>
      <c r="I11" s="13">
        <v>4760</v>
      </c>
      <c r="J11" s="17">
        <v>1000</v>
      </c>
    </row>
    <row r="12" spans="1:10" x14ac:dyDescent="0.2">
      <c r="A12" s="1">
        <v>9</v>
      </c>
      <c r="B12" s="5" t="s">
        <v>366</v>
      </c>
      <c r="C12" s="5" t="s">
        <v>140</v>
      </c>
      <c r="D12" s="192" t="s">
        <v>368</v>
      </c>
      <c r="E12" s="7" t="s">
        <v>95</v>
      </c>
      <c r="F12" s="1">
        <v>2001</v>
      </c>
      <c r="G12" s="7"/>
      <c r="H12" s="1">
        <v>100</v>
      </c>
      <c r="I12" s="13">
        <v>4760</v>
      </c>
      <c r="J12" s="17">
        <v>1000</v>
      </c>
    </row>
    <row r="13" spans="1:10" ht="25.5" x14ac:dyDescent="0.2">
      <c r="A13" s="1">
        <v>10</v>
      </c>
      <c r="B13" s="5" t="s">
        <v>119</v>
      </c>
      <c r="C13" s="5" t="s">
        <v>140</v>
      </c>
      <c r="D13" s="192" t="s">
        <v>118</v>
      </c>
      <c r="E13" s="7" t="s">
        <v>122</v>
      </c>
      <c r="F13" s="1" t="s">
        <v>120</v>
      </c>
      <c r="G13" s="7" t="s">
        <v>121</v>
      </c>
      <c r="H13" s="1"/>
      <c r="I13" s="13">
        <v>42000</v>
      </c>
      <c r="J13" s="17">
        <v>1000</v>
      </c>
    </row>
    <row r="14" spans="1:10" x14ac:dyDescent="0.2">
      <c r="A14" s="1">
        <v>11</v>
      </c>
      <c r="B14" s="5" t="s">
        <v>13</v>
      </c>
      <c r="C14" s="5" t="s">
        <v>140</v>
      </c>
      <c r="D14" s="192" t="s">
        <v>123</v>
      </c>
      <c r="E14" s="7" t="s">
        <v>95</v>
      </c>
      <c r="F14" s="1">
        <v>2001</v>
      </c>
      <c r="G14" s="7">
        <v>304.31</v>
      </c>
      <c r="H14" s="1"/>
      <c r="I14" s="13">
        <v>25500</v>
      </c>
      <c r="J14" s="17">
        <v>1000</v>
      </c>
    </row>
    <row r="15" spans="1:10" x14ac:dyDescent="0.2">
      <c r="A15" s="1">
        <v>12</v>
      </c>
      <c r="B15" s="5" t="s">
        <v>347</v>
      </c>
      <c r="C15" s="5" t="s">
        <v>140</v>
      </c>
      <c r="D15" s="192" t="s">
        <v>124</v>
      </c>
      <c r="E15" s="7" t="s">
        <v>95</v>
      </c>
      <c r="F15" s="1">
        <v>2004</v>
      </c>
      <c r="G15" s="7" t="s">
        <v>10</v>
      </c>
      <c r="H15" s="1"/>
      <c r="I15" s="13">
        <v>63200</v>
      </c>
      <c r="J15" s="17">
        <v>1000</v>
      </c>
    </row>
    <row r="16" spans="1:10" x14ac:dyDescent="0.2">
      <c r="A16" s="1">
        <v>13</v>
      </c>
      <c r="B16" s="5" t="s">
        <v>369</v>
      </c>
      <c r="C16" s="5" t="s">
        <v>140</v>
      </c>
      <c r="D16" s="192" t="s">
        <v>370</v>
      </c>
      <c r="E16" s="7" t="s">
        <v>352</v>
      </c>
      <c r="F16" s="1">
        <v>2005</v>
      </c>
      <c r="G16" s="7">
        <v>509.83</v>
      </c>
      <c r="H16" s="1"/>
      <c r="I16" s="13">
        <v>58200</v>
      </c>
      <c r="J16" s="17">
        <v>1000</v>
      </c>
    </row>
    <row r="17" spans="1:10" x14ac:dyDescent="0.2">
      <c r="A17" s="1">
        <v>14</v>
      </c>
      <c r="B17" s="5" t="s">
        <v>369</v>
      </c>
      <c r="C17" s="5" t="s">
        <v>140</v>
      </c>
      <c r="D17" s="192" t="s">
        <v>371</v>
      </c>
      <c r="E17" s="7" t="s">
        <v>95</v>
      </c>
      <c r="F17" s="1">
        <v>2005</v>
      </c>
      <c r="G17" s="7">
        <v>127.74</v>
      </c>
      <c r="H17" s="1"/>
      <c r="I17" s="13">
        <v>10700</v>
      </c>
      <c r="J17" s="17">
        <v>1000</v>
      </c>
    </row>
    <row r="18" spans="1:10" ht="25.5" x14ac:dyDescent="0.2">
      <c r="A18" s="1">
        <v>15</v>
      </c>
      <c r="B18" s="5" t="s">
        <v>14</v>
      </c>
      <c r="C18" s="5" t="s">
        <v>140</v>
      </c>
      <c r="D18" s="192" t="s">
        <v>15</v>
      </c>
      <c r="E18" s="7" t="s">
        <v>351</v>
      </c>
      <c r="F18" s="1">
        <v>2005</v>
      </c>
      <c r="G18" s="7" t="s">
        <v>10</v>
      </c>
      <c r="H18" s="1">
        <v>90</v>
      </c>
      <c r="I18" s="13">
        <v>52200</v>
      </c>
      <c r="J18" s="17">
        <v>1000</v>
      </c>
    </row>
    <row r="19" spans="1:10" x14ac:dyDescent="0.2">
      <c r="A19" s="1">
        <v>16</v>
      </c>
      <c r="B19" s="5" t="s">
        <v>348</v>
      </c>
      <c r="C19" s="5" t="s">
        <v>140</v>
      </c>
      <c r="D19" s="192" t="s">
        <v>75</v>
      </c>
      <c r="E19" s="7" t="s">
        <v>95</v>
      </c>
      <c r="F19" s="1" t="s">
        <v>125</v>
      </c>
      <c r="G19" s="7">
        <v>750</v>
      </c>
      <c r="H19" s="1">
        <v>905</v>
      </c>
      <c r="I19" s="13">
        <v>170000</v>
      </c>
      <c r="J19" s="17">
        <v>1000</v>
      </c>
    </row>
    <row r="20" spans="1:10" x14ac:dyDescent="0.2">
      <c r="A20" s="1">
        <v>17</v>
      </c>
      <c r="B20" s="5" t="s">
        <v>126</v>
      </c>
      <c r="C20" s="5" t="s">
        <v>140</v>
      </c>
      <c r="D20" s="192" t="s">
        <v>93</v>
      </c>
      <c r="E20" s="7" t="s">
        <v>95</v>
      </c>
      <c r="F20" s="1" t="s">
        <v>94</v>
      </c>
      <c r="G20" s="7">
        <v>1030</v>
      </c>
      <c r="H20" s="1"/>
      <c r="I20" s="13">
        <v>30200</v>
      </c>
      <c r="J20" s="17">
        <v>1000</v>
      </c>
    </row>
    <row r="21" spans="1:10" x14ac:dyDescent="0.2">
      <c r="A21" s="1">
        <v>18</v>
      </c>
      <c r="B21" s="5" t="s">
        <v>126</v>
      </c>
      <c r="C21" s="5" t="s">
        <v>140</v>
      </c>
      <c r="D21" s="192" t="s">
        <v>84</v>
      </c>
      <c r="E21" s="7" t="s">
        <v>88</v>
      </c>
      <c r="F21" s="1">
        <v>2014</v>
      </c>
      <c r="G21" s="7">
        <v>4723.03</v>
      </c>
      <c r="H21" s="1"/>
      <c r="I21" s="13">
        <v>149000</v>
      </c>
      <c r="J21" s="17">
        <v>1000</v>
      </c>
    </row>
    <row r="22" spans="1:10" x14ac:dyDescent="0.2">
      <c r="A22" s="1">
        <v>19</v>
      </c>
      <c r="B22" s="5" t="s">
        <v>126</v>
      </c>
      <c r="C22" s="5" t="s">
        <v>140</v>
      </c>
      <c r="D22" s="192" t="s">
        <v>85</v>
      </c>
      <c r="E22" s="7" t="s">
        <v>95</v>
      </c>
      <c r="F22" s="1">
        <v>2001</v>
      </c>
      <c r="G22" s="7">
        <v>47.05</v>
      </c>
      <c r="H22" s="1"/>
      <c r="I22" s="13">
        <v>4950</v>
      </c>
      <c r="J22" s="17">
        <v>1000</v>
      </c>
    </row>
    <row r="23" spans="1:10" x14ac:dyDescent="0.2">
      <c r="A23" s="1">
        <v>20</v>
      </c>
      <c r="B23" s="5" t="s">
        <v>126</v>
      </c>
      <c r="C23" s="5" t="s">
        <v>140</v>
      </c>
      <c r="D23" s="192" t="s">
        <v>86</v>
      </c>
      <c r="E23" s="7" t="s">
        <v>353</v>
      </c>
      <c r="F23" s="1">
        <v>2010</v>
      </c>
      <c r="G23" s="7">
        <v>191.05</v>
      </c>
      <c r="H23" s="1"/>
      <c r="I23" s="13">
        <v>12900</v>
      </c>
      <c r="J23" s="17">
        <v>1000</v>
      </c>
    </row>
    <row r="24" spans="1:10" x14ac:dyDescent="0.2">
      <c r="A24" s="1">
        <v>21</v>
      </c>
      <c r="B24" s="5" t="s">
        <v>16</v>
      </c>
      <c r="C24" s="5" t="s">
        <v>140</v>
      </c>
      <c r="D24" s="192" t="s">
        <v>87</v>
      </c>
      <c r="E24" s="7" t="s">
        <v>354</v>
      </c>
      <c r="F24" s="1">
        <v>2001</v>
      </c>
      <c r="G24" s="7" t="s">
        <v>10</v>
      </c>
      <c r="H24" s="1"/>
      <c r="I24" s="13">
        <v>2000</v>
      </c>
      <c r="J24" s="17">
        <v>1000</v>
      </c>
    </row>
    <row r="25" spans="1:10" x14ac:dyDescent="0.2">
      <c r="A25" s="1">
        <v>22</v>
      </c>
      <c r="B25" s="5" t="s">
        <v>16</v>
      </c>
      <c r="C25" s="5" t="s">
        <v>140</v>
      </c>
      <c r="D25" s="192" t="s">
        <v>89</v>
      </c>
      <c r="E25" s="7" t="s">
        <v>354</v>
      </c>
      <c r="F25" s="1">
        <v>2001</v>
      </c>
      <c r="G25" s="7" t="s">
        <v>10</v>
      </c>
      <c r="H25" s="1"/>
      <c r="I25" s="13">
        <v>2000</v>
      </c>
      <c r="J25" s="17">
        <v>1000</v>
      </c>
    </row>
    <row r="26" spans="1:10" x14ac:dyDescent="0.2">
      <c r="A26" s="1">
        <v>23</v>
      </c>
      <c r="B26" s="5" t="s">
        <v>16</v>
      </c>
      <c r="C26" s="5" t="s">
        <v>140</v>
      </c>
      <c r="D26" s="192" t="s">
        <v>90</v>
      </c>
      <c r="E26" s="7" t="s">
        <v>354</v>
      </c>
      <c r="F26" s="1">
        <v>2001</v>
      </c>
      <c r="G26" s="7" t="s">
        <v>10</v>
      </c>
      <c r="H26" s="1"/>
      <c r="I26" s="13">
        <v>2000</v>
      </c>
      <c r="J26" s="17">
        <v>1000</v>
      </c>
    </row>
    <row r="27" spans="1:10" x14ac:dyDescent="0.2">
      <c r="A27" s="1">
        <v>24</v>
      </c>
      <c r="B27" s="5" t="s">
        <v>16</v>
      </c>
      <c r="C27" s="5" t="s">
        <v>140</v>
      </c>
      <c r="D27" s="192" t="s">
        <v>91</v>
      </c>
      <c r="E27" s="7" t="s">
        <v>354</v>
      </c>
      <c r="F27" s="1">
        <v>2001</v>
      </c>
      <c r="G27" s="7" t="s">
        <v>10</v>
      </c>
      <c r="H27" s="1"/>
      <c r="I27" s="13">
        <v>2000</v>
      </c>
      <c r="J27" s="17">
        <v>1000</v>
      </c>
    </row>
    <row r="28" spans="1:10" x14ac:dyDescent="0.2">
      <c r="A28" s="1">
        <v>25</v>
      </c>
      <c r="B28" s="5" t="s">
        <v>126</v>
      </c>
      <c r="C28" s="5" t="s">
        <v>140</v>
      </c>
      <c r="D28" s="192" t="s">
        <v>92</v>
      </c>
      <c r="E28" s="7" t="s">
        <v>352</v>
      </c>
      <c r="F28" s="1">
        <v>2001</v>
      </c>
      <c r="G28" s="7">
        <v>2717.84</v>
      </c>
      <c r="H28" s="1"/>
      <c r="I28" s="13">
        <v>77600</v>
      </c>
      <c r="J28" s="17">
        <v>1000</v>
      </c>
    </row>
    <row r="29" spans="1:10" x14ac:dyDescent="0.2">
      <c r="A29" s="1">
        <v>26</v>
      </c>
      <c r="B29" s="5" t="s">
        <v>126</v>
      </c>
      <c r="C29" s="5" t="s">
        <v>140</v>
      </c>
      <c r="D29" s="192" t="s">
        <v>99</v>
      </c>
      <c r="E29" s="7" t="s">
        <v>88</v>
      </c>
      <c r="F29" s="1" t="s">
        <v>355</v>
      </c>
      <c r="G29" s="7">
        <v>4191.3500000000004</v>
      </c>
      <c r="H29" s="1"/>
      <c r="I29" s="13">
        <v>203000</v>
      </c>
      <c r="J29" s="17">
        <v>1000</v>
      </c>
    </row>
    <row r="30" spans="1:10" x14ac:dyDescent="0.2">
      <c r="A30" s="1">
        <v>27</v>
      </c>
      <c r="B30" s="5" t="s">
        <v>126</v>
      </c>
      <c r="C30" s="5" t="s">
        <v>140</v>
      </c>
      <c r="D30" s="192" t="s">
        <v>96</v>
      </c>
      <c r="E30" s="7" t="s">
        <v>97</v>
      </c>
      <c r="F30" s="1" t="s">
        <v>98</v>
      </c>
      <c r="G30" s="7">
        <v>195.39</v>
      </c>
      <c r="H30" s="1"/>
      <c r="I30" s="13">
        <v>5570</v>
      </c>
      <c r="J30" s="17">
        <v>1000</v>
      </c>
    </row>
    <row r="31" spans="1:10" x14ac:dyDescent="0.2">
      <c r="A31" s="1">
        <v>28</v>
      </c>
      <c r="B31" s="5" t="s">
        <v>126</v>
      </c>
      <c r="C31" s="5" t="s">
        <v>140</v>
      </c>
      <c r="D31" s="192" t="s">
        <v>83</v>
      </c>
      <c r="E31" s="7" t="s">
        <v>352</v>
      </c>
      <c r="F31" s="1">
        <v>2010</v>
      </c>
      <c r="G31" s="7">
        <v>1356.33</v>
      </c>
      <c r="H31" s="1"/>
      <c r="I31" s="13">
        <v>46400</v>
      </c>
      <c r="J31" s="17">
        <v>1000</v>
      </c>
    </row>
    <row r="32" spans="1:10" x14ac:dyDescent="0.2">
      <c r="A32" s="1">
        <v>29</v>
      </c>
      <c r="B32" s="5" t="s">
        <v>11</v>
      </c>
      <c r="C32" s="5" t="s">
        <v>140</v>
      </c>
      <c r="D32" s="192" t="s">
        <v>112</v>
      </c>
      <c r="E32" s="7" t="s">
        <v>356</v>
      </c>
      <c r="F32" s="1">
        <v>2001</v>
      </c>
      <c r="G32" s="7">
        <v>596.91</v>
      </c>
      <c r="H32" s="1"/>
      <c r="I32" s="13">
        <v>40000</v>
      </c>
      <c r="J32" s="17">
        <v>1000</v>
      </c>
    </row>
    <row r="33" spans="1:10" x14ac:dyDescent="0.2">
      <c r="A33" s="1">
        <v>30</v>
      </c>
      <c r="B33" s="5" t="s">
        <v>357</v>
      </c>
      <c r="C33" s="5" t="s">
        <v>140</v>
      </c>
      <c r="D33" s="192" t="s">
        <v>100</v>
      </c>
      <c r="E33" s="7" t="s">
        <v>356</v>
      </c>
      <c r="F33" s="1">
        <v>2010</v>
      </c>
      <c r="G33" s="7" t="s">
        <v>101</v>
      </c>
      <c r="H33" s="1">
        <v>150</v>
      </c>
      <c r="I33" s="13">
        <v>51000</v>
      </c>
      <c r="J33" s="17">
        <v>1000</v>
      </c>
    </row>
    <row r="34" spans="1:10" x14ac:dyDescent="0.2">
      <c r="A34" s="1">
        <v>31</v>
      </c>
      <c r="B34" s="5" t="s">
        <v>358</v>
      </c>
      <c r="C34" s="5" t="s">
        <v>140</v>
      </c>
      <c r="D34" s="192" t="s">
        <v>115</v>
      </c>
      <c r="E34" s="7" t="s">
        <v>356</v>
      </c>
      <c r="F34" s="1">
        <v>2001</v>
      </c>
      <c r="G34" s="7" t="s">
        <v>10</v>
      </c>
      <c r="H34" s="1"/>
      <c r="I34" s="13">
        <v>4200</v>
      </c>
      <c r="J34" s="17">
        <v>1000</v>
      </c>
    </row>
    <row r="35" spans="1:10" x14ac:dyDescent="0.2">
      <c r="A35" s="1">
        <v>32</v>
      </c>
      <c r="B35" s="5" t="s">
        <v>359</v>
      </c>
      <c r="C35" s="5" t="s">
        <v>140</v>
      </c>
      <c r="D35" s="192" t="s">
        <v>116</v>
      </c>
      <c r="E35" s="7"/>
      <c r="F35" s="1">
        <v>2001</v>
      </c>
      <c r="G35" s="7" t="s">
        <v>113</v>
      </c>
      <c r="H35" s="1">
        <v>112</v>
      </c>
      <c r="I35" s="13">
        <v>86600</v>
      </c>
      <c r="J35" s="17">
        <v>1000</v>
      </c>
    </row>
    <row r="36" spans="1:10" x14ac:dyDescent="0.2">
      <c r="A36" s="1">
        <v>33</v>
      </c>
      <c r="B36" s="5" t="s">
        <v>358</v>
      </c>
      <c r="C36" s="5" t="s">
        <v>140</v>
      </c>
      <c r="D36" s="192" t="s">
        <v>111</v>
      </c>
      <c r="E36" s="7" t="s">
        <v>356</v>
      </c>
      <c r="F36" s="1">
        <v>2001</v>
      </c>
      <c r="G36" s="7" t="s">
        <v>360</v>
      </c>
      <c r="H36" s="1"/>
      <c r="I36" s="13">
        <v>61900</v>
      </c>
      <c r="J36" s="17">
        <v>1000</v>
      </c>
    </row>
    <row r="37" spans="1:10" x14ac:dyDescent="0.2">
      <c r="A37" s="1">
        <v>34</v>
      </c>
      <c r="B37" s="5" t="s">
        <v>358</v>
      </c>
      <c r="C37" s="5" t="s">
        <v>140</v>
      </c>
      <c r="D37" s="192" t="s">
        <v>103</v>
      </c>
      <c r="E37" s="7" t="s">
        <v>102</v>
      </c>
      <c r="F37" s="1">
        <v>2010</v>
      </c>
      <c r="G37" s="7" t="s">
        <v>104</v>
      </c>
      <c r="H37" s="1"/>
      <c r="I37" s="13">
        <v>25800</v>
      </c>
      <c r="J37" s="17">
        <v>1000</v>
      </c>
    </row>
    <row r="38" spans="1:10" x14ac:dyDescent="0.2">
      <c r="A38" s="1">
        <v>35</v>
      </c>
      <c r="B38" s="5" t="s">
        <v>359</v>
      </c>
      <c r="C38" s="5" t="s">
        <v>140</v>
      </c>
      <c r="D38" s="192" t="s">
        <v>105</v>
      </c>
      <c r="E38" s="7" t="s">
        <v>102</v>
      </c>
      <c r="F38" s="1">
        <v>2010</v>
      </c>
      <c r="G38" s="7" t="s">
        <v>106</v>
      </c>
      <c r="H38" s="1"/>
      <c r="I38" s="13">
        <v>65800</v>
      </c>
      <c r="J38" s="17">
        <v>1000</v>
      </c>
    </row>
    <row r="39" spans="1:10" x14ac:dyDescent="0.2">
      <c r="A39" s="1">
        <v>36</v>
      </c>
      <c r="B39" s="5" t="s">
        <v>359</v>
      </c>
      <c r="C39" s="5" t="s">
        <v>140</v>
      </c>
      <c r="D39" s="192" t="s">
        <v>107</v>
      </c>
      <c r="E39" s="7" t="s">
        <v>109</v>
      </c>
      <c r="F39" s="1">
        <v>2005</v>
      </c>
      <c r="G39" s="7" t="s">
        <v>108</v>
      </c>
      <c r="H39" s="1"/>
      <c r="I39" s="13">
        <v>4830</v>
      </c>
      <c r="J39" s="17">
        <v>1000</v>
      </c>
    </row>
    <row r="40" spans="1:10" x14ac:dyDescent="0.2">
      <c r="A40" s="1">
        <v>37</v>
      </c>
      <c r="B40" s="5" t="s">
        <v>361</v>
      </c>
      <c r="C40" s="5" t="s">
        <v>140</v>
      </c>
      <c r="D40" s="192" t="s">
        <v>362</v>
      </c>
      <c r="E40" s="7" t="s">
        <v>356</v>
      </c>
      <c r="F40" s="1">
        <v>2001</v>
      </c>
      <c r="G40" s="7" t="s">
        <v>363</v>
      </c>
      <c r="H40" s="1"/>
      <c r="I40" s="13">
        <v>2890</v>
      </c>
      <c r="J40" s="17">
        <v>1000</v>
      </c>
    </row>
    <row r="41" spans="1:10" x14ac:dyDescent="0.2">
      <c r="A41" s="1">
        <v>38</v>
      </c>
      <c r="B41" s="5" t="s">
        <v>361</v>
      </c>
      <c r="C41" s="5" t="s">
        <v>140</v>
      </c>
      <c r="D41" s="192" t="s">
        <v>365</v>
      </c>
      <c r="E41" s="7" t="s">
        <v>356</v>
      </c>
      <c r="F41" s="1">
        <v>2001</v>
      </c>
      <c r="G41" s="7" t="s">
        <v>364</v>
      </c>
      <c r="H41" s="1"/>
      <c r="I41" s="13">
        <v>1290</v>
      </c>
      <c r="J41" s="17">
        <v>1000</v>
      </c>
    </row>
    <row r="42" spans="1:10" x14ac:dyDescent="0.2">
      <c r="A42" s="1">
        <v>39</v>
      </c>
      <c r="B42" s="5" t="s">
        <v>17</v>
      </c>
      <c r="C42" s="5" t="s">
        <v>140</v>
      </c>
      <c r="D42" s="192" t="s">
        <v>136</v>
      </c>
      <c r="E42" s="7" t="s">
        <v>349</v>
      </c>
      <c r="F42" s="1">
        <v>2020</v>
      </c>
      <c r="G42" s="7">
        <v>2516</v>
      </c>
      <c r="H42" s="1">
        <v>20025</v>
      </c>
      <c r="I42" s="13">
        <v>498000</v>
      </c>
      <c r="J42" s="17">
        <v>1000</v>
      </c>
    </row>
    <row r="43" spans="1:10" x14ac:dyDescent="0.2">
      <c r="A43" s="1">
        <v>40</v>
      </c>
      <c r="B43" s="5" t="s">
        <v>18</v>
      </c>
      <c r="C43" s="5" t="s">
        <v>140</v>
      </c>
      <c r="D43" s="192" t="s">
        <v>82</v>
      </c>
      <c r="E43" s="7" t="s">
        <v>56</v>
      </c>
      <c r="F43" s="1">
        <v>2014</v>
      </c>
      <c r="G43" s="7">
        <v>75.45</v>
      </c>
      <c r="H43" s="1">
        <v>409</v>
      </c>
      <c r="I43" s="13">
        <v>49700</v>
      </c>
      <c r="J43" s="17">
        <v>1000</v>
      </c>
    </row>
    <row r="44" spans="1:10" s="180" customFormat="1" x14ac:dyDescent="0.2">
      <c r="A44" s="1">
        <v>41</v>
      </c>
      <c r="B44" s="176" t="s">
        <v>143</v>
      </c>
      <c r="C44" s="176" t="s">
        <v>140</v>
      </c>
      <c r="D44" s="193" t="s">
        <v>350</v>
      </c>
      <c r="E44" s="177" t="s">
        <v>56</v>
      </c>
      <c r="F44" s="175">
        <v>2024</v>
      </c>
      <c r="G44" s="177">
        <v>1455.45</v>
      </c>
      <c r="H44" s="175"/>
      <c r="I44" s="178">
        <v>298000</v>
      </c>
      <c r="J44" s="179">
        <v>1000</v>
      </c>
    </row>
    <row r="45" spans="1:10" x14ac:dyDescent="0.2">
      <c r="A45" s="222" t="s">
        <v>19</v>
      </c>
      <c r="B45" s="223"/>
      <c r="C45" s="223"/>
      <c r="D45" s="223"/>
      <c r="E45" s="223"/>
      <c r="F45" s="223"/>
      <c r="G45" s="223"/>
      <c r="H45" s="224"/>
      <c r="I45" s="16">
        <f>SUM(I4:I43)</f>
        <v>3613660</v>
      </c>
      <c r="J45" s="17"/>
    </row>
    <row r="46" spans="1:10" x14ac:dyDescent="0.2">
      <c r="A46" s="31"/>
      <c r="B46" s="32"/>
      <c r="C46" s="32"/>
      <c r="D46" s="194"/>
      <c r="E46" s="32"/>
      <c r="F46" s="32"/>
      <c r="G46" s="32"/>
      <c r="H46" s="33"/>
      <c r="I46" s="30"/>
      <c r="J46" s="17"/>
    </row>
    <row r="47" spans="1:10" ht="51" x14ac:dyDescent="0.2">
      <c r="A47" s="1">
        <v>42</v>
      </c>
      <c r="B47" s="5" t="s">
        <v>127</v>
      </c>
      <c r="C47" s="5" t="s">
        <v>140</v>
      </c>
      <c r="D47" s="192" t="s">
        <v>144</v>
      </c>
      <c r="E47" s="7" t="s">
        <v>345</v>
      </c>
      <c r="F47" s="1" t="s">
        <v>344</v>
      </c>
      <c r="G47" s="7">
        <v>3524.08</v>
      </c>
      <c r="H47" s="1">
        <v>52223</v>
      </c>
      <c r="I47" s="16">
        <v>25196942</v>
      </c>
      <c r="J47" s="5" t="s">
        <v>169</v>
      </c>
    </row>
    <row r="49" spans="1:6" ht="15" x14ac:dyDescent="0.25">
      <c r="A49" s="15"/>
      <c r="B49" s="27" t="s">
        <v>149</v>
      </c>
      <c r="C49"/>
      <c r="D49" s="195"/>
      <c r="E49"/>
    </row>
    <row r="50" spans="1:6" ht="25.5" x14ac:dyDescent="0.2">
      <c r="A50" s="20" t="s">
        <v>135</v>
      </c>
      <c r="B50" s="20" t="s">
        <v>134</v>
      </c>
      <c r="C50" s="2" t="s">
        <v>73</v>
      </c>
      <c r="D50" s="196" t="s">
        <v>129</v>
      </c>
      <c r="E50" s="20" t="s">
        <v>170</v>
      </c>
      <c r="F50" s="22" t="s">
        <v>5</v>
      </c>
    </row>
    <row r="51" spans="1:6" x14ac:dyDescent="0.2">
      <c r="A51" s="18">
        <v>1</v>
      </c>
      <c r="B51" s="23" t="s">
        <v>130</v>
      </c>
      <c r="C51" s="5" t="s">
        <v>140</v>
      </c>
      <c r="D51" s="197">
        <v>2021</v>
      </c>
      <c r="E51" s="24">
        <v>300</v>
      </c>
      <c r="F51" s="25">
        <v>4100</v>
      </c>
    </row>
    <row r="52" spans="1:6" x14ac:dyDescent="0.2">
      <c r="A52" s="18">
        <v>2</v>
      </c>
      <c r="B52" s="23" t="s">
        <v>81</v>
      </c>
      <c r="C52" s="5" t="s">
        <v>140</v>
      </c>
      <c r="D52" s="198">
        <v>2021</v>
      </c>
      <c r="E52" s="24">
        <v>300</v>
      </c>
      <c r="F52" s="26">
        <v>50000</v>
      </c>
    </row>
    <row r="53" spans="1:6" x14ac:dyDescent="0.2">
      <c r="A53" s="18">
        <v>3</v>
      </c>
      <c r="B53" s="23" t="s">
        <v>131</v>
      </c>
      <c r="C53" s="5" t="s">
        <v>140</v>
      </c>
      <c r="D53" s="198">
        <v>2021</v>
      </c>
      <c r="E53" s="24">
        <v>300</v>
      </c>
      <c r="F53" s="61">
        <v>35000</v>
      </c>
    </row>
    <row r="54" spans="1:6" x14ac:dyDescent="0.2">
      <c r="A54" s="18">
        <v>4</v>
      </c>
      <c r="B54" s="23" t="s">
        <v>132</v>
      </c>
      <c r="C54" s="5" t="s">
        <v>140</v>
      </c>
      <c r="D54" s="198">
        <v>2021</v>
      </c>
      <c r="E54" s="24">
        <v>300</v>
      </c>
      <c r="F54" s="61">
        <v>59900</v>
      </c>
    </row>
    <row r="55" spans="1:6" x14ac:dyDescent="0.2">
      <c r="A55" s="18">
        <v>5</v>
      </c>
      <c r="B55" s="5" t="s">
        <v>76</v>
      </c>
      <c r="C55" s="5" t="s">
        <v>140</v>
      </c>
      <c r="D55" s="198" t="s">
        <v>133</v>
      </c>
      <c r="E55" s="24">
        <v>300</v>
      </c>
      <c r="F55" s="61">
        <v>47519.199999999997</v>
      </c>
    </row>
    <row r="56" spans="1:6" x14ac:dyDescent="0.2">
      <c r="A56" s="18">
        <v>6</v>
      </c>
      <c r="B56" s="5" t="s">
        <v>77</v>
      </c>
      <c r="C56" s="5" t="s">
        <v>140</v>
      </c>
      <c r="D56" s="198">
        <v>2014</v>
      </c>
      <c r="E56" s="24">
        <v>300</v>
      </c>
      <c r="F56" s="61">
        <v>11295.18</v>
      </c>
    </row>
    <row r="57" spans="1:6" ht="25.5" x14ac:dyDescent="0.2">
      <c r="A57" s="18">
        <v>7</v>
      </c>
      <c r="B57" s="5" t="s">
        <v>78</v>
      </c>
      <c r="C57" s="5" t="s">
        <v>140</v>
      </c>
      <c r="D57" s="198">
        <v>2014</v>
      </c>
      <c r="E57" s="24">
        <v>300</v>
      </c>
      <c r="F57" s="61">
        <v>88334.1</v>
      </c>
    </row>
    <row r="58" spans="1:6" x14ac:dyDescent="0.2">
      <c r="A58" s="18">
        <v>8</v>
      </c>
      <c r="B58" s="5" t="s">
        <v>79</v>
      </c>
      <c r="C58" s="5" t="s">
        <v>140</v>
      </c>
      <c r="D58" s="198">
        <v>2014</v>
      </c>
      <c r="E58" s="24">
        <v>300</v>
      </c>
      <c r="F58" s="61">
        <v>7819.74</v>
      </c>
    </row>
    <row r="59" spans="1:6" ht="25.5" x14ac:dyDescent="0.2">
      <c r="A59" s="18">
        <v>9</v>
      </c>
      <c r="B59" s="5" t="s">
        <v>142</v>
      </c>
      <c r="C59" s="5" t="s">
        <v>140</v>
      </c>
      <c r="D59" s="198">
        <v>2014</v>
      </c>
      <c r="E59" s="24">
        <v>300</v>
      </c>
      <c r="F59" s="61">
        <v>59951.34</v>
      </c>
    </row>
    <row r="60" spans="1:6" ht="25.5" x14ac:dyDescent="0.2">
      <c r="A60" s="18">
        <v>10</v>
      </c>
      <c r="B60" s="5" t="s">
        <v>80</v>
      </c>
      <c r="C60" s="5" t="s">
        <v>140</v>
      </c>
      <c r="D60" s="198">
        <v>2014</v>
      </c>
      <c r="E60" s="24">
        <v>300</v>
      </c>
      <c r="F60" s="61">
        <v>211422.6</v>
      </c>
    </row>
    <row r="61" spans="1:6" x14ac:dyDescent="0.2">
      <c r="A61" s="18">
        <v>11</v>
      </c>
      <c r="B61" s="5" t="s">
        <v>145</v>
      </c>
      <c r="C61" s="5" t="s">
        <v>140</v>
      </c>
      <c r="D61" s="197">
        <v>2021</v>
      </c>
      <c r="E61" s="34">
        <v>300</v>
      </c>
      <c r="F61" s="62">
        <v>345000</v>
      </c>
    </row>
    <row r="62" spans="1:6" x14ac:dyDescent="0.2">
      <c r="A62" s="56">
        <v>12</v>
      </c>
      <c r="B62" s="5" t="s">
        <v>146</v>
      </c>
      <c r="C62" s="5" t="s">
        <v>140</v>
      </c>
      <c r="D62" s="199">
        <v>2022</v>
      </c>
      <c r="E62" s="34">
        <v>300</v>
      </c>
      <c r="F62" s="63">
        <f>207827.8+2317</f>
        <v>210144.8</v>
      </c>
    </row>
    <row r="63" spans="1:6" x14ac:dyDescent="0.2">
      <c r="A63" s="56">
        <v>13</v>
      </c>
      <c r="B63" s="5" t="s">
        <v>147</v>
      </c>
      <c r="C63" s="5" t="s">
        <v>140</v>
      </c>
      <c r="D63" s="200">
        <v>2022</v>
      </c>
      <c r="E63" s="51">
        <v>300</v>
      </c>
      <c r="F63" s="64">
        <v>6249.01</v>
      </c>
    </row>
    <row r="64" spans="1:6" x14ac:dyDescent="0.2">
      <c r="A64" s="56">
        <v>14</v>
      </c>
      <c r="B64" s="57" t="s">
        <v>131</v>
      </c>
      <c r="C64" s="58" t="s">
        <v>140</v>
      </c>
      <c r="D64" s="201">
        <v>2023</v>
      </c>
      <c r="E64" s="59" t="s">
        <v>165</v>
      </c>
      <c r="F64" s="65">
        <v>37300</v>
      </c>
    </row>
    <row r="65" spans="1:6" x14ac:dyDescent="0.2">
      <c r="A65" s="56">
        <v>15</v>
      </c>
      <c r="B65" s="69" t="s">
        <v>171</v>
      </c>
      <c r="C65" s="58" t="s">
        <v>140</v>
      </c>
      <c r="D65" s="199">
        <v>2024</v>
      </c>
      <c r="E65" s="34">
        <v>300</v>
      </c>
      <c r="F65" s="26">
        <v>33807.4</v>
      </c>
    </row>
    <row r="66" spans="1:6" x14ac:dyDescent="0.2">
      <c r="E66" s="49" t="s">
        <v>148</v>
      </c>
      <c r="F66" s="50">
        <f>SUM(F51:F65)</f>
        <v>1207843.3699999999</v>
      </c>
    </row>
    <row r="69" spans="1:6" x14ac:dyDescent="0.2">
      <c r="F69" s="36">
        <f>SUM(I45+I47+F66)</f>
        <v>30018445.370000001</v>
      </c>
    </row>
    <row r="72" spans="1:6" x14ac:dyDescent="0.2">
      <c r="B72" s="4"/>
      <c r="C72" s="4"/>
      <c r="D72" s="202"/>
    </row>
  </sheetData>
  <mergeCells count="1">
    <mergeCell ref="A45:H45"/>
  </mergeCells>
  <phoneticPr fontId="17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3A91-BEEA-4A1C-8265-68C7F7EB147D}">
  <dimension ref="A1:J17"/>
  <sheetViews>
    <sheetView topLeftCell="B1" workbookViewId="0">
      <selection activeCell="P11" sqref="P11"/>
    </sheetView>
  </sheetViews>
  <sheetFormatPr defaultColWidth="9.140625" defaultRowHeight="12.75" x14ac:dyDescent="0.2"/>
  <cols>
    <col min="1" max="1" width="6.42578125" style="4" bestFit="1" customWidth="1"/>
    <col min="2" max="2" width="34.7109375" style="11" customWidth="1"/>
    <col min="3" max="3" width="22.7109375" style="11" customWidth="1"/>
    <col min="4" max="4" width="14.42578125" style="11" bestFit="1" customWidth="1"/>
    <col min="5" max="5" width="11.42578125" style="4" customWidth="1"/>
    <col min="6" max="6" width="10.42578125" style="4" bestFit="1" customWidth="1"/>
    <col min="7" max="7" width="9.42578125" style="4" customWidth="1"/>
    <col min="8" max="8" width="6" style="4" bestFit="1" customWidth="1"/>
    <col min="9" max="9" width="14.85546875" style="14" bestFit="1" customWidth="1"/>
    <col min="10" max="10" width="14.28515625" style="4" customWidth="1"/>
    <col min="11" max="16384" width="9.140625" style="4"/>
  </cols>
  <sheetData>
    <row r="1" spans="1:10" x14ac:dyDescent="0.2">
      <c r="G1" s="4" t="s">
        <v>128</v>
      </c>
    </row>
    <row r="3" spans="1:10" ht="38.25" x14ac:dyDescent="0.2">
      <c r="A3" s="2" t="s">
        <v>0</v>
      </c>
      <c r="B3" s="2" t="s">
        <v>1</v>
      </c>
      <c r="C3" s="2" t="s">
        <v>73</v>
      </c>
      <c r="D3" s="3" t="s">
        <v>2</v>
      </c>
      <c r="E3" s="2" t="s">
        <v>71</v>
      </c>
      <c r="F3" s="2" t="s">
        <v>72</v>
      </c>
      <c r="G3" s="2" t="s">
        <v>3</v>
      </c>
      <c r="H3" s="2" t="s">
        <v>4</v>
      </c>
      <c r="I3" s="12" t="s">
        <v>5</v>
      </c>
      <c r="J3" s="21" t="s">
        <v>170</v>
      </c>
    </row>
    <row r="4" spans="1:10" ht="25.5" x14ac:dyDescent="0.2">
      <c r="A4" s="1">
        <v>1</v>
      </c>
      <c r="B4" s="5" t="s">
        <v>54</v>
      </c>
      <c r="C4" s="5" t="s">
        <v>53</v>
      </c>
      <c r="D4" s="6" t="s">
        <v>48</v>
      </c>
      <c r="E4" s="7" t="s">
        <v>55</v>
      </c>
      <c r="F4" s="1">
        <v>2001</v>
      </c>
      <c r="G4" s="7">
        <v>282</v>
      </c>
      <c r="H4" s="1">
        <v>1527</v>
      </c>
      <c r="I4" s="13">
        <v>262000</v>
      </c>
      <c r="J4" s="17">
        <v>1000</v>
      </c>
    </row>
    <row r="5" spans="1:10" ht="25.5" x14ac:dyDescent="0.2">
      <c r="A5" s="1">
        <v>2</v>
      </c>
      <c r="B5" s="5" t="s">
        <v>20</v>
      </c>
      <c r="C5" s="5" t="s">
        <v>53</v>
      </c>
      <c r="D5" s="6" t="s">
        <v>49</v>
      </c>
      <c r="E5" s="7" t="s">
        <v>56</v>
      </c>
      <c r="F5" s="1">
        <v>2001</v>
      </c>
      <c r="G5" s="7">
        <v>370.22</v>
      </c>
      <c r="H5" s="1">
        <v>3529</v>
      </c>
      <c r="I5" s="13">
        <v>241500</v>
      </c>
      <c r="J5" s="17">
        <v>1000</v>
      </c>
    </row>
    <row r="6" spans="1:10" ht="25.5" x14ac:dyDescent="0.2">
      <c r="A6" s="1">
        <v>3</v>
      </c>
      <c r="B6" s="5" t="s">
        <v>57</v>
      </c>
      <c r="C6" s="5" t="s">
        <v>53</v>
      </c>
      <c r="D6" s="6" t="s">
        <v>50</v>
      </c>
      <c r="E6" s="7" t="s">
        <v>55</v>
      </c>
      <c r="F6" s="1">
        <v>2004</v>
      </c>
      <c r="G6" s="7">
        <v>243.4</v>
      </c>
      <c r="H6" s="1">
        <v>1223</v>
      </c>
      <c r="I6" s="13">
        <v>109100</v>
      </c>
      <c r="J6" s="17">
        <v>1000</v>
      </c>
    </row>
    <row r="7" spans="1:10" ht="25.5" x14ac:dyDescent="0.2">
      <c r="A7" s="1">
        <v>4</v>
      </c>
      <c r="B7" s="5" t="s">
        <v>6</v>
      </c>
      <c r="C7" s="5" t="s">
        <v>137</v>
      </c>
      <c r="D7" s="6" t="s">
        <v>51</v>
      </c>
      <c r="E7" s="7" t="s">
        <v>55</v>
      </c>
      <c r="F7" s="1">
        <v>2001</v>
      </c>
      <c r="G7" s="7">
        <v>8.6199999999999992</v>
      </c>
      <c r="H7" s="7">
        <v>48</v>
      </c>
      <c r="I7" s="13">
        <v>6720</v>
      </c>
      <c r="J7" s="17">
        <v>1000</v>
      </c>
    </row>
    <row r="8" spans="1:10" ht="25.5" x14ac:dyDescent="0.2">
      <c r="A8" s="1">
        <v>10</v>
      </c>
      <c r="B8" s="5" t="s">
        <v>58</v>
      </c>
      <c r="C8" s="5" t="s">
        <v>53</v>
      </c>
      <c r="D8" s="6" t="s">
        <v>21</v>
      </c>
      <c r="E8" s="7"/>
      <c r="F8" s="1">
        <v>2002</v>
      </c>
      <c r="G8" s="7" t="s">
        <v>22</v>
      </c>
      <c r="H8" s="1"/>
      <c r="I8" s="13">
        <v>115380</v>
      </c>
      <c r="J8" s="17">
        <v>1000</v>
      </c>
    </row>
    <row r="9" spans="1:10" ht="25.5" x14ac:dyDescent="0.2">
      <c r="A9" s="1">
        <v>11</v>
      </c>
      <c r="B9" s="5" t="s">
        <v>59</v>
      </c>
      <c r="C9" s="5" t="s">
        <v>53</v>
      </c>
      <c r="D9" s="6" t="s">
        <v>23</v>
      </c>
      <c r="E9" s="7"/>
      <c r="F9" s="1">
        <v>2002</v>
      </c>
      <c r="G9" s="7" t="s">
        <v>24</v>
      </c>
      <c r="H9" s="1"/>
      <c r="I9" s="13">
        <v>52560</v>
      </c>
      <c r="J9" s="17">
        <v>1000</v>
      </c>
    </row>
    <row r="10" spans="1:10" ht="25.5" x14ac:dyDescent="0.2">
      <c r="A10" s="1">
        <v>12</v>
      </c>
      <c r="B10" s="5" t="s">
        <v>60</v>
      </c>
      <c r="C10" s="5" t="s">
        <v>53</v>
      </c>
      <c r="D10" s="6" t="s">
        <v>52</v>
      </c>
      <c r="E10" s="7"/>
      <c r="F10" s="1">
        <v>2004</v>
      </c>
      <c r="G10" s="7"/>
      <c r="H10" s="1"/>
      <c r="I10" s="13">
        <v>34200</v>
      </c>
      <c r="J10" s="17">
        <v>1000</v>
      </c>
    </row>
    <row r="11" spans="1:10" ht="25.5" x14ac:dyDescent="0.2">
      <c r="A11" s="1">
        <v>13</v>
      </c>
      <c r="B11" s="5" t="s">
        <v>61</v>
      </c>
      <c r="C11" s="5" t="s">
        <v>53</v>
      </c>
      <c r="D11" s="6" t="s">
        <v>25</v>
      </c>
      <c r="E11" s="7"/>
      <c r="F11" s="1">
        <v>2001</v>
      </c>
      <c r="G11" s="7"/>
      <c r="H11" s="1"/>
      <c r="I11" s="13">
        <v>15000</v>
      </c>
      <c r="J11" s="17">
        <v>1000</v>
      </c>
    </row>
    <row r="12" spans="1:10" x14ac:dyDescent="0.2">
      <c r="A12" s="9"/>
      <c r="B12" s="9"/>
      <c r="C12" s="9"/>
      <c r="D12" s="10"/>
      <c r="E12" s="9"/>
      <c r="F12" s="9"/>
      <c r="G12" s="9"/>
      <c r="H12" s="8" t="s">
        <v>19</v>
      </c>
      <c r="I12" s="16">
        <f>SUM(I4:I11)</f>
        <v>836460</v>
      </c>
    </row>
    <row r="13" spans="1:10" ht="38.25" x14ac:dyDescent="0.2">
      <c r="A13" s="2" t="s">
        <v>135</v>
      </c>
      <c r="B13" s="2" t="s">
        <v>1</v>
      </c>
      <c r="C13" s="2" t="s">
        <v>73</v>
      </c>
      <c r="D13" s="2" t="s">
        <v>139</v>
      </c>
      <c r="E13" s="21" t="s">
        <v>170</v>
      </c>
      <c r="F13" s="2" t="s">
        <v>5</v>
      </c>
    </row>
    <row r="14" spans="1:10" ht="32.25" customHeight="1" x14ac:dyDescent="0.2">
      <c r="A14" s="37">
        <v>1</v>
      </c>
      <c r="B14" s="5" t="s">
        <v>138</v>
      </c>
      <c r="C14" s="5" t="s">
        <v>53</v>
      </c>
      <c r="D14" s="1">
        <v>2021</v>
      </c>
      <c r="E14" s="38">
        <v>300</v>
      </c>
      <c r="F14" s="13">
        <v>12083.52</v>
      </c>
    </row>
    <row r="15" spans="1:10" ht="25.5" x14ac:dyDescent="0.2">
      <c r="A15" s="37">
        <v>2</v>
      </c>
      <c r="B15" s="5" t="s">
        <v>147</v>
      </c>
      <c r="C15" s="5" t="s">
        <v>53</v>
      </c>
      <c r="D15" s="1">
        <v>2022</v>
      </c>
      <c r="E15" s="38">
        <v>300</v>
      </c>
      <c r="F15" s="185">
        <v>6249.01</v>
      </c>
    </row>
    <row r="16" spans="1:10" s="180" customFormat="1" ht="25.5" x14ac:dyDescent="0.2">
      <c r="A16" s="181">
        <v>3</v>
      </c>
      <c r="B16" s="182" t="s">
        <v>341</v>
      </c>
      <c r="C16" s="176" t="s">
        <v>53</v>
      </c>
      <c r="D16" s="181">
        <v>2024</v>
      </c>
      <c r="E16" s="183">
        <v>300</v>
      </c>
      <c r="F16" s="186">
        <v>8200</v>
      </c>
      <c r="I16" s="184"/>
    </row>
    <row r="17" spans="5:6" x14ac:dyDescent="0.2">
      <c r="E17" s="39" t="s">
        <v>150</v>
      </c>
      <c r="F17" s="40">
        <f>SUM(F14:F16)</f>
        <v>26532.53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75AA-4A02-41BC-85DC-31EC00D13963}">
  <dimension ref="A1:J26"/>
  <sheetViews>
    <sheetView topLeftCell="B1" workbookViewId="0">
      <selection activeCell="L14" sqref="L14"/>
    </sheetView>
  </sheetViews>
  <sheetFormatPr defaultColWidth="9.140625" defaultRowHeight="12.75" x14ac:dyDescent="0.2"/>
  <cols>
    <col min="1" max="1" width="6" style="4" bestFit="1" customWidth="1"/>
    <col min="2" max="2" width="27.85546875" style="11" customWidth="1"/>
    <col min="3" max="3" width="23" style="11" customWidth="1"/>
    <col min="4" max="4" width="15.85546875" style="44" customWidth="1"/>
    <col min="5" max="5" width="13.85546875" style="4" customWidth="1"/>
    <col min="6" max="6" width="12.42578125" style="4" bestFit="1" customWidth="1"/>
    <col min="7" max="7" width="9.42578125" style="4" customWidth="1"/>
    <col min="8" max="8" width="6" style="4" bestFit="1" customWidth="1"/>
    <col min="9" max="9" width="14.85546875" style="14" bestFit="1" customWidth="1"/>
    <col min="10" max="10" width="10.42578125" style="4" bestFit="1" customWidth="1"/>
    <col min="11" max="16384" width="9.140625" style="4"/>
  </cols>
  <sheetData>
    <row r="1" spans="1:10" x14ac:dyDescent="0.2">
      <c r="I1" s="4" t="s">
        <v>128</v>
      </c>
    </row>
    <row r="2" spans="1:10" x14ac:dyDescent="0.2">
      <c r="B2" s="43" t="s">
        <v>151</v>
      </c>
    </row>
    <row r="3" spans="1:10" ht="51" x14ac:dyDescent="0.2">
      <c r="A3" s="2" t="s">
        <v>0</v>
      </c>
      <c r="B3" s="2" t="s">
        <v>1</v>
      </c>
      <c r="C3" s="2" t="s">
        <v>73</v>
      </c>
      <c r="D3" s="2" t="s">
        <v>2</v>
      </c>
      <c r="E3" s="2" t="s">
        <v>71</v>
      </c>
      <c r="F3" s="2" t="s">
        <v>72</v>
      </c>
      <c r="G3" s="2" t="s">
        <v>3</v>
      </c>
      <c r="H3" s="2" t="s">
        <v>4</v>
      </c>
      <c r="I3" s="12" t="s">
        <v>5</v>
      </c>
      <c r="J3" s="21" t="s">
        <v>170</v>
      </c>
    </row>
    <row r="4" spans="1:10" ht="25.5" x14ac:dyDescent="0.2">
      <c r="A4" s="1">
        <v>1</v>
      </c>
      <c r="B4" s="5" t="s">
        <v>26</v>
      </c>
      <c r="C4" s="5" t="s">
        <v>36</v>
      </c>
      <c r="D4" s="7" t="s">
        <v>63</v>
      </c>
      <c r="E4" s="7" t="s">
        <v>56</v>
      </c>
      <c r="F4" s="1">
        <v>2002</v>
      </c>
      <c r="G4" s="7">
        <v>593.38</v>
      </c>
      <c r="H4" s="7">
        <v>4314</v>
      </c>
      <c r="I4" s="13">
        <v>345000</v>
      </c>
      <c r="J4" s="17">
        <v>1000</v>
      </c>
    </row>
    <row r="5" spans="1:10" ht="25.5" x14ac:dyDescent="0.2">
      <c r="A5" s="1">
        <v>2</v>
      </c>
      <c r="B5" s="5" t="s">
        <v>27</v>
      </c>
      <c r="C5" s="5" t="s">
        <v>36</v>
      </c>
      <c r="D5" s="7" t="s">
        <v>64</v>
      </c>
      <c r="E5" s="7" t="s">
        <v>56</v>
      </c>
      <c r="F5" s="1">
        <v>2002</v>
      </c>
      <c r="G5" s="7">
        <v>221.63</v>
      </c>
      <c r="H5" s="7">
        <v>1336</v>
      </c>
      <c r="I5" s="13">
        <v>171000</v>
      </c>
      <c r="J5" s="17">
        <v>1000</v>
      </c>
    </row>
    <row r="6" spans="1:10" ht="25.5" x14ac:dyDescent="0.2">
      <c r="A6" s="1">
        <v>3</v>
      </c>
      <c r="B6" s="5" t="s">
        <v>28</v>
      </c>
      <c r="C6" s="5" t="s">
        <v>36</v>
      </c>
      <c r="D6" s="7" t="s">
        <v>65</v>
      </c>
      <c r="E6" s="7" t="s">
        <v>55</v>
      </c>
      <c r="F6" s="1">
        <v>2002</v>
      </c>
      <c r="G6" s="7">
        <v>243.5</v>
      </c>
      <c r="H6" s="7">
        <v>1005</v>
      </c>
      <c r="I6" s="13">
        <v>220200</v>
      </c>
      <c r="J6" s="17">
        <v>1000</v>
      </c>
    </row>
    <row r="7" spans="1:10" ht="25.5" x14ac:dyDescent="0.2">
      <c r="A7" s="1">
        <v>4</v>
      </c>
      <c r="B7" s="5" t="s">
        <v>29</v>
      </c>
      <c r="C7" s="5" t="s">
        <v>36</v>
      </c>
      <c r="D7" s="7" t="s">
        <v>66</v>
      </c>
      <c r="E7" s="7" t="s">
        <v>55</v>
      </c>
      <c r="F7" s="1">
        <v>2002</v>
      </c>
      <c r="G7" s="7">
        <v>217.12</v>
      </c>
      <c r="H7" s="7">
        <v>1261</v>
      </c>
      <c r="I7" s="13">
        <v>213000</v>
      </c>
      <c r="J7" s="17">
        <v>1000</v>
      </c>
    </row>
    <row r="8" spans="1:10" ht="25.5" x14ac:dyDescent="0.2">
      <c r="A8" s="1">
        <v>5</v>
      </c>
      <c r="B8" s="5" t="s">
        <v>30</v>
      </c>
      <c r="C8" s="5" t="s">
        <v>36</v>
      </c>
      <c r="D8" s="7" t="s">
        <v>67</v>
      </c>
      <c r="E8" s="7" t="s">
        <v>56</v>
      </c>
      <c r="F8" s="1">
        <v>2002</v>
      </c>
      <c r="G8" s="7">
        <v>461.1</v>
      </c>
      <c r="H8" s="7">
        <v>3069</v>
      </c>
      <c r="I8" s="13">
        <v>235920</v>
      </c>
      <c r="J8" s="17">
        <v>1000</v>
      </c>
    </row>
    <row r="9" spans="1:10" ht="25.5" x14ac:dyDescent="0.2">
      <c r="A9" s="1">
        <v>6</v>
      </c>
      <c r="B9" s="5" t="s">
        <v>31</v>
      </c>
      <c r="C9" s="5" t="s">
        <v>36</v>
      </c>
      <c r="D9" s="7" t="s">
        <v>68</v>
      </c>
      <c r="E9" s="7" t="s">
        <v>56</v>
      </c>
      <c r="F9" s="1">
        <v>2002</v>
      </c>
      <c r="G9" s="7">
        <v>304.22000000000003</v>
      </c>
      <c r="H9" s="7">
        <v>1361</v>
      </c>
      <c r="I9" s="13">
        <v>233740</v>
      </c>
      <c r="J9" s="17">
        <v>1000</v>
      </c>
    </row>
    <row r="10" spans="1:10" ht="25.5" x14ac:dyDescent="0.2">
      <c r="A10" s="1">
        <v>7</v>
      </c>
      <c r="B10" s="5" t="s">
        <v>32</v>
      </c>
      <c r="C10" s="5" t="s">
        <v>36</v>
      </c>
      <c r="D10" s="7" t="s">
        <v>69</v>
      </c>
      <c r="E10" s="7" t="s">
        <v>55</v>
      </c>
      <c r="F10" s="1">
        <v>2002</v>
      </c>
      <c r="G10" s="7">
        <v>6.32</v>
      </c>
      <c r="H10" s="7">
        <v>26</v>
      </c>
      <c r="I10" s="13">
        <v>4650</v>
      </c>
      <c r="J10" s="17">
        <v>1000</v>
      </c>
    </row>
    <row r="11" spans="1:10" ht="25.5" x14ac:dyDescent="0.2">
      <c r="A11" s="1">
        <v>8</v>
      </c>
      <c r="B11" s="5" t="s">
        <v>74</v>
      </c>
      <c r="C11" s="5" t="s">
        <v>36</v>
      </c>
      <c r="D11" s="7" t="s">
        <v>33</v>
      </c>
      <c r="E11" s="7"/>
      <c r="F11" s="1">
        <v>2001</v>
      </c>
      <c r="G11" s="7"/>
      <c r="H11" s="1"/>
      <c r="I11" s="13">
        <v>90000</v>
      </c>
      <c r="J11" s="17">
        <v>1000</v>
      </c>
    </row>
    <row r="12" spans="1:10" ht="25.5" x14ac:dyDescent="0.2">
      <c r="A12" s="1">
        <v>9</v>
      </c>
      <c r="B12" s="5" t="s">
        <v>143</v>
      </c>
      <c r="C12" s="5" t="s">
        <v>36</v>
      </c>
      <c r="D12" s="7" t="s">
        <v>325</v>
      </c>
      <c r="E12" s="7" t="s">
        <v>326</v>
      </c>
      <c r="F12" s="1">
        <v>2021</v>
      </c>
      <c r="G12" s="7">
        <v>2418</v>
      </c>
      <c r="H12" s="1"/>
      <c r="I12" s="13">
        <v>470050</v>
      </c>
      <c r="J12" s="17">
        <v>1000</v>
      </c>
    </row>
    <row r="13" spans="1:10" x14ac:dyDescent="0.2">
      <c r="A13" s="9"/>
      <c r="B13" s="9"/>
      <c r="C13" s="9"/>
      <c r="D13" s="45"/>
      <c r="E13" s="9"/>
      <c r="F13" s="9"/>
      <c r="G13" s="9"/>
      <c r="H13" s="28" t="s">
        <v>19</v>
      </c>
      <c r="I13" s="29">
        <f>SUM(I4:I12)</f>
        <v>1983560</v>
      </c>
    </row>
    <row r="15" spans="1:10" x14ac:dyDescent="0.2">
      <c r="B15" s="43" t="s">
        <v>152</v>
      </c>
    </row>
    <row r="16" spans="1:10" ht="38.25" x14ac:dyDescent="0.2">
      <c r="A16" s="2" t="s">
        <v>135</v>
      </c>
      <c r="B16" s="2" t="s">
        <v>1</v>
      </c>
      <c r="C16" s="2" t="s">
        <v>73</v>
      </c>
      <c r="D16" s="2" t="s">
        <v>139</v>
      </c>
      <c r="E16" s="21" t="s">
        <v>170</v>
      </c>
      <c r="F16" s="2" t="s">
        <v>5</v>
      </c>
    </row>
    <row r="17" spans="1:6" ht="25.5" x14ac:dyDescent="0.2">
      <c r="A17" s="37">
        <v>1</v>
      </c>
      <c r="B17" s="5" t="s">
        <v>147</v>
      </c>
      <c r="C17" s="5" t="s">
        <v>36</v>
      </c>
      <c r="D17" s="1">
        <v>2022</v>
      </c>
      <c r="E17" s="51">
        <v>300</v>
      </c>
      <c r="F17" s="35">
        <v>6249.01</v>
      </c>
    </row>
    <row r="18" spans="1:6" ht="25.5" x14ac:dyDescent="0.2">
      <c r="A18" s="37">
        <v>2</v>
      </c>
      <c r="B18" s="5" t="s">
        <v>168</v>
      </c>
      <c r="C18" s="5" t="s">
        <v>36</v>
      </c>
      <c r="D18" s="1">
        <v>2023</v>
      </c>
      <c r="E18" s="51">
        <v>300</v>
      </c>
      <c r="F18" s="35">
        <v>155384.51</v>
      </c>
    </row>
    <row r="19" spans="1:6" ht="25.5" x14ac:dyDescent="0.2">
      <c r="A19" s="37">
        <v>2</v>
      </c>
      <c r="B19" s="60" t="s">
        <v>131</v>
      </c>
      <c r="C19" s="5" t="s">
        <v>36</v>
      </c>
      <c r="D19" s="1">
        <v>2022</v>
      </c>
      <c r="E19" s="51">
        <v>300</v>
      </c>
      <c r="F19" s="13">
        <v>35000</v>
      </c>
    </row>
    <row r="20" spans="1:6" ht="38.25" x14ac:dyDescent="0.2">
      <c r="A20" s="161">
        <v>4</v>
      </c>
      <c r="B20" s="176" t="s">
        <v>338</v>
      </c>
      <c r="C20" s="176" t="s">
        <v>36</v>
      </c>
      <c r="D20" s="175">
        <v>2025</v>
      </c>
      <c r="E20" s="187">
        <v>300</v>
      </c>
      <c r="F20" s="188">
        <v>3650.24</v>
      </c>
    </row>
    <row r="21" spans="1:6" ht="25.5" x14ac:dyDescent="0.2">
      <c r="A21" s="161">
        <v>5</v>
      </c>
      <c r="B21" s="189" t="s">
        <v>339</v>
      </c>
      <c r="C21" s="176" t="s">
        <v>36</v>
      </c>
      <c r="D21" s="175">
        <v>2025</v>
      </c>
      <c r="E21" s="187">
        <v>300</v>
      </c>
      <c r="F21" s="188">
        <v>5949</v>
      </c>
    </row>
    <row r="22" spans="1:6" ht="25.5" x14ac:dyDescent="0.2">
      <c r="A22" s="161">
        <v>6</v>
      </c>
      <c r="B22" s="189" t="s">
        <v>339</v>
      </c>
      <c r="C22" s="176" t="s">
        <v>36</v>
      </c>
      <c r="D22" s="175">
        <v>2025</v>
      </c>
      <c r="E22" s="187">
        <v>300</v>
      </c>
      <c r="F22" s="188">
        <v>5949</v>
      </c>
    </row>
    <row r="23" spans="1:6" ht="25.5" x14ac:dyDescent="0.2">
      <c r="A23" s="161">
        <v>7</v>
      </c>
      <c r="B23" s="189" t="s">
        <v>339</v>
      </c>
      <c r="C23" s="176" t="s">
        <v>36</v>
      </c>
      <c r="D23" s="175">
        <v>2025</v>
      </c>
      <c r="E23" s="187">
        <v>300</v>
      </c>
      <c r="F23" s="188">
        <v>5949</v>
      </c>
    </row>
    <row r="24" spans="1:6" ht="25.5" x14ac:dyDescent="0.2">
      <c r="A24" s="161">
        <v>8</v>
      </c>
      <c r="B24" s="189" t="s">
        <v>339</v>
      </c>
      <c r="C24" s="176" t="s">
        <v>36</v>
      </c>
      <c r="D24" s="175">
        <v>2025</v>
      </c>
      <c r="E24" s="187">
        <v>300</v>
      </c>
      <c r="F24" s="188">
        <v>5949</v>
      </c>
    </row>
    <row r="25" spans="1:6" ht="25.5" x14ac:dyDescent="0.2">
      <c r="A25" s="161">
        <v>9</v>
      </c>
      <c r="B25" s="189" t="s">
        <v>340</v>
      </c>
      <c r="C25" s="176" t="s">
        <v>36</v>
      </c>
      <c r="D25" s="175">
        <v>2025</v>
      </c>
      <c r="E25" s="187">
        <v>300</v>
      </c>
      <c r="F25" s="188">
        <v>33500</v>
      </c>
    </row>
    <row r="26" spans="1:6" x14ac:dyDescent="0.2">
      <c r="E26" s="41" t="s">
        <v>19</v>
      </c>
      <c r="F26" s="42">
        <f>SUM(F17:F25)</f>
        <v>257579.76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21EA-AB74-4AFE-9D8D-98D4B9991FAF}">
  <dimension ref="A1:J15"/>
  <sheetViews>
    <sheetView topLeftCell="B1" workbookViewId="0">
      <selection activeCell="O13" sqref="O13:O16"/>
    </sheetView>
  </sheetViews>
  <sheetFormatPr defaultColWidth="9.140625" defaultRowHeight="12.75" x14ac:dyDescent="0.2"/>
  <cols>
    <col min="1" max="1" width="6" style="4" bestFit="1" customWidth="1"/>
    <col min="2" max="2" width="30.140625" style="11" bestFit="1" customWidth="1"/>
    <col min="3" max="3" width="16.42578125" style="11" customWidth="1"/>
    <col min="4" max="4" width="14.42578125" style="11" bestFit="1" customWidth="1"/>
    <col min="5" max="5" width="17.28515625" style="4" bestFit="1" customWidth="1"/>
    <col min="6" max="6" width="11.42578125" style="4" bestFit="1" customWidth="1"/>
    <col min="7" max="7" width="9.42578125" style="4" customWidth="1"/>
    <col min="8" max="8" width="6" style="4" bestFit="1" customWidth="1"/>
    <col min="9" max="9" width="14.85546875" style="14" bestFit="1" customWidth="1"/>
    <col min="10" max="10" width="12.7109375" style="4" customWidth="1"/>
    <col min="11" max="16384" width="9.140625" style="4"/>
  </cols>
  <sheetData>
    <row r="1" spans="1:10" x14ac:dyDescent="0.2">
      <c r="G1" s="4" t="s">
        <v>128</v>
      </c>
    </row>
    <row r="3" spans="1:10" ht="38.25" x14ac:dyDescent="0.2">
      <c r="A3" s="2" t="s">
        <v>0</v>
      </c>
      <c r="B3" s="2" t="s">
        <v>1</v>
      </c>
      <c r="C3" s="2" t="s">
        <v>73</v>
      </c>
      <c r="D3" s="3" t="s">
        <v>2</v>
      </c>
      <c r="E3" s="2" t="s">
        <v>71</v>
      </c>
      <c r="F3" s="2" t="s">
        <v>72</v>
      </c>
      <c r="G3" s="2" t="s">
        <v>3</v>
      </c>
      <c r="H3" s="2" t="s">
        <v>4</v>
      </c>
      <c r="I3" s="12" t="s">
        <v>5</v>
      </c>
      <c r="J3" s="21" t="s">
        <v>170</v>
      </c>
    </row>
    <row r="4" spans="1:10" x14ac:dyDescent="0.2">
      <c r="A4" s="1">
        <v>1</v>
      </c>
      <c r="B4" s="5" t="s">
        <v>70</v>
      </c>
      <c r="C4" s="5" t="s">
        <v>37</v>
      </c>
      <c r="D4" s="6" t="s">
        <v>38</v>
      </c>
      <c r="E4" s="7" t="s">
        <v>55</v>
      </c>
      <c r="F4" s="1">
        <v>2003</v>
      </c>
      <c r="G4" s="7">
        <v>309.37</v>
      </c>
      <c r="H4" s="1">
        <v>1502</v>
      </c>
      <c r="I4" s="13">
        <v>310600</v>
      </c>
      <c r="J4" s="17">
        <v>1000</v>
      </c>
    </row>
    <row r="5" spans="1:10" x14ac:dyDescent="0.2">
      <c r="A5" s="1">
        <v>2</v>
      </c>
      <c r="B5" s="5" t="s">
        <v>34</v>
      </c>
      <c r="C5" s="5" t="s">
        <v>37</v>
      </c>
      <c r="D5" s="6" t="s">
        <v>39</v>
      </c>
      <c r="E5" s="7" t="s">
        <v>56</v>
      </c>
      <c r="F5" s="1">
        <v>2003</v>
      </c>
      <c r="G5" s="7">
        <v>739.87</v>
      </c>
      <c r="H5" s="1">
        <v>5753</v>
      </c>
      <c r="I5" s="13">
        <v>442300</v>
      </c>
      <c r="J5" s="17">
        <v>1000</v>
      </c>
    </row>
    <row r="6" spans="1:10" x14ac:dyDescent="0.2">
      <c r="A6" s="1">
        <v>3</v>
      </c>
      <c r="B6" s="5" t="s">
        <v>34</v>
      </c>
      <c r="C6" s="5" t="s">
        <v>37</v>
      </c>
      <c r="D6" s="6" t="s">
        <v>40</v>
      </c>
      <c r="E6" s="7" t="s">
        <v>62</v>
      </c>
      <c r="F6" s="1">
        <v>2003</v>
      </c>
      <c r="G6" s="7">
        <v>51.4</v>
      </c>
      <c r="H6" s="1">
        <v>152</v>
      </c>
      <c r="I6" s="13">
        <v>22000</v>
      </c>
      <c r="J6" s="17">
        <v>1000</v>
      </c>
    </row>
    <row r="7" spans="1:10" x14ac:dyDescent="0.2">
      <c r="A7" s="1">
        <v>4</v>
      </c>
      <c r="B7" s="5" t="s">
        <v>34</v>
      </c>
      <c r="C7" s="5" t="s">
        <v>37</v>
      </c>
      <c r="D7" s="6" t="s">
        <v>41</v>
      </c>
      <c r="E7" s="7" t="s">
        <v>56</v>
      </c>
      <c r="F7" s="1">
        <v>2003</v>
      </c>
      <c r="G7" s="7">
        <v>461.89</v>
      </c>
      <c r="H7" s="1">
        <v>2872</v>
      </c>
      <c r="I7" s="13">
        <v>220800</v>
      </c>
      <c r="J7" s="17">
        <v>1000</v>
      </c>
    </row>
    <row r="8" spans="1:10" x14ac:dyDescent="0.2">
      <c r="A8" s="1">
        <v>5</v>
      </c>
      <c r="B8" s="5" t="s">
        <v>35</v>
      </c>
      <c r="C8" s="5" t="s">
        <v>37</v>
      </c>
      <c r="D8" s="6"/>
      <c r="E8" s="7" t="s">
        <v>56</v>
      </c>
      <c r="F8" s="1">
        <v>2003</v>
      </c>
      <c r="G8" s="7">
        <v>10</v>
      </c>
      <c r="H8" s="1"/>
      <c r="I8" s="13">
        <v>6000</v>
      </c>
      <c r="J8" s="17">
        <v>1000</v>
      </c>
    </row>
    <row r="9" spans="1:10" x14ac:dyDescent="0.2">
      <c r="A9" s="9"/>
      <c r="B9" s="9"/>
      <c r="C9" s="9"/>
      <c r="D9" s="10"/>
      <c r="E9" s="9"/>
      <c r="F9" s="9"/>
      <c r="G9" s="9"/>
      <c r="H9" s="8" t="s">
        <v>19</v>
      </c>
      <c r="I9" s="16">
        <f>SUM(I4:I8)</f>
        <v>1001700</v>
      </c>
    </row>
    <row r="12" spans="1:10" ht="25.5" x14ac:dyDescent="0.2">
      <c r="A12" s="2" t="s">
        <v>135</v>
      </c>
      <c r="B12" s="2" t="s">
        <v>1</v>
      </c>
      <c r="C12" s="2" t="s">
        <v>73</v>
      </c>
      <c r="D12" s="2" t="s">
        <v>139</v>
      </c>
      <c r="E12" s="21" t="s">
        <v>170</v>
      </c>
      <c r="F12" s="2" t="s">
        <v>5</v>
      </c>
    </row>
    <row r="13" spans="1:10" x14ac:dyDescent="0.2">
      <c r="A13" s="37">
        <v>1</v>
      </c>
      <c r="B13" s="5" t="s">
        <v>141</v>
      </c>
      <c r="C13" s="5" t="s">
        <v>37</v>
      </c>
      <c r="D13" s="1">
        <v>2021</v>
      </c>
      <c r="E13" s="19">
        <v>300</v>
      </c>
      <c r="F13" s="13">
        <v>68473.279999999999</v>
      </c>
    </row>
    <row r="14" spans="1:10" x14ac:dyDescent="0.2">
      <c r="A14" s="37">
        <v>2</v>
      </c>
      <c r="B14" s="5" t="s">
        <v>147</v>
      </c>
      <c r="C14" s="5" t="s">
        <v>37</v>
      </c>
      <c r="D14" s="1">
        <v>2022</v>
      </c>
      <c r="E14" s="19">
        <v>300</v>
      </c>
      <c r="F14" s="35">
        <v>6249.01</v>
      </c>
    </row>
    <row r="15" spans="1:10" x14ac:dyDescent="0.2">
      <c r="E15" s="41" t="s">
        <v>19</v>
      </c>
      <c r="F15" s="40">
        <f>SUM(F13:F14)</f>
        <v>74722.289999999994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2818-75AE-4E78-8798-501B729D8867}">
  <dimension ref="A1:K32"/>
  <sheetViews>
    <sheetView showGridLines="0" topLeftCell="A17" workbookViewId="0">
      <selection activeCell="O13" sqref="O13"/>
    </sheetView>
  </sheetViews>
  <sheetFormatPr defaultColWidth="9.140625" defaultRowHeight="12.75" x14ac:dyDescent="0.2"/>
  <cols>
    <col min="1" max="1" width="6.42578125" style="4" bestFit="1" customWidth="1"/>
    <col min="2" max="2" width="22" style="11" customWidth="1"/>
    <col min="3" max="3" width="23.28515625" style="11" customWidth="1"/>
    <col min="4" max="4" width="19.42578125" style="11" customWidth="1"/>
    <col min="5" max="5" width="11.5703125" style="4" customWidth="1"/>
    <col min="6" max="6" width="11.140625" style="4" customWidth="1"/>
    <col min="7" max="7" width="9.42578125" style="4" customWidth="1"/>
    <col min="8" max="8" width="6" style="4" bestFit="1" customWidth="1"/>
    <col min="9" max="9" width="14.85546875" style="14" bestFit="1" customWidth="1"/>
    <col min="10" max="10" width="14.28515625" style="4" customWidth="1"/>
    <col min="11" max="11" width="36.42578125" style="4" bestFit="1" customWidth="1"/>
    <col min="12" max="16384" width="9.140625" style="4"/>
  </cols>
  <sheetData>
    <row r="1" spans="1:11" x14ac:dyDescent="0.2">
      <c r="G1" s="4" t="s">
        <v>128</v>
      </c>
    </row>
    <row r="3" spans="1:11" ht="38.25" x14ac:dyDescent="0.2">
      <c r="A3" s="2" t="s">
        <v>0</v>
      </c>
      <c r="B3" s="2" t="s">
        <v>1</v>
      </c>
      <c r="C3" s="2" t="s">
        <v>73</v>
      </c>
      <c r="D3" s="3" t="s">
        <v>2</v>
      </c>
      <c r="E3" s="2" t="s">
        <v>71</v>
      </c>
      <c r="F3" s="2" t="s">
        <v>72</v>
      </c>
      <c r="G3" s="2" t="s">
        <v>3</v>
      </c>
      <c r="H3" s="2" t="s">
        <v>4</v>
      </c>
      <c r="I3" s="12" t="s">
        <v>5</v>
      </c>
      <c r="J3" s="21" t="s">
        <v>170</v>
      </c>
    </row>
    <row r="4" spans="1:11" ht="25.5" x14ac:dyDescent="0.2">
      <c r="A4" s="1">
        <v>1</v>
      </c>
      <c r="B4" s="5" t="s">
        <v>377</v>
      </c>
      <c r="C4" s="5" t="s">
        <v>188</v>
      </c>
      <c r="D4" s="6" t="s">
        <v>189</v>
      </c>
      <c r="E4" s="7" t="s">
        <v>190</v>
      </c>
      <c r="F4" s="1">
        <v>1999</v>
      </c>
      <c r="G4" s="7">
        <v>181.09</v>
      </c>
      <c r="H4" s="1"/>
      <c r="I4" s="163">
        <v>81400</v>
      </c>
      <c r="J4" s="17">
        <v>300</v>
      </c>
      <c r="K4" s="167"/>
    </row>
    <row r="5" spans="1:11" x14ac:dyDescent="0.2">
      <c r="A5" s="1">
        <v>2</v>
      </c>
      <c r="B5" s="5" t="s">
        <v>378</v>
      </c>
      <c r="C5" s="5" t="s">
        <v>191</v>
      </c>
      <c r="D5" s="6" t="s">
        <v>379</v>
      </c>
      <c r="E5" s="7" t="s">
        <v>190</v>
      </c>
      <c r="F5" s="1">
        <v>1999</v>
      </c>
      <c r="G5" s="7">
        <v>15.56</v>
      </c>
      <c r="H5" s="1"/>
      <c r="I5" s="163">
        <v>4700</v>
      </c>
      <c r="J5" s="17">
        <v>300</v>
      </c>
      <c r="K5" s="167"/>
    </row>
    <row r="6" spans="1:11" x14ac:dyDescent="0.2">
      <c r="A6" s="9"/>
      <c r="B6" s="9"/>
      <c r="C6" s="9"/>
      <c r="D6" s="10"/>
      <c r="E6" s="9"/>
      <c r="F6" s="9"/>
      <c r="G6" s="9"/>
      <c r="H6" s="8" t="s">
        <v>19</v>
      </c>
      <c r="I6" s="16">
        <f>SUM(I4:I5)</f>
        <v>86100</v>
      </c>
    </row>
    <row r="8" spans="1:11" x14ac:dyDescent="0.2">
      <c r="A8" s="68">
        <v>1</v>
      </c>
      <c r="B8" s="69" t="s">
        <v>186</v>
      </c>
      <c r="C8" s="5" t="s">
        <v>191</v>
      </c>
      <c r="D8" s="69"/>
      <c r="E8" s="68"/>
      <c r="F8" s="68"/>
      <c r="G8" s="68"/>
      <c r="H8" s="68"/>
      <c r="I8" s="72">
        <v>10000</v>
      </c>
      <c r="J8" s="17">
        <v>150</v>
      </c>
    </row>
    <row r="11" spans="1:11" ht="38.25" x14ac:dyDescent="0.2">
      <c r="A11" s="2" t="s">
        <v>0</v>
      </c>
      <c r="B11" s="2" t="s">
        <v>1</v>
      </c>
      <c r="C11" s="2" t="s">
        <v>73</v>
      </c>
      <c r="D11" s="3" t="s">
        <v>2</v>
      </c>
      <c r="E11" s="2" t="s">
        <v>71</v>
      </c>
      <c r="F11" s="2" t="s">
        <v>72</v>
      </c>
      <c r="G11" s="2" t="s">
        <v>3</v>
      </c>
      <c r="H11" s="2" t="s">
        <v>4</v>
      </c>
      <c r="I11" s="12" t="s">
        <v>5</v>
      </c>
      <c r="J11" s="21" t="s">
        <v>170</v>
      </c>
    </row>
    <row r="12" spans="1:11" ht="25.5" x14ac:dyDescent="0.2">
      <c r="A12" s="1">
        <v>1</v>
      </c>
      <c r="B12" s="5" t="s">
        <v>176</v>
      </c>
      <c r="C12" s="5" t="s">
        <v>178</v>
      </c>
      <c r="D12" s="6" t="s">
        <v>177</v>
      </c>
      <c r="E12" s="7" t="s">
        <v>345</v>
      </c>
      <c r="F12" s="1" t="s">
        <v>375</v>
      </c>
      <c r="G12" s="7">
        <v>742.29</v>
      </c>
      <c r="H12" s="1">
        <v>3382</v>
      </c>
      <c r="I12" s="13">
        <v>626000</v>
      </c>
      <c r="J12" s="17">
        <v>300</v>
      </c>
    </row>
    <row r="13" spans="1:11" ht="25.5" x14ac:dyDescent="0.2">
      <c r="A13" s="1">
        <v>2</v>
      </c>
      <c r="B13" s="5" t="s">
        <v>179</v>
      </c>
      <c r="C13" s="5" t="s">
        <v>178</v>
      </c>
      <c r="D13" s="6" t="s">
        <v>181</v>
      </c>
      <c r="E13" s="7" t="s">
        <v>345</v>
      </c>
      <c r="F13" s="1" t="s">
        <v>114</v>
      </c>
      <c r="G13" s="7">
        <v>84.74</v>
      </c>
      <c r="H13" s="1">
        <v>481</v>
      </c>
      <c r="I13" s="13">
        <v>62000</v>
      </c>
      <c r="J13" s="17">
        <v>300</v>
      </c>
    </row>
    <row r="14" spans="1:11" ht="25.5" x14ac:dyDescent="0.2">
      <c r="A14" s="1">
        <v>3</v>
      </c>
      <c r="B14" s="5" t="s">
        <v>180</v>
      </c>
      <c r="C14" s="5" t="s">
        <v>178</v>
      </c>
      <c r="D14" s="6" t="s">
        <v>182</v>
      </c>
      <c r="E14" s="7" t="s">
        <v>345</v>
      </c>
      <c r="F14" s="1" t="s">
        <v>376</v>
      </c>
      <c r="G14" s="7">
        <v>166.77</v>
      </c>
      <c r="H14" s="1">
        <v>1042</v>
      </c>
      <c r="I14" s="13">
        <v>104000</v>
      </c>
      <c r="J14" s="17">
        <v>300</v>
      </c>
    </row>
    <row r="15" spans="1:11" ht="25.5" x14ac:dyDescent="0.2">
      <c r="A15" s="1">
        <v>4</v>
      </c>
      <c r="B15" s="5" t="s">
        <v>183</v>
      </c>
      <c r="C15" s="5" t="s">
        <v>178</v>
      </c>
      <c r="D15" s="6" t="s">
        <v>184</v>
      </c>
      <c r="E15" s="7" t="s">
        <v>345</v>
      </c>
      <c r="F15" s="1" t="s">
        <v>376</v>
      </c>
      <c r="G15" s="7">
        <v>560.08000000000004</v>
      </c>
      <c r="H15" s="1">
        <v>5274</v>
      </c>
      <c r="I15" s="13">
        <v>475950</v>
      </c>
      <c r="J15" s="17">
        <v>300</v>
      </c>
      <c r="K15" s="157" t="s">
        <v>324</v>
      </c>
    </row>
    <row r="16" spans="1:11" x14ac:dyDescent="0.2">
      <c r="A16" s="9"/>
      <c r="B16" s="9"/>
      <c r="C16" s="9"/>
      <c r="D16" s="10"/>
      <c r="E16" s="9"/>
      <c r="F16" s="9"/>
      <c r="G16" s="9"/>
      <c r="H16" s="8" t="s">
        <v>19</v>
      </c>
      <c r="I16" s="16">
        <f>SUM(I12:I15)</f>
        <v>1267950</v>
      </c>
    </row>
    <row r="19" spans="1:11" ht="25.5" x14ac:dyDescent="0.2">
      <c r="A19" s="68">
        <v>1</v>
      </c>
      <c r="B19" s="162" t="s">
        <v>382</v>
      </c>
      <c r="C19" s="5" t="s">
        <v>178</v>
      </c>
      <c r="D19" s="70" t="s">
        <v>185</v>
      </c>
      <c r="E19" s="164" t="s">
        <v>380</v>
      </c>
      <c r="F19" s="68"/>
      <c r="G19" s="68"/>
      <c r="H19" s="68"/>
      <c r="I19" s="13">
        <v>59000</v>
      </c>
      <c r="J19" s="71">
        <v>300</v>
      </c>
      <c r="K19" s="165" t="s">
        <v>381</v>
      </c>
    </row>
    <row r="21" spans="1:11" ht="25.5" x14ac:dyDescent="0.2">
      <c r="A21" s="68">
        <v>1</v>
      </c>
      <c r="B21" s="70" t="s">
        <v>186</v>
      </c>
      <c r="C21" s="5" t="s">
        <v>178</v>
      </c>
      <c r="D21" s="69"/>
      <c r="E21" s="68"/>
      <c r="F21" s="68"/>
      <c r="G21" s="68"/>
      <c r="H21" s="68"/>
      <c r="I21" s="153">
        <v>10000</v>
      </c>
      <c r="J21" s="17">
        <v>150</v>
      </c>
    </row>
    <row r="22" spans="1:11" x14ac:dyDescent="0.2">
      <c r="I22" s="73">
        <f>+I16+I19+I21</f>
        <v>1336950</v>
      </c>
    </row>
    <row r="25" spans="1:11" ht="38.25" x14ac:dyDescent="0.2">
      <c r="A25" s="2" t="s">
        <v>0</v>
      </c>
      <c r="B25" s="2" t="s">
        <v>1</v>
      </c>
      <c r="C25" s="2" t="s">
        <v>73</v>
      </c>
      <c r="D25" s="3" t="s">
        <v>2</v>
      </c>
      <c r="E25" s="2" t="s">
        <v>71</v>
      </c>
      <c r="F25" s="2" t="s">
        <v>72</v>
      </c>
      <c r="G25" s="2" t="s">
        <v>3</v>
      </c>
      <c r="H25" s="2" t="s">
        <v>4</v>
      </c>
      <c r="I25" s="12" t="s">
        <v>5</v>
      </c>
      <c r="J25" s="21" t="s">
        <v>170</v>
      </c>
    </row>
    <row r="26" spans="1:11" ht="25.5" x14ac:dyDescent="0.2">
      <c r="A26" s="1">
        <v>1</v>
      </c>
      <c r="B26" s="5" t="s">
        <v>372</v>
      </c>
      <c r="C26" s="5" t="s">
        <v>173</v>
      </c>
      <c r="D26" s="6" t="s">
        <v>172</v>
      </c>
      <c r="E26" s="7" t="s">
        <v>56</v>
      </c>
      <c r="F26" s="1">
        <v>2009</v>
      </c>
      <c r="G26" s="7">
        <v>13.19</v>
      </c>
      <c r="H26" s="1">
        <v>36</v>
      </c>
      <c r="I26" s="13">
        <v>8100</v>
      </c>
      <c r="J26" s="17">
        <v>300</v>
      </c>
      <c r="K26" s="36"/>
    </row>
    <row r="27" spans="1:11" ht="25.5" x14ac:dyDescent="0.2">
      <c r="A27" s="1">
        <v>2</v>
      </c>
      <c r="B27" s="5" t="s">
        <v>322</v>
      </c>
      <c r="C27" s="5" t="s">
        <v>173</v>
      </c>
      <c r="D27" s="6" t="s">
        <v>174</v>
      </c>
      <c r="E27" s="7" t="s">
        <v>56</v>
      </c>
      <c r="F27" s="1" t="s">
        <v>373</v>
      </c>
      <c r="G27" s="7">
        <v>334.76</v>
      </c>
      <c r="H27" s="1">
        <v>2722</v>
      </c>
      <c r="I27" s="13">
        <v>251715</v>
      </c>
      <c r="J27" s="17">
        <v>300</v>
      </c>
      <c r="K27" s="157" t="s">
        <v>323</v>
      </c>
    </row>
    <row r="28" spans="1:11" ht="51" x14ac:dyDescent="0.2">
      <c r="A28" s="1">
        <v>3</v>
      </c>
      <c r="B28" s="5" t="s">
        <v>374</v>
      </c>
      <c r="C28" s="5" t="s">
        <v>173</v>
      </c>
      <c r="D28" s="6" t="s">
        <v>175</v>
      </c>
      <c r="E28" s="7" t="s">
        <v>56</v>
      </c>
      <c r="F28" s="1">
        <v>2013</v>
      </c>
      <c r="G28" s="7">
        <v>222.41</v>
      </c>
      <c r="H28" s="1">
        <v>2149</v>
      </c>
      <c r="I28" s="13">
        <v>206000</v>
      </c>
      <c r="J28" s="17">
        <v>300</v>
      </c>
      <c r="K28" s="36"/>
    </row>
    <row r="29" spans="1:11" x14ac:dyDescent="0.2">
      <c r="A29" s="9"/>
      <c r="B29" s="9"/>
      <c r="C29" s="9"/>
      <c r="D29" s="10"/>
      <c r="E29" s="9"/>
      <c r="F29" s="9"/>
      <c r="G29" s="9"/>
      <c r="H29" s="8" t="s">
        <v>19</v>
      </c>
      <c r="I29" s="16">
        <f>SUM(I26:I28)</f>
        <v>465815</v>
      </c>
    </row>
    <row r="31" spans="1:11" x14ac:dyDescent="0.2">
      <c r="I31" s="67"/>
    </row>
    <row r="32" spans="1:11" ht="25.5" x14ac:dyDescent="0.2">
      <c r="A32" s="68">
        <v>1</v>
      </c>
      <c r="B32" s="166" t="s">
        <v>186</v>
      </c>
      <c r="C32" s="5" t="s">
        <v>173</v>
      </c>
      <c r="D32" s="69"/>
      <c r="E32" s="68"/>
      <c r="F32" s="68"/>
      <c r="G32" s="68"/>
      <c r="H32" s="68"/>
      <c r="I32" s="72">
        <v>10000</v>
      </c>
      <c r="J32" s="17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5DEC-329F-498A-8530-6A525FC562E2}">
  <dimension ref="A1:I13"/>
  <sheetViews>
    <sheetView workbookViewId="0">
      <selection activeCell="L29" sqref="L29"/>
    </sheetView>
  </sheetViews>
  <sheetFormatPr defaultRowHeight="15" x14ac:dyDescent="0.25"/>
  <cols>
    <col min="1" max="1" width="6" bestFit="1" customWidth="1"/>
    <col min="2" max="2" width="38" customWidth="1"/>
    <col min="3" max="3" width="32" customWidth="1"/>
    <col min="4" max="4" width="17.7109375" customWidth="1"/>
    <col min="5" max="5" width="15.85546875" customWidth="1"/>
    <col min="7" max="7" width="10.5703125" customWidth="1"/>
    <col min="8" max="8" width="14.28515625" customWidth="1"/>
    <col min="9" max="9" width="10.42578125" bestFit="1" customWidth="1"/>
  </cols>
  <sheetData>
    <row r="1" spans="1:9" ht="25.5" x14ac:dyDescent="0.25">
      <c r="A1" s="2" t="s">
        <v>0</v>
      </c>
      <c r="B1" s="2" t="s">
        <v>1</v>
      </c>
      <c r="C1" s="2" t="s">
        <v>73</v>
      </c>
      <c r="D1" s="3" t="s">
        <v>2</v>
      </c>
      <c r="E1" s="2" t="s">
        <v>335</v>
      </c>
      <c r="F1" s="2" t="s">
        <v>72</v>
      </c>
      <c r="G1" s="2" t="s">
        <v>336</v>
      </c>
      <c r="H1" s="2" t="s">
        <v>5</v>
      </c>
      <c r="I1" s="20" t="s">
        <v>327</v>
      </c>
    </row>
    <row r="2" spans="1:9" ht="51" x14ac:dyDescent="0.25">
      <c r="A2" s="1">
        <v>1</v>
      </c>
      <c r="B2" s="5" t="s">
        <v>330</v>
      </c>
      <c r="C2" s="5" t="s">
        <v>329</v>
      </c>
      <c r="D2" s="6" t="s">
        <v>328</v>
      </c>
      <c r="E2" s="7" t="s">
        <v>334</v>
      </c>
      <c r="F2" s="1">
        <v>2023</v>
      </c>
      <c r="G2" s="7" t="s">
        <v>333</v>
      </c>
      <c r="H2" s="13">
        <v>2903032</v>
      </c>
      <c r="I2" s="17">
        <v>3000</v>
      </c>
    </row>
    <row r="4" spans="1:9" s="124" customFormat="1" x14ac:dyDescent="0.25">
      <c r="B4" s="124" t="s">
        <v>332</v>
      </c>
      <c r="E4" s="158" t="s">
        <v>331</v>
      </c>
    </row>
    <row r="5" spans="1:9" x14ac:dyDescent="0.25">
      <c r="B5" s="225" t="s">
        <v>259</v>
      </c>
      <c r="C5" s="225"/>
      <c r="D5" s="225"/>
      <c r="E5" s="135">
        <v>226000</v>
      </c>
    </row>
    <row r="6" spans="1:9" x14ac:dyDescent="0.25">
      <c r="B6" s="225" t="s">
        <v>260</v>
      </c>
      <c r="C6" s="225"/>
      <c r="D6" s="225"/>
      <c r="E6" s="135">
        <v>1800000</v>
      </c>
    </row>
    <row r="7" spans="1:9" x14ac:dyDescent="0.25">
      <c r="B7" s="225" t="s">
        <v>261</v>
      </c>
      <c r="C7" s="225"/>
      <c r="D7" s="225"/>
      <c r="E7" s="135">
        <v>150000</v>
      </c>
    </row>
    <row r="8" spans="1:9" x14ac:dyDescent="0.25">
      <c r="B8" s="225" t="s">
        <v>262</v>
      </c>
      <c r="C8" s="225"/>
      <c r="D8" s="225"/>
      <c r="E8" s="135">
        <v>560032</v>
      </c>
    </row>
    <row r="9" spans="1:9" x14ac:dyDescent="0.25">
      <c r="B9" s="225" t="s">
        <v>263</v>
      </c>
      <c r="C9" s="225"/>
      <c r="D9" s="225"/>
      <c r="E9" s="135">
        <v>60000</v>
      </c>
    </row>
    <row r="10" spans="1:9" x14ac:dyDescent="0.25">
      <c r="B10" s="225" t="s">
        <v>264</v>
      </c>
      <c r="C10" s="225"/>
      <c r="D10" s="225"/>
      <c r="E10" s="135">
        <v>100000</v>
      </c>
    </row>
    <row r="11" spans="1:9" x14ac:dyDescent="0.25">
      <c r="B11" s="225" t="s">
        <v>265</v>
      </c>
      <c r="C11" s="225"/>
      <c r="D11" s="225"/>
      <c r="E11" s="135">
        <v>5000</v>
      </c>
    </row>
    <row r="12" spans="1:9" x14ac:dyDescent="0.25">
      <c r="B12" s="225" t="s">
        <v>266</v>
      </c>
      <c r="C12" s="225"/>
      <c r="D12" s="225"/>
      <c r="E12" s="135">
        <v>2000</v>
      </c>
    </row>
    <row r="13" spans="1:9" x14ac:dyDescent="0.25">
      <c r="E13" s="159">
        <f>SUM(E5:E12)</f>
        <v>2903032</v>
      </c>
    </row>
  </sheetData>
  <mergeCells count="8">
    <mergeCell ref="B11:D11"/>
    <mergeCell ref="B12:D12"/>
    <mergeCell ref="B5:D5"/>
    <mergeCell ref="B6:D6"/>
    <mergeCell ref="B7:D7"/>
    <mergeCell ref="B8:D8"/>
    <mergeCell ref="B9:D9"/>
    <mergeCell ref="B10:D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68FC-6648-4018-BA23-280C6E7A6932}">
  <dimension ref="A1:F16"/>
  <sheetViews>
    <sheetView workbookViewId="0">
      <selection activeCell="H24" sqref="H24"/>
    </sheetView>
  </sheetViews>
  <sheetFormatPr defaultRowHeight="15" x14ac:dyDescent="0.25"/>
  <cols>
    <col min="1" max="1" width="7.28515625" bestFit="1" customWidth="1"/>
    <col min="2" max="2" width="15.7109375" customWidth="1"/>
    <col min="3" max="3" width="17.28515625" customWidth="1"/>
    <col min="4" max="4" width="27.5703125" customWidth="1"/>
    <col min="5" max="5" width="12.140625" customWidth="1"/>
    <col min="6" max="6" width="34.5703125" customWidth="1"/>
  </cols>
  <sheetData>
    <row r="1" spans="1:6" ht="45.75" thickBot="1" x14ac:dyDescent="0.3">
      <c r="A1" s="142" t="s">
        <v>0</v>
      </c>
      <c r="B1" s="143" t="s">
        <v>289</v>
      </c>
      <c r="C1" s="144" t="s">
        <v>290</v>
      </c>
      <c r="D1" s="144" t="s">
        <v>291</v>
      </c>
      <c r="E1" s="143" t="s">
        <v>292</v>
      </c>
      <c r="F1" s="145" t="s">
        <v>293</v>
      </c>
    </row>
    <row r="2" spans="1:6" x14ac:dyDescent="0.25">
      <c r="A2" s="146">
        <v>1</v>
      </c>
      <c r="B2" s="147">
        <v>38330</v>
      </c>
      <c r="C2" s="146" t="s">
        <v>294</v>
      </c>
      <c r="D2" s="146" t="s">
        <v>295</v>
      </c>
      <c r="E2" s="146">
        <v>2001</v>
      </c>
      <c r="F2" s="148" t="s">
        <v>296</v>
      </c>
    </row>
    <row r="3" spans="1:6" ht="30" x14ac:dyDescent="0.25">
      <c r="A3" s="149">
        <v>2</v>
      </c>
      <c r="B3" s="150">
        <v>38492</v>
      </c>
      <c r="C3" s="149" t="s">
        <v>297</v>
      </c>
      <c r="D3" s="149" t="s">
        <v>298</v>
      </c>
      <c r="E3" s="146">
        <v>2001</v>
      </c>
      <c r="F3" s="148" t="s">
        <v>299</v>
      </c>
    </row>
    <row r="4" spans="1:6" x14ac:dyDescent="0.25">
      <c r="A4" s="146">
        <v>3</v>
      </c>
      <c r="B4" s="150">
        <v>40634</v>
      </c>
      <c r="C4" s="149" t="s">
        <v>300</v>
      </c>
      <c r="D4" s="149" t="s">
        <v>301</v>
      </c>
      <c r="E4" s="149">
        <v>2008</v>
      </c>
      <c r="F4" s="149" t="s">
        <v>302</v>
      </c>
    </row>
    <row r="5" spans="1:6" x14ac:dyDescent="0.25">
      <c r="A5" s="149">
        <v>4</v>
      </c>
      <c r="B5" s="150">
        <v>40634</v>
      </c>
      <c r="C5" s="149" t="s">
        <v>303</v>
      </c>
      <c r="D5" s="149" t="s">
        <v>304</v>
      </c>
      <c r="E5" s="149">
        <v>2009</v>
      </c>
      <c r="F5" s="149" t="s">
        <v>302</v>
      </c>
    </row>
    <row r="6" spans="1:6" ht="30" x14ac:dyDescent="0.25">
      <c r="A6" s="146">
        <v>5</v>
      </c>
      <c r="B6" s="150">
        <v>40900</v>
      </c>
      <c r="C6" s="149" t="s">
        <v>305</v>
      </c>
      <c r="D6" s="151" t="s">
        <v>306</v>
      </c>
      <c r="E6" s="149">
        <v>2010</v>
      </c>
      <c r="F6" s="149" t="s">
        <v>302</v>
      </c>
    </row>
    <row r="7" spans="1:6" x14ac:dyDescent="0.25">
      <c r="A7" s="149">
        <v>6</v>
      </c>
      <c r="B7" s="150">
        <v>41785</v>
      </c>
      <c r="C7" s="149" t="s">
        <v>307</v>
      </c>
      <c r="D7" s="149" t="s">
        <v>308</v>
      </c>
      <c r="E7" s="149">
        <v>2010</v>
      </c>
      <c r="F7" s="149" t="s">
        <v>302</v>
      </c>
    </row>
    <row r="8" spans="1:6" ht="30" x14ac:dyDescent="0.25">
      <c r="A8" s="146">
        <v>7</v>
      </c>
      <c r="B8" s="150">
        <v>41785</v>
      </c>
      <c r="C8" s="149" t="s">
        <v>309</v>
      </c>
      <c r="D8" s="151" t="s">
        <v>310</v>
      </c>
      <c r="E8" s="149">
        <v>2010</v>
      </c>
      <c r="F8" s="149" t="s">
        <v>302</v>
      </c>
    </row>
    <row r="9" spans="1:6" ht="30" x14ac:dyDescent="0.25">
      <c r="A9" s="149">
        <v>8</v>
      </c>
      <c r="B9" s="150">
        <v>44755</v>
      </c>
      <c r="C9" s="149" t="s">
        <v>311</v>
      </c>
      <c r="D9" s="151" t="s">
        <v>312</v>
      </c>
      <c r="E9" s="149">
        <v>2016</v>
      </c>
      <c r="F9" s="151" t="s">
        <v>313</v>
      </c>
    </row>
    <row r="10" spans="1:6" ht="30" x14ac:dyDescent="0.25">
      <c r="A10" s="149">
        <v>9</v>
      </c>
      <c r="B10" s="150">
        <v>44601</v>
      </c>
      <c r="C10" s="149" t="s">
        <v>314</v>
      </c>
      <c r="D10" s="151" t="s">
        <v>315</v>
      </c>
      <c r="E10" s="149">
        <v>2016</v>
      </c>
      <c r="F10" s="151" t="s">
        <v>316</v>
      </c>
    </row>
    <row r="11" spans="1:6" x14ac:dyDescent="0.25">
      <c r="A11" s="149">
        <v>10</v>
      </c>
      <c r="B11" s="150">
        <v>38103</v>
      </c>
      <c r="C11" s="155" t="s">
        <v>317</v>
      </c>
      <c r="D11" s="156" t="s">
        <v>319</v>
      </c>
      <c r="E11" s="155">
        <v>1986</v>
      </c>
      <c r="F11" s="155" t="s">
        <v>318</v>
      </c>
    </row>
    <row r="13" spans="1:6" x14ac:dyDescent="0.25">
      <c r="B13" s="154"/>
    </row>
    <row r="16" spans="1:6" x14ac:dyDescent="0.25">
      <c r="D16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13C3-AA60-4D6C-AA52-CF0CD1BC7660}">
  <dimension ref="A1:C76"/>
  <sheetViews>
    <sheetView workbookViewId="0">
      <selection activeCell="N23" sqref="N23"/>
    </sheetView>
  </sheetViews>
  <sheetFormatPr defaultRowHeight="15" x14ac:dyDescent="0.25"/>
  <cols>
    <col min="1" max="1" width="7" customWidth="1"/>
    <col min="2" max="2" width="44.42578125" customWidth="1"/>
    <col min="3" max="3" width="12.7109375" style="80" customWidth="1"/>
  </cols>
  <sheetData>
    <row r="1" spans="1:3" ht="15.75" x14ac:dyDescent="0.25">
      <c r="A1" s="226" t="s">
        <v>195</v>
      </c>
      <c r="B1" s="226"/>
      <c r="C1" s="226"/>
    </row>
    <row r="2" spans="1:3" ht="15.75" x14ac:dyDescent="0.25">
      <c r="A2" s="79"/>
    </row>
    <row r="3" spans="1:3" ht="31.5" x14ac:dyDescent="0.25">
      <c r="A3" s="81" t="s">
        <v>0</v>
      </c>
      <c r="B3" s="81" t="s">
        <v>196</v>
      </c>
      <c r="C3" s="82" t="s">
        <v>197</v>
      </c>
    </row>
    <row r="4" spans="1:3" ht="16.5" customHeight="1" x14ac:dyDescent="0.25">
      <c r="A4" s="83"/>
      <c r="B4" s="84" t="s">
        <v>198</v>
      </c>
      <c r="C4" s="85"/>
    </row>
    <row r="5" spans="1:3" ht="15.75" x14ac:dyDescent="0.25">
      <c r="A5" s="86">
        <v>1</v>
      </c>
      <c r="B5" s="87" t="s">
        <v>199</v>
      </c>
      <c r="C5" s="88">
        <v>1</v>
      </c>
    </row>
    <row r="6" spans="1:3" ht="15.75" x14ac:dyDescent="0.25">
      <c r="A6" s="89">
        <f>+A5+1</f>
        <v>2</v>
      </c>
      <c r="B6" s="90" t="s">
        <v>384</v>
      </c>
      <c r="C6" s="91">
        <v>1</v>
      </c>
    </row>
    <row r="7" spans="1:3" ht="15.75" x14ac:dyDescent="0.25">
      <c r="A7" s="89">
        <f t="shared" ref="A7:A21" si="0">+A6+1</f>
        <v>3</v>
      </c>
      <c r="B7" s="90" t="s">
        <v>200</v>
      </c>
      <c r="C7" s="91">
        <v>1</v>
      </c>
    </row>
    <row r="8" spans="1:3" ht="15.75" x14ac:dyDescent="0.25">
      <c r="A8" s="89">
        <f t="shared" si="0"/>
        <v>4</v>
      </c>
      <c r="B8" s="90" t="s">
        <v>201</v>
      </c>
      <c r="C8" s="91">
        <v>1</v>
      </c>
    </row>
    <row r="9" spans="1:3" ht="15.75" x14ac:dyDescent="0.25">
      <c r="A9" s="89">
        <f t="shared" si="0"/>
        <v>5</v>
      </c>
      <c r="B9" s="90" t="s">
        <v>202</v>
      </c>
      <c r="C9" s="91">
        <v>1</v>
      </c>
    </row>
    <row r="10" spans="1:3" ht="15.75" x14ac:dyDescent="0.25">
      <c r="A10" s="89">
        <f t="shared" si="0"/>
        <v>6</v>
      </c>
      <c r="B10" s="90" t="s">
        <v>320</v>
      </c>
      <c r="C10" s="91">
        <v>1</v>
      </c>
    </row>
    <row r="11" spans="1:3" ht="15.75" x14ac:dyDescent="0.25">
      <c r="A11" s="89">
        <f t="shared" si="0"/>
        <v>7</v>
      </c>
      <c r="B11" s="90" t="s">
        <v>203</v>
      </c>
      <c r="C11" s="91">
        <v>1</v>
      </c>
    </row>
    <row r="12" spans="1:3" ht="15.75" x14ac:dyDescent="0.25">
      <c r="A12" s="89">
        <f t="shared" si="0"/>
        <v>8</v>
      </c>
      <c r="B12" s="90" t="s">
        <v>204</v>
      </c>
      <c r="C12" s="91">
        <v>2</v>
      </c>
    </row>
    <row r="13" spans="1:3" ht="15.75" x14ac:dyDescent="0.25">
      <c r="A13" s="89">
        <f t="shared" si="0"/>
        <v>9</v>
      </c>
      <c r="B13" s="90" t="s">
        <v>205</v>
      </c>
      <c r="C13" s="91">
        <v>1</v>
      </c>
    </row>
    <row r="14" spans="1:3" ht="15.75" x14ac:dyDescent="0.25">
      <c r="A14" s="89">
        <f t="shared" si="0"/>
        <v>10</v>
      </c>
      <c r="B14" s="90" t="s">
        <v>206</v>
      </c>
      <c r="C14" s="91">
        <v>1</v>
      </c>
    </row>
    <row r="15" spans="1:3" ht="15.75" x14ac:dyDescent="0.25">
      <c r="A15" s="89">
        <f t="shared" si="0"/>
        <v>11</v>
      </c>
      <c r="B15" s="90" t="s">
        <v>207</v>
      </c>
      <c r="C15" s="91">
        <v>1</v>
      </c>
    </row>
    <row r="16" spans="1:3" ht="15.75" x14ac:dyDescent="0.25">
      <c r="A16" s="89">
        <f t="shared" si="0"/>
        <v>12</v>
      </c>
      <c r="B16" s="90" t="s">
        <v>321</v>
      </c>
      <c r="C16" s="91">
        <v>1</v>
      </c>
    </row>
    <row r="17" spans="1:3" ht="15.75" x14ac:dyDescent="0.25">
      <c r="A17" s="89">
        <f t="shared" si="0"/>
        <v>13</v>
      </c>
      <c r="B17" s="90" t="s">
        <v>208</v>
      </c>
      <c r="C17" s="91">
        <v>1</v>
      </c>
    </row>
    <row r="18" spans="1:3" ht="15.75" x14ac:dyDescent="0.25">
      <c r="A18" s="89">
        <f t="shared" si="0"/>
        <v>14</v>
      </c>
      <c r="B18" s="90" t="s">
        <v>383</v>
      </c>
      <c r="C18" s="91">
        <v>1</v>
      </c>
    </row>
    <row r="19" spans="1:3" ht="15.75" x14ac:dyDescent="0.25">
      <c r="A19" s="89">
        <f t="shared" si="0"/>
        <v>15</v>
      </c>
      <c r="B19" s="90" t="s">
        <v>209</v>
      </c>
      <c r="C19" s="91">
        <v>1</v>
      </c>
    </row>
    <row r="20" spans="1:3" ht="15.75" x14ac:dyDescent="0.25">
      <c r="A20" s="89">
        <f t="shared" si="0"/>
        <v>16</v>
      </c>
      <c r="B20" s="90" t="s">
        <v>243</v>
      </c>
      <c r="C20" s="91">
        <v>1</v>
      </c>
    </row>
    <row r="21" spans="1:3" ht="15.75" x14ac:dyDescent="0.25">
      <c r="A21" s="89">
        <f t="shared" si="0"/>
        <v>17</v>
      </c>
      <c r="B21" s="92" t="s">
        <v>210</v>
      </c>
      <c r="C21" s="93">
        <v>1</v>
      </c>
    </row>
    <row r="22" spans="1:3" s="96" customFormat="1" ht="15.75" x14ac:dyDescent="0.25">
      <c r="A22" s="94"/>
      <c r="B22" s="94" t="s">
        <v>19</v>
      </c>
      <c r="C22" s="95">
        <f>SUM(C5:C21)</f>
        <v>18</v>
      </c>
    </row>
    <row r="23" spans="1:3" ht="19.5" customHeight="1" x14ac:dyDescent="0.25">
      <c r="A23" s="97"/>
      <c r="B23" s="98" t="s">
        <v>211</v>
      </c>
      <c r="C23" s="99"/>
    </row>
    <row r="24" spans="1:3" ht="15.75" x14ac:dyDescent="0.25">
      <c r="A24" s="89">
        <f>+A21+1</f>
        <v>18</v>
      </c>
      <c r="B24" s="90" t="s">
        <v>212</v>
      </c>
      <c r="C24" s="91">
        <v>1</v>
      </c>
    </row>
    <row r="25" spans="1:3" ht="15.75" x14ac:dyDescent="0.25">
      <c r="A25" s="89">
        <f>+A24+1</f>
        <v>19</v>
      </c>
      <c r="B25" s="90" t="s">
        <v>213</v>
      </c>
      <c r="C25" s="91">
        <v>1</v>
      </c>
    </row>
    <row r="26" spans="1:3" ht="15.75" x14ac:dyDescent="0.25">
      <c r="A26" s="89">
        <f>+A25+1</f>
        <v>20</v>
      </c>
      <c r="B26" s="100" t="s">
        <v>215</v>
      </c>
      <c r="C26" s="101">
        <v>5</v>
      </c>
    </row>
    <row r="27" spans="1:3" s="96" customFormat="1" ht="15.75" x14ac:dyDescent="0.25">
      <c r="A27" s="102"/>
      <c r="B27" s="102" t="s">
        <v>19</v>
      </c>
      <c r="C27" s="103">
        <f>+SUM(C24:C26)</f>
        <v>7</v>
      </c>
    </row>
    <row r="28" spans="1:3" ht="31.5" customHeight="1" x14ac:dyDescent="0.25">
      <c r="A28" s="97"/>
      <c r="B28" s="98" t="s">
        <v>216</v>
      </c>
      <c r="C28" s="99"/>
    </row>
    <row r="29" spans="1:3" ht="15.75" x14ac:dyDescent="0.25">
      <c r="A29" s="89">
        <f>+A26+1</f>
        <v>21</v>
      </c>
      <c r="B29" s="90" t="s">
        <v>217</v>
      </c>
      <c r="C29" s="91">
        <v>1</v>
      </c>
    </row>
    <row r="30" spans="1:3" ht="15.75" x14ac:dyDescent="0.25">
      <c r="A30" s="89">
        <f>+A29+1</f>
        <v>22</v>
      </c>
      <c r="B30" s="90" t="s">
        <v>213</v>
      </c>
      <c r="C30" s="91">
        <v>1</v>
      </c>
    </row>
    <row r="31" spans="1:3" ht="15.75" x14ac:dyDescent="0.25">
      <c r="A31" s="89">
        <f t="shared" ref="A31:A32" si="1">+MAX(A30+1)</f>
        <v>23</v>
      </c>
      <c r="B31" s="90" t="s">
        <v>215</v>
      </c>
      <c r="C31" s="91">
        <v>2</v>
      </c>
    </row>
    <row r="32" spans="1:3" ht="15.75" x14ac:dyDescent="0.25">
      <c r="A32" s="104">
        <f t="shared" si="1"/>
        <v>24</v>
      </c>
      <c r="B32" s="100" t="s">
        <v>214</v>
      </c>
      <c r="C32" s="101">
        <v>1</v>
      </c>
    </row>
    <row r="33" spans="1:3" s="96" customFormat="1" ht="15.75" x14ac:dyDescent="0.25">
      <c r="A33" s="102"/>
      <c r="B33" s="102" t="s">
        <v>19</v>
      </c>
      <c r="C33" s="103">
        <f>+SUM(C29:C32)</f>
        <v>5</v>
      </c>
    </row>
    <row r="34" spans="1:3" ht="31.5" customHeight="1" x14ac:dyDescent="0.25">
      <c r="A34" s="97"/>
      <c r="B34" s="98" t="s">
        <v>218</v>
      </c>
      <c r="C34" s="99"/>
    </row>
    <row r="35" spans="1:3" ht="15.75" x14ac:dyDescent="0.25">
      <c r="A35" s="89">
        <f>+A32</f>
        <v>24</v>
      </c>
      <c r="B35" s="90" t="s">
        <v>219</v>
      </c>
      <c r="C35" s="91">
        <v>1</v>
      </c>
    </row>
    <row r="36" spans="1:3" ht="15.75" x14ac:dyDescent="0.25">
      <c r="A36" s="89">
        <f>+A35+1</f>
        <v>25</v>
      </c>
      <c r="B36" s="90" t="s">
        <v>213</v>
      </c>
      <c r="C36" s="91">
        <v>2</v>
      </c>
    </row>
    <row r="37" spans="1:3" ht="15.75" x14ac:dyDescent="0.25">
      <c r="A37" s="89">
        <f>+A36+1</f>
        <v>26</v>
      </c>
      <c r="B37" s="100" t="s">
        <v>220</v>
      </c>
      <c r="C37" s="101">
        <v>5</v>
      </c>
    </row>
    <row r="38" spans="1:3" ht="15.75" x14ac:dyDescent="0.25">
      <c r="A38" s="102"/>
      <c r="B38" s="102" t="s">
        <v>19</v>
      </c>
      <c r="C38" s="103">
        <f>+SUM(C35:C37)</f>
        <v>8</v>
      </c>
    </row>
    <row r="39" spans="1:3" ht="15.75" x14ac:dyDescent="0.25">
      <c r="A39" s="97"/>
      <c r="B39" s="98" t="s">
        <v>221</v>
      </c>
      <c r="C39" s="99"/>
    </row>
    <row r="40" spans="1:3" ht="15.75" x14ac:dyDescent="0.25">
      <c r="A40" s="89">
        <f>+A37+1</f>
        <v>27</v>
      </c>
      <c r="B40" s="90" t="s">
        <v>222</v>
      </c>
      <c r="C40" s="91">
        <v>1</v>
      </c>
    </row>
    <row r="41" spans="1:3" ht="15.75" x14ac:dyDescent="0.25">
      <c r="A41" s="89">
        <f t="shared" ref="A41:A65" si="2">+MAX(A40+1)</f>
        <v>28</v>
      </c>
      <c r="B41" s="90" t="s">
        <v>223</v>
      </c>
      <c r="C41" s="91">
        <v>1</v>
      </c>
    </row>
    <row r="42" spans="1:3" ht="31.5" customHeight="1" x14ac:dyDescent="0.25">
      <c r="A42" s="89"/>
      <c r="B42" s="105" t="s">
        <v>224</v>
      </c>
      <c r="C42" s="91"/>
    </row>
    <row r="43" spans="1:3" ht="15.75" x14ac:dyDescent="0.25">
      <c r="A43" s="89">
        <f>+A41+1</f>
        <v>29</v>
      </c>
      <c r="B43" s="90" t="s">
        <v>225</v>
      </c>
      <c r="C43" s="91">
        <v>1</v>
      </c>
    </row>
    <row r="44" spans="1:3" ht="15.75" x14ac:dyDescent="0.25">
      <c r="A44" s="89">
        <f t="shared" si="2"/>
        <v>30</v>
      </c>
      <c r="B44" s="90" t="s">
        <v>226</v>
      </c>
      <c r="C44" s="91">
        <v>2</v>
      </c>
    </row>
    <row r="45" spans="1:3" ht="15.75" x14ac:dyDescent="0.25">
      <c r="A45" s="89">
        <f t="shared" si="2"/>
        <v>31</v>
      </c>
      <c r="B45" s="90" t="s">
        <v>213</v>
      </c>
      <c r="C45" s="91">
        <v>2</v>
      </c>
    </row>
    <row r="46" spans="1:3" ht="15.75" x14ac:dyDescent="0.25">
      <c r="A46" s="89">
        <f t="shared" si="2"/>
        <v>32</v>
      </c>
      <c r="B46" s="90" t="s">
        <v>214</v>
      </c>
      <c r="C46" s="91">
        <v>3</v>
      </c>
    </row>
    <row r="47" spans="1:3" ht="15.75" x14ac:dyDescent="0.25">
      <c r="A47" s="89">
        <f t="shared" si="2"/>
        <v>33</v>
      </c>
      <c r="B47" s="90" t="s">
        <v>215</v>
      </c>
      <c r="C47" s="91">
        <v>7</v>
      </c>
    </row>
    <row r="48" spans="1:3" ht="15.75" x14ac:dyDescent="0.25">
      <c r="A48" s="89">
        <f t="shared" si="2"/>
        <v>34</v>
      </c>
      <c r="B48" s="90" t="s">
        <v>227</v>
      </c>
      <c r="C48" s="91">
        <v>2</v>
      </c>
    </row>
    <row r="49" spans="1:3" ht="20.25" customHeight="1" x14ac:dyDescent="0.25">
      <c r="A49" s="89"/>
      <c r="B49" s="105" t="s">
        <v>127</v>
      </c>
      <c r="C49" s="91"/>
    </row>
    <row r="50" spans="1:3" ht="15.75" x14ac:dyDescent="0.25">
      <c r="A50" s="89">
        <f>+A48+1</f>
        <v>35</v>
      </c>
      <c r="B50" s="90" t="s">
        <v>229</v>
      </c>
      <c r="C50" s="91">
        <v>1</v>
      </c>
    </row>
    <row r="51" spans="1:3" ht="15.75" x14ac:dyDescent="0.25">
      <c r="A51" s="89">
        <f t="shared" si="2"/>
        <v>36</v>
      </c>
      <c r="B51" s="90" t="s">
        <v>230</v>
      </c>
      <c r="C51" s="91">
        <v>1</v>
      </c>
    </row>
    <row r="52" spans="1:3" ht="15.75" x14ac:dyDescent="0.25">
      <c r="A52" s="89">
        <f t="shared" si="2"/>
        <v>37</v>
      </c>
      <c r="B52" s="90" t="s">
        <v>231</v>
      </c>
      <c r="C52" s="91">
        <v>1</v>
      </c>
    </row>
    <row r="53" spans="1:3" ht="15.75" x14ac:dyDescent="0.25">
      <c r="A53" s="89">
        <f t="shared" si="2"/>
        <v>38</v>
      </c>
      <c r="B53" s="90" t="s">
        <v>232</v>
      </c>
      <c r="C53" s="91">
        <v>1</v>
      </c>
    </row>
    <row r="54" spans="1:3" ht="15.75" x14ac:dyDescent="0.25">
      <c r="A54" s="89">
        <f t="shared" si="2"/>
        <v>39</v>
      </c>
      <c r="B54" s="90" t="s">
        <v>233</v>
      </c>
      <c r="C54" s="91">
        <v>4</v>
      </c>
    </row>
    <row r="55" spans="1:3" ht="15.75" x14ac:dyDescent="0.25">
      <c r="A55" s="89">
        <f t="shared" si="2"/>
        <v>40</v>
      </c>
      <c r="B55" s="90" t="s">
        <v>234</v>
      </c>
      <c r="C55" s="91">
        <v>4</v>
      </c>
    </row>
    <row r="56" spans="1:3" ht="15.75" x14ac:dyDescent="0.25">
      <c r="A56" s="89">
        <f t="shared" si="2"/>
        <v>41</v>
      </c>
      <c r="B56" s="90" t="s">
        <v>235</v>
      </c>
      <c r="C56" s="91">
        <v>12</v>
      </c>
    </row>
    <row r="57" spans="1:3" ht="15.75" x14ac:dyDescent="0.25">
      <c r="A57" s="89">
        <f t="shared" si="2"/>
        <v>42</v>
      </c>
      <c r="B57" s="90" t="s">
        <v>236</v>
      </c>
      <c r="C57" s="91">
        <v>1</v>
      </c>
    </row>
    <row r="58" spans="1:3" ht="15.75" x14ac:dyDescent="0.25">
      <c r="A58" s="89">
        <f t="shared" si="2"/>
        <v>43</v>
      </c>
      <c r="B58" s="90" t="s">
        <v>237</v>
      </c>
      <c r="C58" s="91">
        <v>1</v>
      </c>
    </row>
    <row r="59" spans="1:3" ht="15.75" x14ac:dyDescent="0.25">
      <c r="A59" s="89">
        <f t="shared" si="2"/>
        <v>44</v>
      </c>
      <c r="B59" s="90" t="s">
        <v>238</v>
      </c>
      <c r="C59" s="91">
        <v>1</v>
      </c>
    </row>
    <row r="60" spans="1:3" ht="15.75" x14ac:dyDescent="0.25">
      <c r="A60" s="89">
        <f t="shared" si="2"/>
        <v>45</v>
      </c>
      <c r="B60" s="90" t="s">
        <v>239</v>
      </c>
      <c r="C60" s="91">
        <v>2</v>
      </c>
    </row>
    <row r="61" spans="1:3" ht="15.75" x14ac:dyDescent="0.25">
      <c r="A61" s="106">
        <f t="shared" si="2"/>
        <v>46</v>
      </c>
      <c r="B61" s="107" t="s">
        <v>228</v>
      </c>
      <c r="C61" s="108">
        <v>1</v>
      </c>
    </row>
    <row r="62" spans="1:3" ht="15.75" x14ac:dyDescent="0.25">
      <c r="A62" s="97"/>
      <c r="B62" s="109" t="s">
        <v>240</v>
      </c>
      <c r="C62" s="99"/>
    </row>
    <row r="63" spans="1:3" ht="15.75" x14ac:dyDescent="0.25">
      <c r="A63" s="89">
        <f>+MAX(A61+1)</f>
        <v>47</v>
      </c>
      <c r="B63" s="90" t="s">
        <v>241</v>
      </c>
      <c r="C63" s="91">
        <v>1</v>
      </c>
    </row>
    <row r="64" spans="1:3" ht="15.75" x14ac:dyDescent="0.25">
      <c r="A64" s="89">
        <f t="shared" si="2"/>
        <v>48</v>
      </c>
      <c r="B64" s="90" t="s">
        <v>242</v>
      </c>
      <c r="C64" s="91">
        <v>2</v>
      </c>
    </row>
    <row r="65" spans="1:3" ht="15.75" x14ac:dyDescent="0.25">
      <c r="A65" s="89">
        <f t="shared" si="2"/>
        <v>49</v>
      </c>
      <c r="B65" s="90" t="s">
        <v>243</v>
      </c>
      <c r="C65" s="91">
        <v>3</v>
      </c>
    </row>
    <row r="66" spans="1:3" ht="15.75" x14ac:dyDescent="0.25">
      <c r="A66" s="110"/>
      <c r="B66" s="102" t="s">
        <v>19</v>
      </c>
      <c r="C66" s="103">
        <f>+SUM(C40:C65)</f>
        <v>55</v>
      </c>
    </row>
    <row r="67" spans="1:3" ht="15.75" x14ac:dyDescent="0.25">
      <c r="A67" s="111"/>
      <c r="B67" s="112" t="s">
        <v>244</v>
      </c>
      <c r="C67" s="113"/>
    </row>
    <row r="68" spans="1:3" ht="15.75" x14ac:dyDescent="0.25">
      <c r="A68" s="89">
        <f>+MAX(A65+1)</f>
        <v>50</v>
      </c>
      <c r="B68" s="114" t="s">
        <v>245</v>
      </c>
      <c r="C68" s="115">
        <v>1</v>
      </c>
    </row>
    <row r="69" spans="1:3" ht="15.75" x14ac:dyDescent="0.25">
      <c r="A69" s="89">
        <f>+MAX(A68+1)</f>
        <v>51</v>
      </c>
      <c r="B69" s="90" t="s">
        <v>213</v>
      </c>
      <c r="C69" s="115">
        <v>1</v>
      </c>
    </row>
    <row r="70" spans="1:3" ht="15.75" x14ac:dyDescent="0.25">
      <c r="A70" s="116">
        <f t="shared" ref="A70" si="3">+MAX(A69+1)</f>
        <v>52</v>
      </c>
      <c r="B70" s="92" t="s">
        <v>214</v>
      </c>
      <c r="C70" s="117">
        <v>2</v>
      </c>
    </row>
    <row r="71" spans="1:3" ht="15.75" x14ac:dyDescent="0.25">
      <c r="A71" s="83"/>
      <c r="B71" s="118" t="s">
        <v>19</v>
      </c>
      <c r="C71" s="119">
        <f>+SUM(C68:C70)</f>
        <v>4</v>
      </c>
    </row>
    <row r="72" spans="1:3" ht="15.75" x14ac:dyDescent="0.25">
      <c r="A72" s="86"/>
      <c r="B72" s="112" t="s">
        <v>246</v>
      </c>
      <c r="C72" s="113"/>
    </row>
    <row r="73" spans="1:3" ht="15.75" x14ac:dyDescent="0.25">
      <c r="A73" s="89">
        <f>+MAX(A70+1)</f>
        <v>53</v>
      </c>
      <c r="B73" s="114" t="s">
        <v>247</v>
      </c>
      <c r="C73" s="115">
        <v>1</v>
      </c>
    </row>
    <row r="74" spans="1:3" ht="15.75" x14ac:dyDescent="0.25">
      <c r="A74" s="116">
        <f>+A73</f>
        <v>53</v>
      </c>
      <c r="B74" s="92" t="s">
        <v>214</v>
      </c>
      <c r="C74" s="117">
        <v>2</v>
      </c>
    </row>
    <row r="75" spans="1:3" ht="15.75" x14ac:dyDescent="0.25">
      <c r="A75" s="97"/>
      <c r="B75" s="94" t="s">
        <v>19</v>
      </c>
      <c r="C75" s="95">
        <f>+SUM(C73:C74)</f>
        <v>3</v>
      </c>
    </row>
    <row r="76" spans="1:3" ht="15.75" x14ac:dyDescent="0.25">
      <c r="A76" s="120"/>
      <c r="B76" s="102" t="s">
        <v>248</v>
      </c>
      <c r="C76" s="103">
        <f>+C22+C27+C33+C38+C66+C71+C75</f>
        <v>100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F04050088151E4F879334D3CABD5160" ma:contentTypeVersion="8" ma:contentTypeDescription="Kurkite naują dokumentą." ma:contentTypeScope="" ma:versionID="b2438c236f7516bbe6182d14430416c3">
  <xsd:schema xmlns:xsd="http://www.w3.org/2001/XMLSchema" xmlns:xs="http://www.w3.org/2001/XMLSchema" xmlns:p="http://schemas.microsoft.com/office/2006/metadata/properties" xmlns:ns3="7e119239-8592-48c8-a7ea-dd01b3d9a1fd" xmlns:ns4="65305086-9dca-4f52-a133-3d6f2a3dffa5" targetNamespace="http://schemas.microsoft.com/office/2006/metadata/properties" ma:root="true" ma:fieldsID="82597584d15c6e533885eec700388f0f" ns3:_="" ns4:_="">
    <xsd:import namespace="7e119239-8592-48c8-a7ea-dd01b3d9a1fd"/>
    <xsd:import namespace="65305086-9dca-4f52-a133-3d6f2a3dff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19239-8592-48c8-a7ea-dd01b3d9a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05086-9dca-4f52-a133-3d6f2a3dff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119239-8592-48c8-a7ea-dd01b3d9a1fd" xsi:nil="true"/>
  </documentManagement>
</p:properties>
</file>

<file path=customXml/itemProps1.xml><?xml version="1.0" encoding="utf-8"?>
<ds:datastoreItem xmlns:ds="http://schemas.openxmlformats.org/officeDocument/2006/customXml" ds:itemID="{642B5A78-C162-42B4-82BE-E106E66B8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19239-8592-48c8-a7ea-dd01b3d9a1fd"/>
    <ds:schemaRef ds:uri="65305086-9dca-4f52-a133-3d6f2a3df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9338A-74C0-4EFC-A753-5C80EBA9D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52BBA-646B-4371-BA83-1597C2A97CF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e119239-8592-48c8-a7ea-dd01b3d9a1fd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5305086-9dca-4f52-a133-3d6f2a3dff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Konkurso suvestine</vt:lpstr>
      <vt:lpstr>I_Šiauliu r.</vt:lpstr>
      <vt:lpstr>I_Alytaus r.</vt:lpstr>
      <vt:lpstr>I_Klaipedos r.</vt:lpstr>
      <vt:lpstr>I_Vilnius</vt:lpstr>
      <vt:lpstr>II_GVT Turtas</vt:lpstr>
      <vt:lpstr>III_Saules elektr.</vt:lpstr>
      <vt:lpstr>IV_Potencialiai pavojingi įreng</vt:lpstr>
      <vt:lpstr>VI_Pareigybių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Aušra Murauskienė</cp:lastModifiedBy>
  <cp:lastPrinted>2025-10-28T08:19:11Z</cp:lastPrinted>
  <dcterms:created xsi:type="dcterms:W3CDTF">2021-10-28T12:50:18Z</dcterms:created>
  <dcterms:modified xsi:type="dcterms:W3CDTF">2025-11-10T05:54:27Z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0x010100FF04050088151E4F879334D3CABD5160</vt:lpwstr>
  </property>
</Properties>
</file>