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VMKL-55735-10_Anestezijos_aparatai/2_PD/projektas/"/>
    </mc:Choice>
  </mc:AlternateContent>
  <xr:revisionPtr revIDLastSave="0" documentId="13_ncr:1_{1C20C7E2-C5BF-4851-A8A8-28E55E4DB96D}" xr6:coauthVersionLast="47" xr6:coauthVersionMax="47" xr10:uidLastSave="{00000000-0000-0000-0000-000000000000}"/>
  <bookViews>
    <workbookView xWindow="-120" yWindow="-120" windowWidth="29040" windowHeight="15720" tabRatio="850" xr2:uid="{5483DBAB-F8D9-4D07-8840-AC47F9C153B4}"/>
  </bookViews>
  <sheets>
    <sheet name="Vertinimo tvarka" sheetId="13" r:id="rId1"/>
    <sheet name="Vertinimo sąlygos" sheetId="15" r:id="rId2"/>
    <sheet name="Pasiūlymas" sheetId="1" r:id="rId3"/>
    <sheet name="Pasiūlymų suvestinė_Bendra" sheetId="16" r:id="rId4"/>
    <sheet name="Pasiūlymų vertinimo rezultatai" sheetId="18" r:id="rId5"/>
    <sheet name="Sheet6"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C16" i="18"/>
  <c r="B16" i="18"/>
  <c r="C11" i="1" l="1"/>
  <c r="C8" i="1"/>
  <c r="C9" i="1"/>
  <c r="C10" i="1"/>
  <c r="C7" i="1"/>
  <c r="B15" i="18" l="1"/>
  <c r="D15" i="18"/>
  <c r="D14" i="18"/>
  <c r="D13" i="18"/>
  <c r="D12" i="18"/>
  <c r="C15" i="18"/>
  <c r="C14" i="18"/>
  <c r="C13" i="18"/>
  <c r="B14" i="18"/>
  <c r="B13" i="18"/>
  <c r="C12" i="18"/>
  <c r="B12" i="18"/>
  <c r="B10" i="18" l="1"/>
  <c r="C10" i="18"/>
  <c r="D10" i="18"/>
  <c r="H15" i="13"/>
  <c r="H16" i="13"/>
  <c r="H18" i="13"/>
  <c r="C17" i="1" l="1"/>
  <c r="C18" i="1"/>
  <c r="C19" i="1"/>
  <c r="C16" i="1"/>
  <c r="H17" i="13" l="1"/>
  <c r="D11" i="18" l="1"/>
  <c r="C11" i="18"/>
  <c r="B11" i="18"/>
  <c r="D7" i="18" l="1"/>
  <c r="D8" i="18"/>
  <c r="D9" i="18"/>
  <c r="C7" i="18"/>
  <c r="C8" i="18"/>
  <c r="C9" i="18"/>
  <c r="D6" i="18"/>
  <c r="C6" i="18"/>
  <c r="B7" i="18"/>
  <c r="B8" i="18"/>
  <c r="B9" i="18"/>
  <c r="B6" i="18"/>
  <c r="C3" i="18"/>
  <c r="D3" i="18"/>
  <c r="B3" i="18"/>
  <c r="B4" i="18" l="1"/>
  <c r="C4" i="18"/>
  <c r="D4" i="18"/>
  <c r="D5" i="18"/>
  <c r="B5" i="18"/>
  <c r="C5" i="18"/>
  <c r="D17" i="18" l="1"/>
  <c r="B17" i="18"/>
  <c r="C17" i="18"/>
  <c r="D18" i="18" l="1"/>
  <c r="B18" i="18"/>
  <c r="C18" i="18"/>
</calcChain>
</file>

<file path=xl/sharedStrings.xml><?xml version="1.0" encoding="utf-8"?>
<sst xmlns="http://schemas.openxmlformats.org/spreadsheetml/2006/main" count="173" uniqueCount="137">
  <si>
    <t>PASIŪLYMŲ VERTINIMAS</t>
  </si>
  <si>
    <r>
      <t xml:space="preserve">1. Perkančiosios organizacijos neatmesti pasiūlymai vertinami taikant ekonomiškai naudingiausio pasiūlymo vertinimo kriterijus, kai vertinamas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</si>
  <si>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</si>
  <si>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</si>
  <si>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1) Anestezijos aparatų kaina (K)</t>
  </si>
  <si>
    <t>2) Techniniai pranašumai (T)</t>
  </si>
  <si>
    <t>3) Priedų kiekiai (P)</t>
  </si>
  <si>
    <t>4) Išplėstinė garantija (G)</t>
  </si>
  <si>
    <t>Vertinimo kriterijai ir jų parametrų lyginamieji svoriai:</t>
  </si>
  <si>
    <t>Vertinimo kriterijai</t>
  </si>
  <si>
    <t>Lyginamasis svoris ekonominio naudingumo įvertinime</t>
  </si>
  <si>
    <t>Anestezijos aparatų kaina (K)</t>
  </si>
  <si>
    <t>X =</t>
  </si>
  <si>
    <t>Techniniai pranašumai (T)</t>
  </si>
  <si>
    <t>Y =</t>
  </si>
  <si>
    <t>Priedų kiekiai (P)</t>
  </si>
  <si>
    <t>Z =</t>
  </si>
  <si>
    <t>Išplėstinė garantija (G)</t>
  </si>
  <si>
    <t>Q =</t>
  </si>
  <si>
    <t>Nr.</t>
  </si>
  <si>
    <t>Parametrai</t>
  </si>
  <si>
    <t>Formulės rūšis</t>
  </si>
  <si>
    <t>Parametro lyginamasis svoris</t>
  </si>
  <si>
    <t>T1</t>
  </si>
  <si>
    <t>﻿Anestezijos aparate integruotas vidinis avarinis maitinimo šaltinis, kurio veikimo laikas nuo jo aktyvavimo ≥ 120 min. užtikrinant visas anestezijos aparato funkcijas</t>
  </si>
  <si>
    <t>Statinis:
(yra/nėra)</t>
  </si>
  <si>
    <t>L1 =</t>
  </si>
  <si>
    <r>
      <t xml:space="preserve">Įrašyti parametro vertę: </t>
    </r>
    <r>
      <rPr>
        <b/>
        <sz val="12"/>
        <rFont val="Times New Roman"/>
        <family val="1"/>
      </rPr>
      <t>yra / nėra</t>
    </r>
  </si>
  <si>
    <t>T2</t>
  </si>
  <si>
    <t>Mobilaus gyvybinių funkcijų multiparametrų modulio monitoriaus ekrano įstrižainė ≥ 6". Keičiama vaizdo orientacija ekrane jį apvertus.</t>
  </si>
  <si>
    <t>L2 =</t>
  </si>
  <si>
    <t>T3</t>
  </si>
  <si>
    <t xml:space="preserve">﻿Monitoriaus ekrano įstrižainė ≥ 21" </t>
  </si>
  <si>
    <t>L3 =</t>
  </si>
  <si>
    <r>
      <t>Įrašyti parametro vertę:</t>
    </r>
    <r>
      <rPr>
        <b/>
        <sz val="12"/>
        <rFont val="Times New Roman"/>
        <family val="1"/>
      </rPr>
      <t xml:space="preserve"> yra / nėra</t>
    </r>
  </si>
  <si>
    <t>T4</t>
  </si>
  <si>
    <t>﻿Maksimalus minutinis tūris ≥ 90 l/min</t>
  </si>
  <si>
    <t>L4 =</t>
  </si>
  <si>
    <t>T5</t>
  </si>
  <si>
    <t>﻿Greito O2 tiekimo į kvėpavimo kontūrą vožtuvas ≥ 50 l/min</t>
  </si>
  <si>
    <t>L5 =</t>
  </si>
  <si>
    <t>P1</t>
  </si>
  <si>
    <r>
      <t xml:space="preserve">EKG elektrodų kabelis 5-ių elektrodų (daugkartinio naudojimo) </t>
    </r>
    <r>
      <rPr>
        <sz val="11"/>
        <color rgb="FFFF0000"/>
        <rFont val="Times New Roman"/>
        <family val="1"/>
        <charset val="186"/>
      </rPr>
      <t>(kiekis negali būti mažesnis, nei reikalaujama techninės specifikacijos 5.1. punkte)</t>
    </r>
  </si>
  <si>
    <t>Palyginamasis: interpoliacinis</t>
  </si>
  <si>
    <t>N1 =</t>
  </si>
  <si>
    <t>Nurodyti siūlomą kiekį, vnt.</t>
  </si>
  <si>
    <t>P2</t>
  </si>
  <si>
    <r>
      <t xml:space="preserve">SpO2 matavimo daviklis (guminis, daugkartinio naudojimo, pirštinis, Nellcor arba lygiaverčio tipo) su prailginimo kabeliu SpO2 pirštiniam davikliui (daugkartinio naudojimo)  </t>
    </r>
    <r>
      <rPr>
        <sz val="11"/>
        <color rgb="FFFF0000"/>
        <rFont val="Times New Roman"/>
        <family val="1"/>
        <charset val="186"/>
      </rPr>
      <t>(kiekis negali būti mažesnis, nei reikalaujama techninės specifikacijos 5.2. punkte)</t>
    </r>
  </si>
  <si>
    <t>N2 =</t>
  </si>
  <si>
    <t>Nurodyti siūlomą komplektų kiekį, komplektais</t>
  </si>
  <si>
    <t>P3</t>
  </si>
  <si>
    <r>
      <t xml:space="preserve">Manžetės neinvazinio kraujospūdžio matavimui (daugkartinio naudojimo, skirtos suaugusiems, skirtingų dydžių (s-m-l-xl) po 1 vnt.) su žarnele manžetės prijungimui prie monitoriaus (daugkartinio naudojimo, tinkama komplektuojamoms manžetėms)  </t>
    </r>
    <r>
      <rPr>
        <sz val="11"/>
        <color rgb="FFFF0000"/>
        <rFont val="Times New Roman"/>
        <family val="1"/>
        <charset val="186"/>
      </rPr>
      <t>(kiekis negali būti mažesnis, nei reikalaujama techninės specifikacijos 5.3. punkte)</t>
    </r>
  </si>
  <si>
    <t>N3 =</t>
  </si>
  <si>
    <t>P4</t>
  </si>
  <si>
    <r>
      <t xml:space="preserve">Daugkartinio naudojimo invazinio kraujospūdžio matavimo Sensonor arba lygiaverčio tipo kabelis skirtais davikliams prijungti prie monitoriaus ir prie modulio  </t>
    </r>
    <r>
      <rPr>
        <sz val="11"/>
        <color rgb="FFFF0000"/>
        <rFont val="Times New Roman"/>
        <family val="1"/>
        <charset val="186"/>
      </rPr>
      <t>(kiekis negali būti mažesnis, nei reikalaujama techninės specifikacijos 5.5. punkte)</t>
    </r>
  </si>
  <si>
    <t>N4 =</t>
  </si>
  <si>
    <t>G</t>
  </si>
  <si>
    <t>Tiekėjas siūlomam anestezijos aparatui suteikia 5 metų (60 mėnesių) išplėstinę garantiją*</t>
  </si>
  <si>
    <t>W =</t>
  </si>
  <si>
    <t>Įrašyti parametro vertę: Taip / Ne</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</si>
  <si>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</si>
  <si>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</si>
  <si>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</si>
  <si>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</si>
  <si>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</si>
  <si>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</si>
  <si>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</si>
  <si>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7. Garantinio gedimo atveju tiekėjas nemokamai suteikia pakaitinį anestezijos aparatą. Taikoma jei įrenginio negalima sutvarkyti per 48 val. Pakaitinis prietaisas suteikiamas visam sugedusio prietaiso remonto terminui. Pateikiamas pakaitinis prietaisas turi būti ne prastesnių parametrų nei sugedęs prietaisas.</t>
  </si>
  <si>
    <t>Pasiūlymo ekonominio naudingumo (kiekio ir kokybės santykio) apskaičiavimo tvarka (formulė) yra pateikiama žemiau:</t>
  </si>
  <si>
    <t>1. Pasiūlymo ekonominis naudingumas (E) apskaičiuojamas sudedant tiekėjo pasiūlymo kainos (K), techninių pranašumų (T), priedų kiekių (P) ir išplėstinės garantijos (G) balus:</t>
  </si>
  <si>
    <t>E = K + T + P + G</t>
  </si>
  <si>
    <t>2. Pasiūlymo kainos (K) balai apskaičiuojami mažiausios pasiūlytos kainos (Kmin) ir vertinamo pasiūlymo kainos (Kv) santykį padauginant iš kainos lyginamojo svorio (X):</t>
  </si>
  <si>
    <t>3. Kadangi siūlomo objekto T1, T2, T3, T4 ir T5 techniniai parametrai neturi skaitinių išraiškų (yra arba nėra), todėl parametrų įvertinimas apskaičiuojamas pagal metodiką:</t>
  </si>
  <si>
    <t>Jei siūlomas objektas turi nurodytą pranašumą gauna maksimalų balų skaičių pagal lyginamąjį svorį: T1 = L1 = 0.10, T2 = L2 = 0.20, T3 = L3 = 0.35, T4 = L4 = 0.25, T5 = L5 = 0.10. Jei siūlomas objektas neturi nurodyto pranašumo gauna 0 balų: T1 = L1 = 0, T2 = L2 = 0, T3 = L3 = 0, T4 = L4 = 0, T5 = L5 = 0.</t>
  </si>
  <si>
    <t>Techninių pranašumų (T) balai apskaičiuojami visų techninių kriterijų parametrų įvertinimų sumą padauginant iš techninių pranašumų lyginamojo svorio (Y):</t>
  </si>
  <si>
    <t>4. Siūlomo objekto P1, P2, P3 ir P4 priedų kiekiai aprašomi palyginamuoju interpoliaciniu vertinimo būdu, todėl parametrų įvertinimas apskaičiuojamas pagal metodiką:</t>
  </si>
  <si>
    <t>Jei siūlomas objektas turi parametro P1, P2, P3 ir P4 didžiausią skaitinę vertę (Pmax) gauna maksimalų balų skaičių pagal lyginamąjį svorį: P1 = N1 = 0.15, P2 = N2 = 0.25, P3 = N3 = 0.30, P4 = N4 = 0.30. Mažiausią parametrų P1, P2, P3 ir P4 skaitinę vertę (Pmin) turintis objektas gauna 0 balų: P1 = N1 = 0, P2 = N2 = 0, P3 = N3 = 0, P4 = N4 = 0. Visais kitais atvejais vertinamo objekto (Pv) parametro įvertinimas skaičiuojamas pagal formulę:</t>
  </si>
  <si>
    <t>Priedų kiekių (P) balai apskaičiuojami visų priedų keikių kriterijų parametrų įvertinimų sumą padauginant iš priedų kiekio lyginamojo svorio (Z):</t>
  </si>
  <si>
    <t>5. Siūlomo objekto išplėstinė 5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</si>
  <si>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color theme="1"/>
        <rFont val="Times New Roman"/>
        <family val="1"/>
      </rPr>
      <t>G = W x Q</t>
    </r>
  </si>
  <si>
    <t>Jei siūlomas objektas neturi nurodyto pranašumo: W = 0, tuomet G = 0</t>
  </si>
  <si>
    <t>kur W – parametro lyginamasis svoris, Q - garantinės priežiūros lyginamasis svoris.</t>
  </si>
  <si>
    <r>
      <rPr>
        <sz val="11"/>
        <color rgb="FFFF0000"/>
        <rFont val="Times New Roman"/>
        <family val="1"/>
      </rPr>
      <t xml:space="preserve">* T2 techninio pranašumo paaiškinimas </t>
    </r>
    <r>
      <rPr>
        <sz val="11"/>
        <rFont val="Times New Roman"/>
        <family val="1"/>
      </rPr>
      <t>- Jei siūlomas anestezijos aparatas veikimui naudoja arba suspaustą orą tiekiamą iš magistralinio vamzdyno, arba dujų balionų tuomet toks pasiūlymas neatitinka nustatyto T2 techninio pranašumo reikalavimo. T2 techninis pranašumas įpareigoja pasiūlyti anestezijos sistemą, kuri gali užtikrinti priverstinę ventiliaciją aplinkos oru nutrūkus visų šviežių dujų tiekimui, t.y. nutrūkus dujų tiekimui tiek iš magistralinio vamzdyno, tiek ir iš dujų balionų. Anestezijos prietaisas atitinkantis T2 techninį pranašumą turi turėti turbiną, kuri gali generuoti reikiamą deguonį pacientui.</t>
    </r>
  </si>
  <si>
    <r>
      <rPr>
        <sz val="11"/>
        <color rgb="FFFF0000"/>
        <rFont val="Times New Roman"/>
        <family val="1"/>
      </rPr>
      <t xml:space="preserve">* T3 techninio pranašumo paaiškinimas </t>
    </r>
    <r>
      <rPr>
        <sz val="11"/>
        <rFont val="Times New Roman"/>
        <family val="1"/>
      </rPr>
      <t>- Lygiaverčiu technologiniu sprendiniu nėra laikoma atvirkštinio santykio slėgio valdymo ventiliacija (angliškai: Inverse Ratio Ventilation in PCV). Tiekėjui pasiūliusiam šį ar lygiavertį technologinį sprendinį nebus skiriamas papildomas balas už T3 techninį pranašumą.</t>
    </r>
  </si>
  <si>
    <t>Vertinimo sąlygos</t>
  </si>
  <si>
    <t>Minimalus garantinis laikotarpis (gamintojo garantija arba garantija pagal įstatymą) (MGL)</t>
  </si>
  <si>
    <t>metai</t>
  </si>
  <si>
    <t xml:space="preserve"> </t>
  </si>
  <si>
    <r>
      <t>1.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</si>
  <si>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</si>
  <si>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</si>
  <si>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2. Siūlomi priedai (</t>
    </r>
    <r>
      <rPr>
        <b/>
        <sz val="12"/>
        <color rgb="FFFF0000"/>
        <rFont val="Times New Roman"/>
        <family val="1"/>
      </rPr>
      <t>Pildo Tiekėjas</t>
    </r>
    <r>
      <rPr>
        <b/>
        <sz val="12"/>
        <color theme="1"/>
        <rFont val="Times New Roman"/>
        <family val="1"/>
      </rPr>
      <t>):</t>
    </r>
  </si>
  <si>
    <t>Siūlomas priedas</t>
  </si>
  <si>
    <t>Įrašyti siūlomą kiekį</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</si>
  <si>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</si>
  <si>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</si>
  <si>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</si>
  <si>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</si>
  <si>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7. Garantinio gedimo atveju tiekėjas nemokamai suteikia pakaitinį anestezijos aparatą. Taikoma jei įrenginio negalima sutvarkyti per 48 val. nuo pranešimo apie prekės gedimą gavimo.</t>
  </si>
  <si>
    <t>Tiekėjas 1</t>
  </si>
  <si>
    <t>Tiekėjas 2</t>
  </si>
  <si>
    <t>Tiekėjas 3</t>
  </si>
  <si>
    <r>
      <t>Pasiūlymo kaina (Pkk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</si>
  <si>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</si>
  <si>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</si>
  <si>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</si>
  <si>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</si>
  <si>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</si>
  <si>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</si>
  <si>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t>Priedų kiekis P1 (P1</t>
    </r>
    <r>
      <rPr>
        <b/>
        <vertAlign val="subscript"/>
        <sz val="12"/>
        <color theme="1"/>
        <rFont val="Times New Roman"/>
        <family val="1"/>
      </rPr>
      <t>n</t>
    </r>
    <r>
      <rPr>
        <b/>
        <sz val="12"/>
        <color theme="1"/>
        <rFont val="Times New Roman"/>
        <family val="1"/>
      </rPr>
      <t>)</t>
    </r>
  </si>
  <si>
    <r>
      <t>Priedų kiekis P2 (P2</t>
    </r>
    <r>
      <rPr>
        <b/>
        <vertAlign val="subscript"/>
        <sz val="12"/>
        <color theme="1"/>
        <rFont val="Times New Roman"/>
        <family val="1"/>
      </rPr>
      <t>n</t>
    </r>
    <r>
      <rPr>
        <b/>
        <sz val="12"/>
        <color theme="1"/>
        <rFont val="Times New Roman"/>
        <family val="1"/>
      </rPr>
      <t>)</t>
    </r>
  </si>
  <si>
    <r>
      <t>Priedų kiekis P3 (P3</t>
    </r>
    <r>
      <rPr>
        <b/>
        <vertAlign val="subscript"/>
        <sz val="12"/>
        <color theme="1"/>
        <rFont val="Times New Roman"/>
        <family val="1"/>
      </rPr>
      <t>n</t>
    </r>
    <r>
      <rPr>
        <b/>
        <sz val="12"/>
        <color theme="1"/>
        <rFont val="Times New Roman"/>
        <family val="1"/>
      </rPr>
      <t>)</t>
    </r>
  </si>
  <si>
    <r>
      <t>Priedų kiekis P4 (P4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</si>
  <si>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</si>
  <si>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siūlomų anestezijos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</si>
  <si>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anestezijos aparato garantinis laikotarpis (metais). </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</si>
  <si>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</si>
  <si>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rPr>
        <b/>
        <sz val="12"/>
        <color theme="1"/>
        <rFont val="Times New Roman"/>
        <family val="1"/>
      </rPr>
      <t>P1</t>
    </r>
    <r>
      <rPr>
        <b/>
        <vertAlign val="subscript"/>
        <sz val="12"/>
        <color theme="1"/>
        <rFont val="Times New Roman"/>
        <family val="1"/>
      </rPr>
      <t>n</t>
    </r>
    <r>
      <rPr>
        <b/>
        <sz val="12"/>
        <color theme="1"/>
        <rFont val="Times New Roman"/>
        <family val="1"/>
      </rPr>
      <t xml:space="preserve"> - P4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siūlomas priedų kiekis, nurodytas "Vertinimo tvarkoje" (vnt. arba komplektai). </t>
    </r>
  </si>
  <si>
    <r>
      <t>Pasiūlymo kaina (Pkk</t>
    </r>
    <r>
      <rPr>
        <vertAlign val="subscript"/>
        <sz val="12"/>
        <rFont val="Times New Roman"/>
        <family val="1"/>
      </rPr>
      <t>n</t>
    </r>
    <r>
      <rPr>
        <sz val="12"/>
        <rFont val="Times New Roman"/>
        <family val="1"/>
      </rPr>
      <t>), € su PVM</t>
    </r>
  </si>
  <si>
    <r>
      <t>Pasiūlymo kainos balas (PkB</t>
    </r>
    <r>
      <rPr>
        <vertAlign val="subscript"/>
        <sz val="12"/>
        <rFont val="Times New Roman"/>
        <family val="1"/>
      </rPr>
      <t>n</t>
    </r>
    <r>
      <rPr>
        <sz val="12"/>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</si>
  <si>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</si>
  <si>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</si>
  <si>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</si>
  <si>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</si>
  <si>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</si>
  <si>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T5</t>
    </r>
    <r>
      <rPr>
        <vertAlign val="subscript"/>
        <sz val="12"/>
        <rFont val="Times New Roman"/>
        <family val="1"/>
      </rPr>
      <t>n</t>
    </r>
  </si>
  <si>
    <r>
      <t>Priedų kiekių balas (P</t>
    </r>
    <r>
      <rPr>
        <vertAlign val="subscript"/>
        <sz val="12"/>
        <rFont val="Times New Roman"/>
        <family val="1"/>
      </rPr>
      <t>n</t>
    </r>
    <r>
      <rPr>
        <sz val="12"/>
        <rFont val="Times New Roman"/>
        <family val="1"/>
      </rPr>
      <t>)</t>
    </r>
  </si>
  <si>
    <r>
      <t>P1</t>
    </r>
    <r>
      <rPr>
        <vertAlign val="subscript"/>
        <sz val="12"/>
        <rFont val="Times New Roman"/>
        <family val="1"/>
      </rPr>
      <t>n</t>
    </r>
  </si>
  <si>
    <r>
      <t>P2</t>
    </r>
    <r>
      <rPr>
        <vertAlign val="subscript"/>
        <sz val="12"/>
        <rFont val="Times New Roman"/>
        <family val="1"/>
      </rPr>
      <t>n</t>
    </r>
  </si>
  <si>
    <r>
      <t>P3</t>
    </r>
    <r>
      <rPr>
        <vertAlign val="subscript"/>
        <sz val="12"/>
        <rFont val="Times New Roman"/>
        <family val="1"/>
      </rPr>
      <t>n</t>
    </r>
  </si>
  <si>
    <r>
      <t>P4</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</si>
  <si>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</si>
  <si>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</si>
  <si>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</si>
  <si>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</si>
  <si>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Taip</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</si>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</sst>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vertAlign val="subscript"/>
      <sz val="12"/>
      <color theme="1"/>
      <name val="Times New Roman"/>
      <family val="1"/>
    </font>
    <font>
      <i/>
      <sz val="12"/>
      <color rgb="FF00B050"/>
      <name val="Times New Roman"/>
      <family val="1"/>
    </font>
    <font>
      <i/>
      <sz val="11"/>
      <name val="Times New Roman"/>
      <family val="1"/>
    </font>
    <font>
      <sz val="12"/>
      <color rgb="FFFF0000"/>
      <name val="Times New Roman"/>
      <family val="1"/>
    </font>
    <font>
      <sz val="8"/>
      <name val="Calibri"/>
      <family val="2"/>
      <scheme val="minor"/>
    </font>
    <font>
      <sz val="11"/>
      <color rgb="FFFF0000"/>
      <name val="Times New Roman"/>
      <family val="1"/>
    </font>
    <font>
      <sz val="11"/>
      <color rgb="FFFF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17">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4" fillId="3" borderId="0" xfId="0" applyFont="1" applyFill="1" applyAlignment="1">
      <alignment vertical="center"/>
    </xf>
    <xf numFmtId="0" fontId="5" fillId="3" borderId="0" xfId="0" applyFont="1" applyFill="1"/>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0" xfId="0" applyFont="1" applyFill="1" applyAlignment="1">
      <alignment vertical="center" wrapText="1"/>
    </xf>
    <xf numFmtId="0" fontId="3" fillId="3" borderId="4"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2" borderId="0" xfId="0" applyFont="1" applyFill="1"/>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6" xfId="0" applyFont="1" applyFill="1" applyBorder="1" applyAlignment="1">
      <alignment horizontal="center" vertical="center"/>
    </xf>
    <xf numFmtId="0" fontId="2" fillId="2" borderId="16" xfId="0" applyFont="1" applyFill="1" applyBorder="1" applyAlignment="1">
      <alignment horizontal="justify" vertical="center" wrapText="1"/>
    </xf>
    <xf numFmtId="0" fontId="1" fillId="2" borderId="22" xfId="0" applyFont="1" applyFill="1" applyBorder="1" applyAlignment="1">
      <alignment horizontal="center" vertical="center"/>
    </xf>
    <xf numFmtId="0" fontId="1" fillId="2" borderId="3" xfId="0" applyFont="1" applyFill="1" applyBorder="1" applyAlignment="1">
      <alignment horizontal="center" vertical="center"/>
    </xf>
    <xf numFmtId="0" fontId="15" fillId="2" borderId="0" xfId="0" applyFont="1" applyFill="1" applyAlignment="1">
      <alignment horizontal="left"/>
    </xf>
    <xf numFmtId="0" fontId="1" fillId="2" borderId="0" xfId="0" applyFont="1" applyFill="1" applyAlignment="1">
      <alignment horizontal="right"/>
    </xf>
    <xf numFmtId="0" fontId="2" fillId="5" borderId="16" xfId="0" applyFont="1" applyFill="1" applyBorder="1" applyAlignment="1">
      <alignment horizontal="center" vertical="center"/>
    </xf>
    <xf numFmtId="0" fontId="12" fillId="2" borderId="16" xfId="0" applyFont="1" applyFill="1" applyBorder="1" applyAlignment="1">
      <alignment horizontal="center" vertical="center"/>
    </xf>
    <xf numFmtId="2" fontId="1" fillId="4"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15" fillId="0" borderId="0" xfId="0" applyFont="1" applyAlignment="1">
      <alignment horizontal="left"/>
    </xf>
    <xf numFmtId="0" fontId="17" fillId="0" borderId="0" xfId="0" applyFont="1"/>
    <xf numFmtId="0" fontId="2" fillId="3" borderId="0" xfId="0" applyFont="1" applyFill="1"/>
    <xf numFmtId="0" fontId="1" fillId="3" borderId="1" xfId="0" applyFont="1" applyFill="1" applyBorder="1"/>
    <xf numFmtId="0" fontId="1" fillId="3" borderId="1" xfId="0" applyFont="1" applyFill="1" applyBorder="1" applyAlignment="1">
      <alignment horizontal="center"/>
    </xf>
    <xf numFmtId="0" fontId="2" fillId="3" borderId="1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3" borderId="16" xfId="0" applyFont="1" applyFill="1" applyBorder="1" applyAlignment="1">
      <alignment vertical="center" wrapText="1"/>
    </xf>
    <xf numFmtId="2" fontId="8" fillId="3" borderId="16" xfId="0" applyNumberFormat="1" applyFont="1" applyFill="1" applyBorder="1" applyAlignment="1">
      <alignment horizontal="center" vertical="center" wrapText="1"/>
    </xf>
    <xf numFmtId="0" fontId="1" fillId="3" borderId="0" xfId="0" applyFont="1" applyFill="1" applyAlignment="1">
      <alignment horizontal="center" vertical="center"/>
    </xf>
    <xf numFmtId="0" fontId="3" fillId="3" borderId="14" xfId="0" applyFont="1" applyFill="1" applyBorder="1" applyAlignment="1">
      <alignment horizontal="center" vertical="center" wrapText="1"/>
    </xf>
    <xf numFmtId="0" fontId="3" fillId="3"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8" fillId="3" borderId="0" xfId="0" applyFont="1" applyFill="1" applyAlignment="1">
      <alignment vertical="center" wrapText="1"/>
    </xf>
    <xf numFmtId="2" fontId="8" fillId="3" borderId="0" xfId="0" applyNumberFormat="1" applyFont="1" applyFill="1" applyAlignment="1">
      <alignment horizontal="center" vertical="center" wrapText="1"/>
    </xf>
    <xf numFmtId="1" fontId="8" fillId="3" borderId="16" xfId="0" applyNumberFormat="1" applyFont="1" applyFill="1" applyBorder="1" applyAlignment="1">
      <alignment horizontal="center" vertical="center" wrapText="1"/>
    </xf>
    <xf numFmtId="2" fontId="1" fillId="6" borderId="9" xfId="0" applyNumberFormat="1" applyFont="1" applyFill="1" applyBorder="1" applyAlignment="1">
      <alignment horizontal="center" vertical="center"/>
    </xf>
    <xf numFmtId="2" fontId="1" fillId="2" borderId="8"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0" fontId="10" fillId="3" borderId="0" xfId="0" applyFont="1" applyFill="1" applyAlignment="1">
      <alignment vertical="top" wrapText="1"/>
    </xf>
    <xf numFmtId="1" fontId="8" fillId="3" borderId="0" xfId="0" applyNumberFormat="1" applyFont="1" applyFill="1" applyAlignment="1">
      <alignment horizontal="center" vertical="center" wrapText="1"/>
    </xf>
    <xf numFmtId="0" fontId="19" fillId="3" borderId="0" xfId="0" applyFont="1" applyFill="1"/>
    <xf numFmtId="0" fontId="3" fillId="3" borderId="15"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8" fillId="3" borderId="1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0" xfId="0" applyFont="1" applyAlignment="1">
      <alignment horizontal="right" indent="3"/>
    </xf>
    <xf numFmtId="0" fontId="3" fillId="0" borderId="0" xfId="0" applyFont="1" applyAlignment="1">
      <alignment horizontal="right" vertical="center" wrapText="1" indent="3"/>
    </xf>
    <xf numFmtId="0" fontId="1" fillId="0" borderId="0" xfId="0" applyFont="1" applyAlignment="1">
      <alignment horizontal="right" indent="3"/>
    </xf>
    <xf numFmtId="0" fontId="13" fillId="2" borderId="0" xfId="0" applyFont="1" applyFill="1" applyAlignment="1">
      <alignment vertical="center"/>
    </xf>
    <xf numFmtId="0" fontId="19" fillId="3" borderId="0" xfId="0" applyFont="1" applyFill="1" applyAlignment="1">
      <alignment wrapText="1"/>
    </xf>
    <xf numFmtId="0" fontId="18" fillId="3" borderId="0" xfId="0" applyFont="1" applyFill="1" applyAlignment="1">
      <alignment horizontal="left" vertical="top" wrapText="1"/>
    </xf>
    <xf numFmtId="0" fontId="1" fillId="3" borderId="0" xfId="0" applyFont="1" applyFill="1" applyAlignment="1">
      <alignment horizontal="justify" vertical="top" wrapText="1"/>
    </xf>
    <xf numFmtId="0" fontId="1" fillId="3" borderId="0" xfId="0" applyFont="1" applyFill="1" applyAlignment="1">
      <alignment horizontal="left"/>
    </xf>
    <xf numFmtId="0" fontId="1" fillId="3" borderId="0" xfId="0" applyFont="1" applyFill="1" applyAlignment="1">
      <alignment horizontal="left"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 fillId="3" borderId="0" xfId="0" applyFont="1" applyFill="1" applyAlignment="1">
      <alignment horizontal="justify"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24" xfId="0" applyFont="1" applyFill="1" applyBorder="1" applyAlignment="1">
      <alignment horizontal="justify" vertical="top" wrapText="1"/>
    </xf>
    <xf numFmtId="0" fontId="1" fillId="3" borderId="25"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15" xfId="0" applyFont="1" applyFill="1" applyBorder="1" applyAlignment="1">
      <alignment horizontal="justify" vertical="top" wrapText="1"/>
    </xf>
    <xf numFmtId="0" fontId="1" fillId="3" borderId="23" xfId="0" applyFont="1" applyFill="1" applyBorder="1" applyAlignment="1">
      <alignment horizontal="justify" vertical="top" wrapText="1"/>
    </xf>
    <xf numFmtId="0" fontId="1" fillId="3" borderId="10" xfId="0" applyFont="1" applyFill="1" applyBorder="1" applyAlignment="1">
      <alignment horizontal="justify" vertical="top" wrapText="1"/>
    </xf>
    <xf numFmtId="0" fontId="1" fillId="3" borderId="0" xfId="0" applyFont="1" applyFill="1" applyAlignment="1">
      <alignment horizontal="justify"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8" fillId="3" borderId="0" xfId="0" applyFont="1" applyFill="1" applyAlignment="1">
      <alignment horizontal="justify" vertical="top"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4" borderId="4" xfId="0" applyFont="1" applyFill="1" applyBorder="1" applyAlignment="1">
      <alignment horizontal="justify" wrapText="1"/>
    </xf>
    <xf numFmtId="0" fontId="1" fillId="4" borderId="5" xfId="0" applyFont="1" applyFill="1" applyBorder="1" applyAlignment="1">
      <alignment horizontal="justify" wrapText="1"/>
    </xf>
    <xf numFmtId="0" fontId="1" fillId="4" borderId="3" xfId="0" applyFont="1" applyFill="1" applyBorder="1" applyAlignment="1">
      <alignment horizontal="justify" wrapText="1"/>
    </xf>
    <xf numFmtId="0" fontId="11" fillId="2" borderId="0" xfId="0" applyFont="1" applyFill="1" applyAlignment="1">
      <alignment horizontal="center"/>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17"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18" xfId="0" applyFont="1" applyFill="1" applyBorder="1" applyAlignment="1">
      <alignment horizontal="justify" wrapText="1"/>
    </xf>
    <xf numFmtId="0" fontId="1" fillId="3" borderId="19" xfId="0" applyFont="1" applyFill="1" applyBorder="1" applyAlignment="1">
      <alignment horizontal="justify" wrapText="1"/>
    </xf>
    <xf numFmtId="0" fontId="1" fillId="3" borderId="21" xfId="0" applyFont="1" applyFill="1" applyBorder="1" applyAlignment="1">
      <alignment horizontal="justify" vertical="top" wrapText="1"/>
    </xf>
    <xf numFmtId="0" fontId="1" fillId="3" borderId="22" xfId="0" applyFont="1" applyFill="1" applyBorder="1" applyAlignment="1">
      <alignment horizontal="justify" vertical="top" wrapText="1"/>
    </xf>
    <xf numFmtId="0" fontId="2" fillId="3" borderId="0" xfId="0" applyFont="1" applyFill="1" applyAlignment="1">
      <alignment horizontal="left"/>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1" fillId="2" borderId="0" xfId="0" applyFont="1" applyFill="1" applyAlignment="1">
      <alignment horizontal="left"/>
    </xf>
    <xf numFmtId="0" fontId="1" fillId="2"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114959</xdr:colOff>
      <xdr:row>58</xdr:row>
      <xdr:rowOff>67709</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77144" y="20889306"/>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oneCellAnchor>
    <xdr:from>
      <xdr:col>2</xdr:col>
      <xdr:colOff>3068441</xdr:colOff>
      <xdr:row>75</xdr:row>
      <xdr:rowOff>166957</xdr:rowOff>
    </xdr:from>
    <xdr:ext cx="1846385" cy="7927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lt-LT" sz="1600" b="0" i="1">
                        <a:latin typeface="Cambria Math" panose="02040503050406030204" pitchFamily="18" charset="0"/>
                      </a:rPr>
                      <m:t>𝑃</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lt-LT" sz="1600" b="0" i="1">
                                    <a:latin typeface="Cambria Math" panose="02040503050406030204" pitchFamily="18" charset="0"/>
                                  </a:rPr>
                                  <m:t>𝑃</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lt-LT" sz="1600" b="0" i="1">
                        <a:latin typeface="Cambria Math" panose="02040503050406030204" pitchFamily="18" charset="0"/>
                      </a:rPr>
                      <m:t> </m:t>
                    </m:r>
                    <m:r>
                      <a:rPr lang="lt-LT" sz="1600" b="0" i="1">
                        <a:latin typeface="Cambria Math" panose="02040503050406030204" pitchFamily="18" charset="0"/>
                      </a:rPr>
                      <m:t>𝑍</m:t>
                    </m:r>
                    <m:r>
                      <a:rPr lang="en-US" sz="1600" b="0" i="1">
                        <a:latin typeface="Cambria Math" panose="02040503050406030204" pitchFamily="18" charset="0"/>
                      </a:rPr>
                      <m:t> </m:t>
                    </m:r>
                  </m:oMath>
                </m:oMathPara>
              </a14:m>
              <a:endParaRPr lang="en-US" sz="1100"/>
            </a:p>
          </xdr:txBody>
        </xdr:sp>
      </mc:Choice>
      <mc:Fallback xmlns="">
        <xdr:sp macro="" textlink="">
          <xdr:nvSpPr>
            <xdr:cNvPr id="12" name="TextBox 11">
              <a:extLst>
                <a:ext uri="{FF2B5EF4-FFF2-40B4-BE49-F238E27FC236}">
                  <a16:creationId xmlns:a16="http://schemas.microsoft.com/office/drawing/2014/main" id="{3CD8ED9D-04C1-4B1B-BF38-A226B509F7CA}"/>
                </a:ext>
              </a:extLst>
            </xdr:cNvPr>
            <xdr:cNvSpPr txBox="1"/>
          </xdr:nvSpPr>
          <xdr:spPr>
            <a:xfrm>
              <a:off x="4146340" y="24403680"/>
              <a:ext cx="1846385"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600" b="0" i="0">
                  <a:latin typeface="Cambria Math" panose="02040503050406030204" pitchFamily="18" charset="0"/>
                </a:rPr>
                <a:t>𝑃</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a:t>
              </a:r>
              <a:r>
                <a:rPr lang="lt-LT" sz="1600" b="0" i="0">
                  <a:latin typeface="Cambria Math" panose="02040503050406030204" pitchFamily="18" charset="0"/>
                </a:rPr>
                <a:t>𝑃</a:t>
              </a:r>
              <a:r>
                <a:rPr lang="en-US" sz="1600" b="0" i="0">
                  <a:latin typeface="Cambria Math" panose="02040503050406030204" pitchFamily="18" charset="0"/>
                </a:rPr>
                <a:t>_𝑖 )𝑥</a:t>
              </a:r>
              <a:r>
                <a:rPr lang="lt-LT" sz="1600" b="0" i="0">
                  <a:latin typeface="Cambria Math" panose="02040503050406030204" pitchFamily="18" charset="0"/>
                </a:rPr>
                <a:t> 𝑍</a:t>
              </a:r>
              <a:r>
                <a:rPr lang="en-US" sz="1600" b="0" i="0">
                  <a:latin typeface="Cambria Math" panose="02040503050406030204" pitchFamily="18" charset="0"/>
                </a:rPr>
                <a:t> </a:t>
              </a:r>
              <a:endParaRPr lang="en-US" sz="1100"/>
            </a:p>
          </xdr:txBody>
        </xdr:sp>
      </mc:Fallback>
    </mc:AlternateContent>
    <xdr:clientData/>
  </xdr:oneCellAnchor>
  <xdr:oneCellAnchor>
    <xdr:from>
      <xdr:col>2</xdr:col>
      <xdr:colOff>2878851</xdr:colOff>
      <xdr:row>70</xdr:row>
      <xdr:rowOff>17302</xdr:rowOff>
    </xdr:from>
    <xdr:ext cx="2148491" cy="63255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t-LT" sz="1100" b="1" i="1">
                        <a:latin typeface="Cambria Math" panose="02040503050406030204" pitchFamily="18" charset="0"/>
                      </a:rPr>
                      <m:t>𝑷</m:t>
                    </m:r>
                    <m:r>
                      <a:rPr lang="lt-LT" sz="1100" b="1" i="1" baseline="-25000">
                        <a:latin typeface="Cambria Math" panose="02040503050406030204" pitchFamily="18" charset="0"/>
                      </a:rPr>
                      <m:t>𝒊</m:t>
                    </m:r>
                    <m:r>
                      <a:rPr lang="lt-LT" sz="1100" b="1" i="1">
                        <a:latin typeface="Cambria Math" panose="02040503050406030204" pitchFamily="18" charset="0"/>
                      </a:rPr>
                      <m:t>=</m:t>
                    </m:r>
                    <m:f>
                      <m:fPr>
                        <m:ctrlPr>
                          <a:rPr lang="lt-LT" sz="1100" b="1" i="1">
                            <a:latin typeface="Cambria Math" panose="02040503050406030204" pitchFamily="18" charset="0"/>
                          </a:rPr>
                        </m:ctrlPr>
                      </m:fPr>
                      <m:num>
                        <m:r>
                          <a:rPr lang="lt-LT" sz="1100" b="1" i="1">
                            <a:latin typeface="Cambria Math" panose="02040503050406030204" pitchFamily="18" charset="0"/>
                          </a:rPr>
                          <m:t>𝑷</m:t>
                        </m:r>
                        <m:r>
                          <a:rPr lang="lt-LT" sz="1100" b="1" i="1" baseline="-25000">
                            <a:latin typeface="Cambria Math" panose="02040503050406030204" pitchFamily="18" charset="0"/>
                          </a:rPr>
                          <m:t>𝒗</m:t>
                        </m:r>
                        <m:r>
                          <a:rPr lang="lt-LT" sz="1100" b="1" i="1">
                            <a:latin typeface="Cambria Math" panose="02040503050406030204" pitchFamily="18" charset="0"/>
                          </a:rPr>
                          <m:t> −</m:t>
                        </m:r>
                        <m:r>
                          <a:rPr lang="lt-LT" sz="1100" b="1" i="1">
                            <a:latin typeface="Cambria Math" panose="02040503050406030204" pitchFamily="18" charset="0"/>
                          </a:rPr>
                          <m:t>𝑷𝒎𝒊𝒏</m:t>
                        </m:r>
                      </m:num>
                      <m:den>
                        <m:r>
                          <a:rPr lang="lt-LT" sz="1100" b="1" i="1">
                            <a:solidFill>
                              <a:schemeClr val="tx1"/>
                            </a:solidFill>
                            <a:effectLst/>
                            <a:latin typeface="Cambria Math" panose="02040503050406030204" pitchFamily="18" charset="0"/>
                            <a:ea typeface="+mn-ea"/>
                            <a:cs typeface="+mn-cs"/>
                          </a:rPr>
                          <m:t>𝑷</m:t>
                        </m:r>
                        <m:r>
                          <a:rPr lang="lt-LT" sz="1100" b="1" i="1" baseline="-25000">
                            <a:solidFill>
                              <a:schemeClr val="tx1"/>
                            </a:solidFill>
                            <a:effectLst/>
                            <a:latin typeface="Cambria Math" panose="02040503050406030204" pitchFamily="18" charset="0"/>
                            <a:ea typeface="+mn-ea"/>
                            <a:cs typeface="+mn-cs"/>
                          </a:rPr>
                          <m:t>𝒎𝒂𝒙</m:t>
                        </m:r>
                        <m:r>
                          <a:rPr lang="lt-LT" sz="1100" b="1" i="1">
                            <a:solidFill>
                              <a:schemeClr val="tx1"/>
                            </a:solidFill>
                            <a:effectLst/>
                            <a:latin typeface="Cambria Math" panose="02040503050406030204" pitchFamily="18" charset="0"/>
                            <a:ea typeface="+mn-ea"/>
                            <a:cs typeface="+mn-cs"/>
                          </a:rPr>
                          <m:t> −</m:t>
                        </m:r>
                        <m:r>
                          <a:rPr lang="lt-LT" sz="1100" b="1" i="1">
                            <a:solidFill>
                              <a:schemeClr val="tx1"/>
                            </a:solidFill>
                            <a:effectLst/>
                            <a:latin typeface="Cambria Math" panose="02040503050406030204" pitchFamily="18" charset="0"/>
                            <a:ea typeface="+mn-ea"/>
                            <a:cs typeface="+mn-cs"/>
                          </a:rPr>
                          <m:t>𝑷𝒎𝒊𝒏</m:t>
                        </m:r>
                      </m:den>
                    </m:f>
                    <m:r>
                      <a:rPr lang="lt-LT" sz="1100" b="1" i="1">
                        <a:latin typeface="Cambria Math" panose="02040503050406030204" pitchFamily="18" charset="0"/>
                      </a:rPr>
                      <m:t> </m:t>
                    </m:r>
                    <m:r>
                      <a:rPr lang="lt-LT" sz="1100" b="1" i="1">
                        <a:latin typeface="Cambria Math" panose="02040503050406030204" pitchFamily="18" charset="0"/>
                      </a:rPr>
                      <m:t>𝒙</m:t>
                    </m:r>
                    <m:r>
                      <a:rPr lang="lt-LT" sz="1100" b="1" i="1">
                        <a:latin typeface="Cambria Math" panose="02040503050406030204" pitchFamily="18" charset="0"/>
                      </a:rPr>
                      <m:t> </m:t>
                    </m:r>
                    <m:r>
                      <a:rPr lang="lt-LT" sz="1100" b="1" i="1">
                        <a:latin typeface="Cambria Math" panose="02040503050406030204" pitchFamily="18" charset="0"/>
                      </a:rPr>
                      <m:t>𝑵𝒊</m:t>
                    </m:r>
                  </m:oMath>
                </m:oMathPara>
              </a14:m>
              <a:endParaRPr lang="lt-LT" sz="1100" b="1" baseline="-25000"/>
            </a:p>
          </xdr:txBody>
        </xdr:sp>
      </mc:Choice>
      <mc:Fallback xmlns="">
        <xdr:sp macro="" textlink="">
          <xdr:nvSpPr>
            <xdr:cNvPr id="4" name="TextBox 3">
              <a:extLst>
                <a:ext uri="{FF2B5EF4-FFF2-40B4-BE49-F238E27FC236}">
                  <a16:creationId xmlns:a16="http://schemas.microsoft.com/office/drawing/2014/main" id="{96CDA2C6-B4F0-4C6F-B352-D92FE3765FA6}"/>
                </a:ext>
              </a:extLst>
            </xdr:cNvPr>
            <xdr:cNvSpPr txBox="1"/>
          </xdr:nvSpPr>
          <xdr:spPr>
            <a:xfrm>
              <a:off x="3956750" y="23250831"/>
              <a:ext cx="2148491" cy="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t-LT" sz="1100" b="1" i="0">
                  <a:latin typeface="Cambria Math" panose="02040503050406030204" pitchFamily="18" charset="0"/>
                </a:rPr>
                <a:t>𝑷</a:t>
              </a:r>
              <a:r>
                <a:rPr lang="lt-LT" sz="1100" b="1" i="0" baseline="-25000">
                  <a:latin typeface="Cambria Math" panose="02040503050406030204" pitchFamily="18" charset="0"/>
                </a:rPr>
                <a:t>𝒊</a:t>
              </a:r>
              <a:r>
                <a:rPr lang="lt-LT" sz="1100" b="1" i="0">
                  <a:latin typeface="Cambria Math" panose="02040503050406030204" pitchFamily="18" charset="0"/>
                </a:rPr>
                <a:t>=(𝑷</a:t>
              </a:r>
              <a:r>
                <a:rPr lang="lt-LT" sz="1100" b="1" i="0" baseline="-25000">
                  <a:latin typeface="Cambria Math" panose="02040503050406030204" pitchFamily="18" charset="0"/>
                </a:rPr>
                <a:t>𝒗</a:t>
              </a:r>
              <a:r>
                <a:rPr lang="lt-LT" sz="1100" b="1" i="0">
                  <a:latin typeface="Cambria Math" panose="02040503050406030204" pitchFamily="18" charset="0"/>
                </a:rPr>
                <a:t> −𝑷𝒎𝒊𝒏)/(</a:t>
              </a:r>
              <a:r>
                <a:rPr lang="lt-LT" sz="1100" b="1" i="0">
                  <a:solidFill>
                    <a:schemeClr val="tx1"/>
                  </a:solidFill>
                  <a:effectLst/>
                  <a:latin typeface="Cambria Math" panose="02040503050406030204" pitchFamily="18" charset="0"/>
                  <a:ea typeface="+mn-ea"/>
                  <a:cs typeface="+mn-cs"/>
                </a:rPr>
                <a:t>𝑷</a:t>
              </a:r>
              <a:r>
                <a:rPr lang="lt-LT" sz="1100" b="1" i="0" baseline="-25000">
                  <a:solidFill>
                    <a:schemeClr val="tx1"/>
                  </a:solidFill>
                  <a:effectLst/>
                  <a:latin typeface="Cambria Math" panose="02040503050406030204" pitchFamily="18" charset="0"/>
                  <a:ea typeface="+mn-ea"/>
                  <a:cs typeface="+mn-cs"/>
                </a:rPr>
                <a:t>𝒎𝒂𝒙</a:t>
              </a:r>
              <a:r>
                <a:rPr lang="lt-LT" sz="1100" b="1" i="0">
                  <a:solidFill>
                    <a:schemeClr val="tx1"/>
                  </a:solidFill>
                  <a:effectLst/>
                  <a:latin typeface="Cambria Math" panose="02040503050406030204" pitchFamily="18" charset="0"/>
                  <a:ea typeface="+mn-ea"/>
                  <a:cs typeface="+mn-cs"/>
                </a:rPr>
                <a:t> −𝑷𝒎𝒊𝒏) </a:t>
              </a:r>
              <a:r>
                <a:rPr lang="lt-LT" sz="1100" b="1" i="0">
                  <a:latin typeface="Cambria Math" panose="02040503050406030204" pitchFamily="18" charset="0"/>
                </a:rPr>
                <a:t> 𝒙 𝑵𝒊</a:t>
              </a:r>
              <a:endParaRPr lang="lt-LT" sz="1100" b="1" baseline="-25000"/>
            </a:p>
          </xdr:txBody>
        </xdr:sp>
      </mc:Fallback>
    </mc:AlternateContent>
    <xdr:clientData/>
  </xdr:oneCellAnchor>
  <xdr:twoCellAnchor>
    <xdr:from>
      <xdr:col>3</xdr:col>
      <xdr:colOff>32017</xdr:colOff>
      <xdr:row>49</xdr:row>
      <xdr:rowOff>64034</xdr:rowOff>
    </xdr:from>
    <xdr:to>
      <xdr:col>4</xdr:col>
      <xdr:colOff>63820</xdr:colOff>
      <xdr:row>51</xdr:row>
      <xdr:rowOff>30238</xdr:rowOff>
    </xdr:to>
    <xdr:pic>
      <xdr:nvPicPr>
        <xdr:cNvPr id="2" name="Picture 1">
          <a:extLst>
            <a:ext uri="{FF2B5EF4-FFF2-40B4-BE49-F238E27FC236}">
              <a16:creationId xmlns:a16="http://schemas.microsoft.com/office/drawing/2014/main" id="{4D40AF82-75D1-8743-809D-57A3F62BD83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4202" y="18676471"/>
          <a:ext cx="1323147" cy="3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J98"/>
  <sheetViews>
    <sheetView tabSelected="1" topLeftCell="A7" zoomScale="111" zoomScaleNormal="100" workbookViewId="0">
      <selection activeCell="C22" sqref="C22"/>
    </sheetView>
  </sheetViews>
  <sheetFormatPr defaultColWidth="9.140625" defaultRowHeight="15.75" x14ac:dyDescent="0.25"/>
  <cols>
    <col min="1" max="1" width="9.140625" style="2"/>
    <col min="2" max="2" width="5" style="2" customWidth="1"/>
    <col min="3" max="3" width="40.42578125" style="2" customWidth="1"/>
    <col min="4" max="4" width="17" style="2" customWidth="1"/>
    <col min="5" max="5" width="5.85546875" style="2" customWidth="1"/>
    <col min="6" max="6" width="5.140625" style="2" customWidth="1"/>
    <col min="7" max="7" width="11.7109375" style="2" customWidth="1"/>
    <col min="8" max="8" width="19.42578125" style="2" customWidth="1"/>
    <col min="9" max="9" width="43.28515625" style="2" customWidth="1"/>
    <col min="10" max="10" width="16.85546875" style="2" bestFit="1" customWidth="1"/>
    <col min="11" max="16384" width="9.140625" style="2"/>
  </cols>
  <sheetData>
    <row r="1" spans="2:8" ht="18.75" x14ac:dyDescent="0.3">
      <c r="B1" s="4" t="s">
        <v>0</v>
      </c>
      <c r="C1" s="5"/>
      <c r="D1" s="5"/>
      <c r="E1" s="5"/>
      <c r="F1" s="5"/>
    </row>
    <row r="2" spans="2:8" ht="18.75" x14ac:dyDescent="0.3">
      <c r="B2" s="4"/>
      <c r="C2" s="5"/>
      <c r="D2" s="5"/>
      <c r="E2" s="5"/>
      <c r="F2" s="5"/>
    </row>
    <row r="3" spans="2:8" ht="36" customHeight="1" x14ac:dyDescent="0.25">
      <c r="B3" s="84" t="s">
        <v>1</v>
      </c>
      <c r="C3" s="84"/>
      <c r="D3" s="84"/>
      <c r="E3" s="84"/>
      <c r="F3" s="84"/>
      <c r="G3" s="84"/>
      <c r="H3" s="84"/>
    </row>
    <row r="4" spans="2:8" ht="34.5" customHeight="1" x14ac:dyDescent="0.25">
      <c r="B4" s="84" t="s">
        <v>2</v>
      </c>
      <c r="C4" s="84"/>
      <c r="D4" s="84"/>
      <c r="E4" s="84"/>
      <c r="F4" s="84"/>
      <c r="G4" s="84"/>
      <c r="H4" s="84"/>
    </row>
    <row r="6" spans="2:8" x14ac:dyDescent="0.25">
      <c r="B6" s="2" t="s">
        <v>3</v>
      </c>
    </row>
    <row r="7" spans="2:8" x14ac:dyDescent="0.25">
      <c r="C7" s="31" t="s">
        <v>4</v>
      </c>
      <c r="D7" s="32">
        <v>50</v>
      </c>
    </row>
    <row r="8" spans="2:8" x14ac:dyDescent="0.25">
      <c r="C8" s="31" t="s">
        <v>5</v>
      </c>
      <c r="D8" s="32">
        <v>34</v>
      </c>
    </row>
    <row r="9" spans="2:8" x14ac:dyDescent="0.25">
      <c r="C9" s="31" t="s">
        <v>6</v>
      </c>
      <c r="D9" s="32">
        <v>4</v>
      </c>
    </row>
    <row r="10" spans="2:8" x14ac:dyDescent="0.25">
      <c r="C10" s="31" t="s">
        <v>7</v>
      </c>
      <c r="D10" s="32">
        <v>12</v>
      </c>
    </row>
    <row r="12" spans="2:8" x14ac:dyDescent="0.25">
      <c r="B12" s="2" t="s">
        <v>8</v>
      </c>
    </row>
    <row r="13" spans="2:8" ht="16.5" thickBot="1" x14ac:dyDescent="0.3"/>
    <row r="14" spans="2:8" ht="49.5" customHeight="1" thickBot="1" x14ac:dyDescent="0.3">
      <c r="B14" s="85" t="s">
        <v>9</v>
      </c>
      <c r="C14" s="86"/>
      <c r="D14" s="86"/>
      <c r="E14" s="86"/>
      <c r="F14" s="87"/>
      <c r="G14" s="85" t="s">
        <v>10</v>
      </c>
      <c r="H14" s="87"/>
    </row>
    <row r="15" spans="2:8" ht="16.5" thickBot="1" x14ac:dyDescent="0.3">
      <c r="B15" s="88" t="s">
        <v>11</v>
      </c>
      <c r="C15" s="89"/>
      <c r="D15" s="89"/>
      <c r="E15" s="89"/>
      <c r="F15" s="90"/>
      <c r="G15" s="33" t="s">
        <v>12</v>
      </c>
      <c r="H15" s="34">
        <f>D7</f>
        <v>50</v>
      </c>
    </row>
    <row r="16" spans="2:8" ht="16.5" thickBot="1" x14ac:dyDescent="0.3">
      <c r="B16" s="92" t="s">
        <v>13</v>
      </c>
      <c r="C16" s="93"/>
      <c r="D16" s="93"/>
      <c r="E16" s="93"/>
      <c r="F16" s="94"/>
      <c r="G16" s="33" t="s">
        <v>14</v>
      </c>
      <c r="H16" s="34">
        <f>D8</f>
        <v>34</v>
      </c>
    </row>
    <row r="17" spans="2:10" ht="16.5" thickBot="1" x14ac:dyDescent="0.3">
      <c r="B17" s="92" t="s">
        <v>15</v>
      </c>
      <c r="C17" s="93"/>
      <c r="D17" s="93"/>
      <c r="E17" s="93"/>
      <c r="F17" s="94"/>
      <c r="G17" s="33" t="s">
        <v>16</v>
      </c>
      <c r="H17" s="34">
        <f>D9</f>
        <v>4</v>
      </c>
    </row>
    <row r="18" spans="2:10" ht="16.5" thickBot="1" x14ac:dyDescent="0.3">
      <c r="B18" s="92" t="s">
        <v>17</v>
      </c>
      <c r="C18" s="93"/>
      <c r="D18" s="93"/>
      <c r="E18" s="93"/>
      <c r="F18" s="94"/>
      <c r="G18" s="33" t="s">
        <v>18</v>
      </c>
      <c r="H18" s="34">
        <f>D10</f>
        <v>12</v>
      </c>
    </row>
    <row r="19" spans="2:10" ht="16.5" customHeight="1" thickBot="1" x14ac:dyDescent="0.3">
      <c r="B19" s="35" t="s">
        <v>19</v>
      </c>
      <c r="C19" s="36" t="s">
        <v>20</v>
      </c>
      <c r="D19" s="36" t="s">
        <v>21</v>
      </c>
      <c r="E19" s="95" t="s">
        <v>22</v>
      </c>
      <c r="F19" s="96"/>
      <c r="G19" s="86"/>
      <c r="H19" s="87"/>
    </row>
    <row r="20" spans="2:10" ht="84" customHeight="1" thickBot="1" x14ac:dyDescent="0.3">
      <c r="B20" s="58" t="s">
        <v>23</v>
      </c>
      <c r="C20" s="53" t="s">
        <v>24</v>
      </c>
      <c r="D20" s="56" t="s">
        <v>25</v>
      </c>
      <c r="E20" s="37" t="s">
        <v>26</v>
      </c>
      <c r="F20" s="38">
        <v>0.1</v>
      </c>
      <c r="G20" s="71" t="s">
        <v>27</v>
      </c>
      <c r="H20" s="72"/>
      <c r="J20" s="39"/>
    </row>
    <row r="21" spans="2:10" s="41" customFormat="1" ht="63.75" thickBot="1" x14ac:dyDescent="0.3">
      <c r="B21" s="40" t="s">
        <v>28</v>
      </c>
      <c r="C21" s="54" t="s">
        <v>29</v>
      </c>
      <c r="D21" s="57" t="s">
        <v>25</v>
      </c>
      <c r="E21" s="37" t="s">
        <v>30</v>
      </c>
      <c r="F21" s="38">
        <v>0.2</v>
      </c>
      <c r="G21" s="71" t="s">
        <v>27</v>
      </c>
      <c r="H21" s="72"/>
      <c r="I21" s="66"/>
      <c r="J21" s="42"/>
    </row>
    <row r="22" spans="2:10" ht="30.75" thickBot="1" x14ac:dyDescent="0.3">
      <c r="B22" s="40" t="s">
        <v>31</v>
      </c>
      <c r="C22" s="54" t="s">
        <v>32</v>
      </c>
      <c r="D22" s="57" t="s">
        <v>25</v>
      </c>
      <c r="E22" s="37" t="s">
        <v>33</v>
      </c>
      <c r="F22" s="38">
        <v>0.35</v>
      </c>
      <c r="G22" s="71" t="s">
        <v>34</v>
      </c>
      <c r="H22" s="72"/>
      <c r="J22" s="39"/>
    </row>
    <row r="23" spans="2:10" ht="30.75" thickBot="1" x14ac:dyDescent="0.3">
      <c r="B23" s="40" t="s">
        <v>35</v>
      </c>
      <c r="C23" s="55" t="s">
        <v>36</v>
      </c>
      <c r="D23" s="57" t="s">
        <v>25</v>
      </c>
      <c r="E23" s="37" t="s">
        <v>37</v>
      </c>
      <c r="F23" s="38">
        <v>0.25</v>
      </c>
      <c r="G23" s="71" t="s">
        <v>34</v>
      </c>
      <c r="H23" s="72"/>
      <c r="J23" s="39"/>
    </row>
    <row r="24" spans="2:10" ht="32.25" thickBot="1" x14ac:dyDescent="0.3">
      <c r="B24" s="40" t="s">
        <v>38</v>
      </c>
      <c r="C24" s="55" t="s">
        <v>39</v>
      </c>
      <c r="D24" s="57" t="s">
        <v>25</v>
      </c>
      <c r="E24" s="37" t="s">
        <v>40</v>
      </c>
      <c r="F24" s="38">
        <v>0.1</v>
      </c>
      <c r="G24" s="71" t="s">
        <v>34</v>
      </c>
      <c r="H24" s="72"/>
      <c r="J24" s="39"/>
    </row>
    <row r="25" spans="2:10" ht="72.75" customHeight="1" thickBot="1" x14ac:dyDescent="0.3">
      <c r="B25" s="40" t="s">
        <v>41</v>
      </c>
      <c r="C25" s="55" t="s">
        <v>42</v>
      </c>
      <c r="D25" s="57" t="s">
        <v>43</v>
      </c>
      <c r="E25" s="37" t="s">
        <v>44</v>
      </c>
      <c r="F25" s="38">
        <v>0.15</v>
      </c>
      <c r="G25" s="71" t="s">
        <v>45</v>
      </c>
      <c r="H25" s="72"/>
      <c r="I25" s="52"/>
    </row>
    <row r="26" spans="2:10" ht="109.5" thickBot="1" x14ac:dyDescent="0.3">
      <c r="B26" s="40" t="s">
        <v>46</v>
      </c>
      <c r="C26" s="55" t="s">
        <v>47</v>
      </c>
      <c r="D26" s="57" t="s">
        <v>43</v>
      </c>
      <c r="E26" s="37" t="s">
        <v>48</v>
      </c>
      <c r="F26" s="38">
        <v>0.25</v>
      </c>
      <c r="G26" s="71" t="s">
        <v>49</v>
      </c>
      <c r="H26" s="72"/>
      <c r="I26" s="52"/>
    </row>
    <row r="27" spans="2:10" ht="134.25" customHeight="1" thickBot="1" x14ac:dyDescent="0.3">
      <c r="B27" s="40" t="s">
        <v>50</v>
      </c>
      <c r="C27" s="55" t="s">
        <v>51</v>
      </c>
      <c r="D27" s="57" t="s">
        <v>43</v>
      </c>
      <c r="E27" s="37" t="s">
        <v>52</v>
      </c>
      <c r="F27" s="38">
        <v>0.3</v>
      </c>
      <c r="G27" s="71" t="s">
        <v>49</v>
      </c>
      <c r="H27" s="72"/>
      <c r="I27" s="52"/>
    </row>
    <row r="28" spans="2:10" ht="105.75" customHeight="1" thickBot="1" x14ac:dyDescent="0.3">
      <c r="B28" s="40" t="s">
        <v>53</v>
      </c>
      <c r="C28" s="55" t="s">
        <v>54</v>
      </c>
      <c r="D28" s="57" t="s">
        <v>43</v>
      </c>
      <c r="E28" s="37" t="s">
        <v>55</v>
      </c>
      <c r="F28" s="38">
        <v>0.3</v>
      </c>
      <c r="G28" s="71" t="s">
        <v>49</v>
      </c>
      <c r="H28" s="72"/>
      <c r="I28" s="52"/>
    </row>
    <row r="29" spans="2:10" ht="48" thickBot="1" x14ac:dyDescent="0.3">
      <c r="B29" s="40" t="s">
        <v>56</v>
      </c>
      <c r="C29" s="55" t="s">
        <v>57</v>
      </c>
      <c r="D29" s="57" t="s">
        <v>25</v>
      </c>
      <c r="E29" s="37" t="s">
        <v>58</v>
      </c>
      <c r="F29" s="46">
        <v>1</v>
      </c>
      <c r="G29" s="71" t="s">
        <v>59</v>
      </c>
      <c r="H29" s="72"/>
    </row>
    <row r="30" spans="2:10" ht="15.75" customHeight="1" x14ac:dyDescent="0.25">
      <c r="B30" s="81" t="s">
        <v>60</v>
      </c>
      <c r="C30" s="82"/>
      <c r="D30" s="83"/>
      <c r="E30" s="44"/>
      <c r="F30" s="51"/>
      <c r="G30" s="43"/>
      <c r="H30" s="43"/>
    </row>
    <row r="31" spans="2:10" ht="15.75" customHeight="1" x14ac:dyDescent="0.25">
      <c r="B31" s="76" t="s">
        <v>61</v>
      </c>
      <c r="C31" s="68"/>
      <c r="D31" s="77"/>
      <c r="E31" s="44"/>
      <c r="F31" s="51"/>
      <c r="G31" s="43"/>
      <c r="H31" s="43"/>
    </row>
    <row r="32" spans="2:10" x14ac:dyDescent="0.25">
      <c r="B32" s="76"/>
      <c r="C32" s="68"/>
      <c r="D32" s="77"/>
      <c r="E32" s="44"/>
      <c r="F32" s="51"/>
      <c r="G32" s="43"/>
      <c r="H32" s="43"/>
    </row>
    <row r="33" spans="2:8" ht="15.75" customHeight="1" x14ac:dyDescent="0.25">
      <c r="B33" s="76" t="s">
        <v>62</v>
      </c>
      <c r="C33" s="68"/>
      <c r="D33" s="77"/>
      <c r="E33" s="44"/>
      <c r="F33" s="51"/>
      <c r="G33" s="43"/>
      <c r="H33" s="43"/>
    </row>
    <row r="34" spans="2:8" x14ac:dyDescent="0.25">
      <c r="B34" s="76"/>
      <c r="C34" s="68"/>
      <c r="D34" s="77"/>
      <c r="E34" s="44"/>
      <c r="F34" s="51"/>
      <c r="G34" s="43"/>
      <c r="H34" s="43"/>
    </row>
    <row r="35" spans="2:8" x14ac:dyDescent="0.25">
      <c r="B35" s="76"/>
      <c r="C35" s="68"/>
      <c r="D35" s="77"/>
      <c r="E35" s="44"/>
      <c r="F35" s="51"/>
      <c r="G35" s="43"/>
      <c r="H35" s="43"/>
    </row>
    <row r="36" spans="2:8" ht="15.75" customHeight="1" x14ac:dyDescent="0.25">
      <c r="B36" s="76" t="s">
        <v>63</v>
      </c>
      <c r="C36" s="68"/>
      <c r="D36" s="77"/>
      <c r="E36" s="44"/>
      <c r="F36" s="51"/>
      <c r="G36" s="43"/>
      <c r="H36" s="43"/>
    </row>
    <row r="37" spans="2:8" x14ac:dyDescent="0.25">
      <c r="B37" s="76"/>
      <c r="C37" s="68"/>
      <c r="D37" s="77"/>
      <c r="E37" s="44"/>
      <c r="F37" s="51"/>
      <c r="G37" s="43"/>
      <c r="H37" s="43"/>
    </row>
    <row r="38" spans="2:8" ht="15.75" customHeight="1" x14ac:dyDescent="0.25">
      <c r="B38" s="76" t="s">
        <v>64</v>
      </c>
      <c r="C38" s="68"/>
      <c r="D38" s="77"/>
      <c r="E38" s="44"/>
      <c r="F38" s="51"/>
      <c r="G38" s="43"/>
      <c r="H38" s="43"/>
    </row>
    <row r="39" spans="2:8" ht="15.75" customHeight="1" x14ac:dyDescent="0.25">
      <c r="B39" s="76" t="s">
        <v>65</v>
      </c>
      <c r="C39" s="68"/>
      <c r="D39" s="77"/>
      <c r="E39" s="44"/>
      <c r="F39" s="51"/>
      <c r="G39" s="43"/>
      <c r="H39" s="43"/>
    </row>
    <row r="40" spans="2:8" ht="15.75" customHeight="1" x14ac:dyDescent="0.25">
      <c r="B40" s="76" t="s">
        <v>66</v>
      </c>
      <c r="C40" s="68"/>
      <c r="D40" s="77"/>
      <c r="E40" s="44"/>
      <c r="F40" s="51"/>
      <c r="G40" s="43"/>
      <c r="H40" s="43"/>
    </row>
    <row r="41" spans="2:8" x14ac:dyDescent="0.25">
      <c r="B41" s="76"/>
      <c r="C41" s="68"/>
      <c r="D41" s="77"/>
      <c r="E41" s="44"/>
      <c r="F41" s="51"/>
      <c r="G41" s="43"/>
      <c r="H41" s="43"/>
    </row>
    <row r="42" spans="2:8" ht="16.5" customHeight="1" x14ac:dyDescent="0.25">
      <c r="B42" s="76" t="s">
        <v>67</v>
      </c>
      <c r="C42" s="68"/>
      <c r="D42" s="77"/>
      <c r="E42" s="44"/>
      <c r="F42" s="45"/>
      <c r="G42" s="43"/>
      <c r="H42" s="43"/>
    </row>
    <row r="43" spans="2:8" ht="64.5" customHeight="1" thickBot="1" x14ac:dyDescent="0.3">
      <c r="B43" s="78"/>
      <c r="C43" s="79"/>
      <c r="D43" s="80"/>
    </row>
    <row r="44" spans="2:8" ht="33.75" customHeight="1" x14ac:dyDescent="0.25">
      <c r="B44" s="73" t="s">
        <v>68</v>
      </c>
      <c r="C44" s="73"/>
      <c r="D44" s="73"/>
      <c r="E44" s="73"/>
      <c r="F44" s="73"/>
      <c r="G44" s="73"/>
      <c r="H44" s="73"/>
    </row>
    <row r="46" spans="2:8" ht="31.5" customHeight="1" x14ac:dyDescent="0.25">
      <c r="B46" s="73" t="s">
        <v>69</v>
      </c>
      <c r="C46" s="73"/>
      <c r="D46" s="73"/>
      <c r="E46" s="73"/>
      <c r="F46" s="73"/>
      <c r="G46" s="73"/>
      <c r="H46" s="73"/>
    </row>
    <row r="47" spans="2:8" x14ac:dyDescent="0.25">
      <c r="D47" s="30" t="s">
        <v>70</v>
      </c>
    </row>
    <row r="49" spans="2:8" ht="31.5" customHeight="1" x14ac:dyDescent="0.25">
      <c r="B49" s="73" t="s">
        <v>71</v>
      </c>
      <c r="C49" s="73"/>
      <c r="D49" s="73"/>
      <c r="E49" s="73"/>
      <c r="F49" s="73"/>
      <c r="G49" s="73"/>
      <c r="H49" s="73"/>
    </row>
    <row r="53" spans="2:8" ht="30.75" customHeight="1" x14ac:dyDescent="0.25">
      <c r="B53" s="73" t="s">
        <v>72</v>
      </c>
      <c r="C53" s="73"/>
      <c r="D53" s="73"/>
      <c r="E53" s="73"/>
      <c r="F53" s="73"/>
      <c r="G53" s="73"/>
      <c r="H53" s="73"/>
    </row>
    <row r="54" spans="2:8" x14ac:dyDescent="0.25">
      <c r="B54" s="68" t="s">
        <v>73</v>
      </c>
      <c r="C54" s="68"/>
      <c r="D54" s="68"/>
      <c r="E54" s="68"/>
      <c r="F54" s="68"/>
      <c r="G54" s="68"/>
      <c r="H54" s="68"/>
    </row>
    <row r="55" spans="2:8" x14ac:dyDescent="0.25">
      <c r="B55" s="68"/>
      <c r="C55" s="68"/>
      <c r="D55" s="68"/>
      <c r="E55" s="68"/>
      <c r="F55" s="68"/>
      <c r="G55" s="68"/>
      <c r="H55" s="68"/>
    </row>
    <row r="56" spans="2:8" x14ac:dyDescent="0.25">
      <c r="B56" s="68"/>
      <c r="C56" s="68"/>
      <c r="D56" s="68"/>
      <c r="E56" s="68"/>
      <c r="F56" s="68"/>
      <c r="G56" s="68"/>
      <c r="H56" s="68"/>
    </row>
    <row r="58" spans="2:8" ht="32.25" customHeight="1" x14ac:dyDescent="0.25">
      <c r="B58" s="73" t="s">
        <v>74</v>
      </c>
      <c r="C58" s="73"/>
      <c r="D58" s="73"/>
      <c r="E58" s="73"/>
      <c r="F58" s="73"/>
      <c r="G58" s="73"/>
      <c r="H58" s="73"/>
    </row>
    <row r="64" spans="2:8" ht="15.75" customHeight="1" x14ac:dyDescent="0.25">
      <c r="B64" s="74" t="s">
        <v>75</v>
      </c>
      <c r="C64" s="74"/>
      <c r="D64" s="74"/>
      <c r="E64" s="74"/>
      <c r="F64" s="74"/>
      <c r="G64" s="74"/>
      <c r="H64" s="74"/>
    </row>
    <row r="65" spans="2:8" x14ac:dyDescent="0.25">
      <c r="B65" s="74"/>
      <c r="C65" s="74"/>
      <c r="D65" s="74"/>
      <c r="E65" s="74"/>
      <c r="F65" s="74"/>
      <c r="G65" s="74"/>
      <c r="H65" s="74"/>
    </row>
    <row r="66" spans="2:8" x14ac:dyDescent="0.25">
      <c r="B66" s="68" t="s">
        <v>76</v>
      </c>
      <c r="C66" s="68"/>
      <c r="D66" s="68"/>
      <c r="E66" s="68"/>
      <c r="F66" s="68"/>
      <c r="G66" s="68"/>
      <c r="H66" s="68"/>
    </row>
    <row r="67" spans="2:8" x14ac:dyDescent="0.25">
      <c r="B67" s="68"/>
      <c r="C67" s="68"/>
      <c r="D67" s="68"/>
      <c r="E67" s="68"/>
      <c r="F67" s="68"/>
      <c r="G67" s="68"/>
      <c r="H67" s="68"/>
    </row>
    <row r="68" spans="2:8" x14ac:dyDescent="0.25">
      <c r="B68" s="68"/>
      <c r="C68" s="68"/>
      <c r="D68" s="68"/>
      <c r="E68" s="68"/>
      <c r="F68" s="68"/>
      <c r="G68" s="68"/>
      <c r="H68" s="68"/>
    </row>
    <row r="69" spans="2:8" ht="15.75" customHeight="1" x14ac:dyDescent="0.25">
      <c r="B69" s="68"/>
      <c r="C69" s="68"/>
      <c r="D69" s="68"/>
      <c r="E69" s="68"/>
      <c r="F69" s="68"/>
      <c r="G69" s="68"/>
      <c r="H69" s="68"/>
    </row>
    <row r="71" spans="2:8" x14ac:dyDescent="0.25">
      <c r="B71" s="73"/>
      <c r="C71" s="73"/>
      <c r="D71" s="73"/>
      <c r="E71" s="73"/>
      <c r="F71" s="73"/>
      <c r="G71" s="73"/>
      <c r="H71" s="73"/>
    </row>
    <row r="72" spans="2:8" x14ac:dyDescent="0.25">
      <c r="B72" s="3"/>
      <c r="C72" s="3"/>
      <c r="D72" s="3"/>
      <c r="E72" s="3"/>
      <c r="F72" s="3"/>
      <c r="G72" s="3"/>
      <c r="H72" s="3"/>
    </row>
    <row r="73" spans="2:8" x14ac:dyDescent="0.25">
      <c r="B73" s="3"/>
      <c r="C73" s="3"/>
      <c r="D73" s="3"/>
      <c r="E73" s="3"/>
      <c r="F73" s="3"/>
      <c r="G73" s="3"/>
      <c r="H73" s="3"/>
    </row>
    <row r="74" spans="2:8" ht="15.75" customHeight="1" x14ac:dyDescent="0.25">
      <c r="B74" s="75" t="s">
        <v>77</v>
      </c>
      <c r="C74" s="75"/>
      <c r="D74" s="75"/>
      <c r="E74" s="75"/>
      <c r="F74" s="75"/>
      <c r="G74" s="75"/>
      <c r="H74" s="75"/>
    </row>
    <row r="75" spans="2:8" x14ac:dyDescent="0.25">
      <c r="B75" s="75"/>
      <c r="C75" s="75"/>
      <c r="D75" s="75"/>
      <c r="E75" s="75"/>
      <c r="F75" s="75"/>
      <c r="G75" s="75"/>
      <c r="H75" s="75"/>
    </row>
    <row r="76" spans="2:8" x14ac:dyDescent="0.25">
      <c r="B76" s="3"/>
      <c r="C76" s="3"/>
      <c r="D76" s="3"/>
      <c r="E76" s="3"/>
      <c r="F76" s="3"/>
      <c r="G76" s="3"/>
      <c r="H76" s="3"/>
    </row>
    <row r="77" spans="2:8" x14ac:dyDescent="0.25">
      <c r="B77" s="3"/>
      <c r="C77" s="3"/>
      <c r="D77" s="3"/>
      <c r="E77" s="3"/>
      <c r="F77" s="3"/>
      <c r="G77" s="3"/>
      <c r="H77" s="3"/>
    </row>
    <row r="82" spans="2:8" x14ac:dyDescent="0.25">
      <c r="B82" s="68" t="s">
        <v>78</v>
      </c>
      <c r="C82" s="68"/>
      <c r="D82" s="68"/>
      <c r="E82" s="68"/>
      <c r="F82" s="68"/>
      <c r="G82" s="68"/>
      <c r="H82" s="68"/>
    </row>
    <row r="83" spans="2:8" ht="20.45" customHeight="1" x14ac:dyDescent="0.25">
      <c r="B83" s="68"/>
      <c r="C83" s="68"/>
      <c r="D83" s="68"/>
      <c r="E83" s="68"/>
      <c r="F83" s="68"/>
      <c r="G83" s="68"/>
      <c r="H83" s="68"/>
    </row>
    <row r="84" spans="2:8" x14ac:dyDescent="0.25">
      <c r="B84" s="69" t="s">
        <v>79</v>
      </c>
      <c r="C84" s="69"/>
      <c r="D84" s="69"/>
      <c r="E84" s="69"/>
      <c r="F84" s="69"/>
      <c r="G84" s="69"/>
      <c r="H84" s="69"/>
    </row>
    <row r="85" spans="2:8" x14ac:dyDescent="0.25">
      <c r="B85" s="70" t="s">
        <v>80</v>
      </c>
      <c r="C85" s="70"/>
      <c r="D85" s="70"/>
      <c r="E85" s="70"/>
      <c r="F85" s="70"/>
      <c r="G85" s="70"/>
      <c r="H85" s="70"/>
    </row>
    <row r="86" spans="2:8" x14ac:dyDescent="0.25">
      <c r="B86" s="67" t="s">
        <v>81</v>
      </c>
      <c r="C86" s="67"/>
      <c r="D86" s="67"/>
      <c r="E86" s="67"/>
      <c r="F86" s="67"/>
      <c r="G86" s="67"/>
      <c r="H86" s="67"/>
    </row>
    <row r="91" spans="2:8" ht="17.100000000000001" customHeight="1" x14ac:dyDescent="0.25">
      <c r="B91" s="91" t="s">
        <v>82</v>
      </c>
      <c r="C91" s="91"/>
      <c r="D91" s="91"/>
      <c r="E91" s="91"/>
      <c r="F91" s="91"/>
      <c r="G91" s="91"/>
      <c r="H91" s="91"/>
    </row>
    <row r="92" spans="2:8" ht="17.100000000000001" customHeight="1" x14ac:dyDescent="0.25">
      <c r="B92" s="91"/>
      <c r="C92" s="91"/>
      <c r="D92" s="91"/>
      <c r="E92" s="91"/>
      <c r="F92" s="91"/>
      <c r="G92" s="91"/>
      <c r="H92" s="91"/>
    </row>
    <row r="93" spans="2:8" ht="17.100000000000001" customHeight="1" x14ac:dyDescent="0.25">
      <c r="B93" s="91"/>
      <c r="C93" s="91"/>
      <c r="D93" s="91"/>
      <c r="E93" s="91"/>
      <c r="F93" s="91"/>
      <c r="G93" s="91"/>
      <c r="H93" s="91"/>
    </row>
    <row r="94" spans="2:8" ht="17.100000000000001" customHeight="1" x14ac:dyDescent="0.25">
      <c r="B94" s="91"/>
      <c r="C94" s="91"/>
      <c r="D94" s="91"/>
      <c r="E94" s="91"/>
      <c r="F94" s="91"/>
      <c r="G94" s="91"/>
      <c r="H94" s="91"/>
    </row>
    <row r="95" spans="2:8" ht="17.100000000000001" customHeight="1" x14ac:dyDescent="0.25">
      <c r="B95" s="91"/>
      <c r="C95" s="91"/>
      <c r="D95" s="91"/>
      <c r="E95" s="91"/>
      <c r="F95" s="91"/>
      <c r="G95" s="91"/>
      <c r="H95" s="91"/>
    </row>
    <row r="96" spans="2:8" ht="17.100000000000001" customHeight="1" x14ac:dyDescent="0.25">
      <c r="B96" s="91" t="s">
        <v>83</v>
      </c>
      <c r="C96" s="91"/>
      <c r="D96" s="91"/>
      <c r="E96" s="91"/>
      <c r="F96" s="91"/>
      <c r="G96" s="91"/>
      <c r="H96" s="91"/>
    </row>
    <row r="97" spans="2:8" ht="17.100000000000001" customHeight="1" x14ac:dyDescent="0.25">
      <c r="B97" s="91"/>
      <c r="C97" s="91"/>
      <c r="D97" s="91"/>
      <c r="E97" s="91"/>
      <c r="F97" s="91"/>
      <c r="G97" s="91"/>
      <c r="H97" s="91"/>
    </row>
    <row r="98" spans="2:8" ht="17.100000000000001" customHeight="1" x14ac:dyDescent="0.25">
      <c r="B98" s="91"/>
      <c r="C98" s="91"/>
      <c r="D98" s="91"/>
      <c r="E98" s="91"/>
      <c r="F98" s="91"/>
      <c r="G98" s="91"/>
      <c r="H98" s="91"/>
    </row>
  </sheetData>
  <mergeCells count="43">
    <mergeCell ref="B91:H95"/>
    <mergeCell ref="B96:H98"/>
    <mergeCell ref="B39:D39"/>
    <mergeCell ref="B38:D38"/>
    <mergeCell ref="B16:F16"/>
    <mergeCell ref="E19:H19"/>
    <mergeCell ref="G20:H20"/>
    <mergeCell ref="G21:H21"/>
    <mergeCell ref="B17:F17"/>
    <mergeCell ref="B18:F18"/>
    <mergeCell ref="G28:H28"/>
    <mergeCell ref="G26:H26"/>
    <mergeCell ref="G22:H22"/>
    <mergeCell ref="B44:H44"/>
    <mergeCell ref="G23:H23"/>
    <mergeCell ref="G24:H24"/>
    <mergeCell ref="B3:H3"/>
    <mergeCell ref="B4:H4"/>
    <mergeCell ref="B14:F14"/>
    <mergeCell ref="G14:H14"/>
    <mergeCell ref="B15:F15"/>
    <mergeCell ref="G25:H25"/>
    <mergeCell ref="B40:D41"/>
    <mergeCell ref="B42:D43"/>
    <mergeCell ref="B30:D30"/>
    <mergeCell ref="G27:H27"/>
    <mergeCell ref="B33:D35"/>
    <mergeCell ref="B36:D37"/>
    <mergeCell ref="B86:H86"/>
    <mergeCell ref="B82:H83"/>
    <mergeCell ref="B84:H84"/>
    <mergeCell ref="B85:H85"/>
    <mergeCell ref="G29:H29"/>
    <mergeCell ref="B71:H71"/>
    <mergeCell ref="B64:H65"/>
    <mergeCell ref="B74:H75"/>
    <mergeCell ref="B46:H46"/>
    <mergeCell ref="B49:H49"/>
    <mergeCell ref="B53:H53"/>
    <mergeCell ref="B54:H56"/>
    <mergeCell ref="B58:H58"/>
    <mergeCell ref="B66:H69"/>
    <mergeCell ref="B31:D32"/>
  </mergeCells>
  <phoneticPr fontId="20" type="noConversion"/>
  <dataValidations count="2">
    <dataValidation allowBlank="1" sqref="C20:C29" xr:uid="{C8B2E398-3A93-424A-A3D9-9CF7342CEA21}"/>
    <dataValidation allowBlank="1" prompt="Pasirinkti parametro vertę: yra / nėra" sqref="G20:H42" xr:uid="{52E8514C-F488-45BA-8FEF-2F1026ABD921}"/>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13"/>
  <sheetViews>
    <sheetView zoomScale="113" zoomScaleNormal="100" workbookViewId="0">
      <selection activeCell="D39" sqref="D39"/>
    </sheetView>
  </sheetViews>
  <sheetFormatPr defaultColWidth="9.140625" defaultRowHeight="15.75" x14ac:dyDescent="0.25"/>
  <cols>
    <col min="1" max="2" width="9.140625" style="15"/>
    <col min="3" max="3" width="25.85546875" style="15" customWidth="1"/>
    <col min="4" max="5" width="11" style="15" bestFit="1" customWidth="1"/>
    <col min="6" max="6" width="16.28515625" style="15" customWidth="1"/>
    <col min="7" max="7" width="11" style="15" bestFit="1" customWidth="1"/>
    <col min="8" max="8" width="13.42578125" style="15" bestFit="1" customWidth="1"/>
    <col min="9" max="12" width="11" style="15" bestFit="1" customWidth="1"/>
    <col min="13" max="13" width="12.140625" style="15" bestFit="1" customWidth="1"/>
    <col min="14" max="16384" width="9.140625" style="15"/>
  </cols>
  <sheetData>
    <row r="1" spans="2:8" ht="20.25" x14ac:dyDescent="0.3">
      <c r="B1" s="100" t="s">
        <v>84</v>
      </c>
      <c r="C1" s="100"/>
      <c r="D1" s="100"/>
      <c r="E1" s="100"/>
      <c r="F1" s="100"/>
      <c r="G1" s="100"/>
      <c r="H1" s="100"/>
    </row>
    <row r="3" spans="2:8" ht="36" customHeight="1" x14ac:dyDescent="0.25">
      <c r="B3" s="97" t="s">
        <v>85</v>
      </c>
      <c r="C3" s="98"/>
      <c r="D3" s="98"/>
      <c r="E3" s="98"/>
      <c r="F3" s="99"/>
      <c r="G3" s="16">
        <v>3</v>
      </c>
      <c r="H3" s="16" t="s">
        <v>86</v>
      </c>
    </row>
    <row r="13" spans="2:8" x14ac:dyDescent="0.25">
      <c r="G13" s="15" t="s">
        <v>87</v>
      </c>
    </row>
  </sheetData>
  <mergeCells count="2">
    <mergeCell ref="B3:F3"/>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4:K38"/>
  <sheetViews>
    <sheetView topLeftCell="A25" zoomScaleNormal="100" workbookViewId="0">
      <selection activeCell="E19" sqref="E19"/>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9" style="2" customWidth="1"/>
    <col min="8" max="8" width="30.85546875" style="2" customWidth="1"/>
    <col min="9" max="10" width="29.85546875" style="2" customWidth="1"/>
    <col min="11" max="11" width="27.7109375" style="2" customWidth="1"/>
    <col min="12" max="16384" width="9.140625" style="2"/>
  </cols>
  <sheetData>
    <row r="4" spans="2:7" x14ac:dyDescent="0.25">
      <c r="B4" s="109" t="s">
        <v>88</v>
      </c>
      <c r="C4" s="109"/>
      <c r="D4" s="109"/>
      <c r="E4" s="109"/>
    </row>
    <row r="6" spans="2:7" ht="47.25" x14ac:dyDescent="0.25">
      <c r="B6" s="6" t="s">
        <v>19</v>
      </c>
      <c r="C6" s="110" t="s">
        <v>89</v>
      </c>
      <c r="D6" s="111"/>
      <c r="E6" s="7" t="s">
        <v>90</v>
      </c>
    </row>
    <row r="7" spans="2:7" ht="50.25" customHeight="1" x14ac:dyDescent="0.25">
      <c r="B7" s="8" t="s">
        <v>23</v>
      </c>
      <c r="C7" s="112" t="str">
        <f>'Vertinimo tvarka'!C20</f>
        <v>﻿Anestezijos aparate integruotas vidinis avarinis maitinimo šaltinis, kurio veikimo laikas nuo jo aktyvavimo ≥ 120 min. užtikrinant visas anestezijos aparato funkcijas</v>
      </c>
      <c r="D7" s="113"/>
      <c r="E7" s="9"/>
      <c r="F7" s="10"/>
      <c r="G7" s="10"/>
    </row>
    <row r="8" spans="2:7" ht="36.950000000000003" customHeight="1" x14ac:dyDescent="0.25">
      <c r="B8" s="11" t="s">
        <v>28</v>
      </c>
      <c r="C8" s="112" t="str">
        <f>'Vertinimo tvarka'!C21</f>
        <v>Mobilaus gyvybinių funkcijų multiparametrų modulio monitoriaus ekrano įstrižainė ≥ 6". Keičiama vaizdo orientacija ekrane jį apvertus.</v>
      </c>
      <c r="D8" s="113"/>
      <c r="E8" s="9"/>
      <c r="F8" s="10"/>
      <c r="G8" s="10"/>
    </row>
    <row r="9" spans="2:7" x14ac:dyDescent="0.25">
      <c r="B9" s="11" t="s">
        <v>31</v>
      </c>
      <c r="C9" s="112" t="str">
        <f>'Vertinimo tvarka'!C22</f>
        <v xml:space="preserve">﻿Monitoriaus ekrano įstrižainė ≥ 21" </v>
      </c>
      <c r="D9" s="113"/>
      <c r="E9" s="9"/>
      <c r="F9" s="10"/>
      <c r="G9" s="10"/>
    </row>
    <row r="10" spans="2:7" x14ac:dyDescent="0.25">
      <c r="B10" s="11" t="s">
        <v>35</v>
      </c>
      <c r="C10" s="112" t="str">
        <f>'Vertinimo tvarka'!C23</f>
        <v>﻿Maksimalus minutinis tūris ≥ 90 l/min</v>
      </c>
      <c r="D10" s="113"/>
      <c r="E10" s="9"/>
      <c r="F10" s="10"/>
      <c r="G10" s="10"/>
    </row>
    <row r="11" spans="2:7" ht="15.75" customHeight="1" x14ac:dyDescent="0.25">
      <c r="B11" s="11" t="s">
        <v>38</v>
      </c>
      <c r="C11" s="112" t="str">
        <f>'Vertinimo tvarka'!C24</f>
        <v>﻿Greito O2 tiekimo į kvėpavimo kontūrą vožtuvas ≥ 50 l/min</v>
      </c>
      <c r="D11" s="113"/>
      <c r="E11" s="9"/>
      <c r="F11" s="10"/>
      <c r="G11" s="10"/>
    </row>
    <row r="13" spans="2:7" x14ac:dyDescent="0.25">
      <c r="B13" s="109" t="s">
        <v>91</v>
      </c>
      <c r="C13" s="109"/>
      <c r="D13" s="109"/>
    </row>
    <row r="15" spans="2:7" ht="32.25" customHeight="1" x14ac:dyDescent="0.25">
      <c r="B15" s="6" t="s">
        <v>19</v>
      </c>
      <c r="C15" s="110" t="s">
        <v>92</v>
      </c>
      <c r="D15" s="111"/>
      <c r="E15" s="7" t="s">
        <v>93</v>
      </c>
    </row>
    <row r="16" spans="2:7" ht="49.5" customHeight="1" x14ac:dyDescent="0.25">
      <c r="B16" s="8" t="s">
        <v>41</v>
      </c>
      <c r="C16" s="101" t="str">
        <f>'Vertinimo tvarka'!C25:D25</f>
        <v>EKG elektrodų kabelis 5-ių elektrodų (daugkartinio naudojimo) (kiekis negali būti mažesnis, nei reikalaujama techninės specifikacijos 5.1. punkte)</v>
      </c>
      <c r="D16" s="102"/>
      <c r="E16" s="9"/>
    </row>
    <row r="17" spans="2:11" ht="71.25" customHeight="1" x14ac:dyDescent="0.25">
      <c r="B17" s="8" t="s">
        <v>46</v>
      </c>
      <c r="C17" s="101" t="str">
        <f>'Vertinimo tvarka'!C26:D26</f>
        <v>SpO2 matavimo daviklis (guminis, daugkartinio naudojimo, pirštinis, Nellcor arba lygiaverčio tipo) su prailginimo kabeliu SpO2 pirštiniam davikliui (daugkartinio naudojimo)  (kiekis negali būti mažesnis, nei reikalaujama techninės specifikacijos 5.2. punkte)</v>
      </c>
      <c r="D17" s="102"/>
      <c r="E17" s="9"/>
    </row>
    <row r="18" spans="2:11" ht="81.75" customHeight="1" x14ac:dyDescent="0.25">
      <c r="B18" s="8" t="s">
        <v>50</v>
      </c>
      <c r="C18" s="101" t="str">
        <f>'Vertinimo tvarka'!C27:D27</f>
        <v>Manžetės neinvazinio kraujospūdžio matavimui (daugkartinio naudojimo, skirtos suaugusiems, skirtingų dydžių (s-m-l-xl) po 1 vnt.) su žarnele manžetės prijungimui prie monitoriaus (daugkartinio naudojimo, tinkama komplektuojamoms manžetėms)  (kiekis negali būti mažesnis, nei reikalaujama techninės specifikacijos 5.3. punkte)</v>
      </c>
      <c r="D18" s="102"/>
      <c r="E18" s="9"/>
    </row>
    <row r="19" spans="2:11" ht="65.25" customHeight="1" x14ac:dyDescent="0.25">
      <c r="B19" s="8" t="s">
        <v>53</v>
      </c>
      <c r="C19" s="101" t="str">
        <f>'Vertinimo tvarka'!C28:D28</f>
        <v>Daugkartinio naudojimo invazinio kraujospūdžio matavimo Sensonor arba lygiaverčio tipo kabelis skirtais davikliams prijungti prie monitoriaus ir prie modulio  (kiekis negali būti mažesnis, nei reikalaujama techninės specifikacijos 5.5. punkte)</v>
      </c>
      <c r="D19" s="102"/>
      <c r="E19" s="9"/>
    </row>
    <row r="22" spans="2:11" x14ac:dyDescent="0.25">
      <c r="B22" s="109" t="s">
        <v>94</v>
      </c>
      <c r="C22" s="109"/>
      <c r="D22" s="109"/>
    </row>
    <row r="23" spans="2:11" x14ac:dyDescent="0.25">
      <c r="C23" s="3"/>
      <c r="D23" s="3"/>
      <c r="E23" s="3"/>
      <c r="F23" s="3"/>
      <c r="G23" s="3"/>
      <c r="H23" s="3"/>
      <c r="I23" s="3"/>
      <c r="J23" s="3"/>
      <c r="K23" s="3"/>
    </row>
    <row r="24" spans="2:11" x14ac:dyDescent="0.25">
      <c r="B24" s="111" t="s">
        <v>95</v>
      </c>
      <c r="C24" s="111"/>
      <c r="D24" s="7" t="s">
        <v>96</v>
      </c>
      <c r="E24" s="6" t="s">
        <v>97</v>
      </c>
      <c r="F24" s="3"/>
      <c r="G24" s="3"/>
      <c r="H24" s="3"/>
      <c r="I24" s="3"/>
      <c r="J24" s="3"/>
      <c r="K24" s="3"/>
    </row>
    <row r="25" spans="2:11" ht="33" customHeight="1" x14ac:dyDescent="0.25">
      <c r="B25" s="114" t="s">
        <v>57</v>
      </c>
      <c r="C25" s="114"/>
      <c r="D25" s="12"/>
      <c r="E25" s="13" t="s">
        <v>86</v>
      </c>
      <c r="F25" s="50"/>
      <c r="G25" s="3"/>
      <c r="H25" s="3"/>
      <c r="I25" s="3"/>
      <c r="J25" s="3"/>
      <c r="K25" s="3"/>
    </row>
    <row r="26" spans="2:11" x14ac:dyDescent="0.25">
      <c r="B26" s="105" t="s">
        <v>60</v>
      </c>
      <c r="C26" s="106"/>
      <c r="D26" s="3"/>
      <c r="E26" s="3"/>
      <c r="F26" s="3"/>
      <c r="G26" s="3"/>
      <c r="H26" s="3"/>
      <c r="I26" s="3"/>
      <c r="J26" s="3"/>
      <c r="K26" s="3"/>
    </row>
    <row r="27" spans="2:11" x14ac:dyDescent="0.25">
      <c r="B27" s="103" t="s">
        <v>61</v>
      </c>
      <c r="C27" s="104"/>
      <c r="D27" s="14"/>
    </row>
    <row r="28" spans="2:11" x14ac:dyDescent="0.25">
      <c r="B28" s="103"/>
      <c r="C28" s="104"/>
      <c r="D28" s="14"/>
    </row>
    <row r="29" spans="2:11" ht="15.75" customHeight="1" x14ac:dyDescent="0.25">
      <c r="B29" s="103" t="s">
        <v>62</v>
      </c>
      <c r="C29" s="104"/>
    </row>
    <row r="30" spans="2:11" x14ac:dyDescent="0.25">
      <c r="B30" s="103"/>
      <c r="C30" s="104"/>
    </row>
    <row r="31" spans="2:11" ht="15.75" customHeight="1" x14ac:dyDescent="0.25">
      <c r="B31" s="103" t="s">
        <v>63</v>
      </c>
      <c r="C31" s="104"/>
    </row>
    <row r="32" spans="2:11" x14ac:dyDescent="0.25">
      <c r="B32" s="103"/>
      <c r="C32" s="104"/>
    </row>
    <row r="33" spans="2:3" x14ac:dyDescent="0.25">
      <c r="B33" s="103" t="s">
        <v>64</v>
      </c>
      <c r="C33" s="104"/>
    </row>
    <row r="34" spans="2:3" x14ac:dyDescent="0.25">
      <c r="B34" s="103" t="s">
        <v>65</v>
      </c>
      <c r="C34" s="104"/>
    </row>
    <row r="35" spans="2:3" ht="15.75" customHeight="1" x14ac:dyDescent="0.25">
      <c r="B35" s="103" t="s">
        <v>66</v>
      </c>
      <c r="C35" s="104"/>
    </row>
    <row r="36" spans="2:3" x14ac:dyDescent="0.25">
      <c r="B36" s="103"/>
      <c r="C36" s="104"/>
    </row>
    <row r="37" spans="2:3" x14ac:dyDescent="0.25">
      <c r="B37" s="103" t="s">
        <v>98</v>
      </c>
      <c r="C37" s="104"/>
    </row>
    <row r="38" spans="2:3" x14ac:dyDescent="0.25">
      <c r="B38" s="107"/>
      <c r="C38" s="108"/>
    </row>
  </sheetData>
  <mergeCells count="24">
    <mergeCell ref="B37:C38"/>
    <mergeCell ref="B4:E4"/>
    <mergeCell ref="C6:D6"/>
    <mergeCell ref="C7:D7"/>
    <mergeCell ref="C8:D8"/>
    <mergeCell ref="C9:D9"/>
    <mergeCell ref="C10:D10"/>
    <mergeCell ref="B22:D22"/>
    <mergeCell ref="B24:C24"/>
    <mergeCell ref="B25:C25"/>
    <mergeCell ref="B31:C32"/>
    <mergeCell ref="C11:D11"/>
    <mergeCell ref="B13:D13"/>
    <mergeCell ref="C15:D15"/>
    <mergeCell ref="C16:D16"/>
    <mergeCell ref="C17:D17"/>
    <mergeCell ref="C18:D18"/>
    <mergeCell ref="C19:D19"/>
    <mergeCell ref="B33:C33"/>
    <mergeCell ref="B34:C34"/>
    <mergeCell ref="B35:C36"/>
    <mergeCell ref="B26:C26"/>
    <mergeCell ref="B29:C30"/>
    <mergeCell ref="B27:C28"/>
  </mergeCells>
  <phoneticPr fontId="20" type="noConversion"/>
  <dataValidations xWindow="1404" yWindow="381" count="8">
    <dataValidation allowBlank="1" sqref="B25:C25 C16:C19 C7:C11" xr:uid="{A50A1BA4-CC4D-40FC-AC9D-32CA624405C2}"/>
    <dataValidation type="list" allowBlank="1" showInputMessage="1" prompt="Pasirinkti išplėstinės garantijos reikšmę: TAIP / NE" sqref="D25" xr:uid="{C69DECDC-4BD5-4A44-BD96-0520E1B05B44}">
      <formula1>"Taip, Ne"</formula1>
    </dataValidation>
    <dataValidation type="whole" operator="greaterThanOrEqual" allowBlank="1" showInputMessage="1" showErrorMessage="1" promptTitle="Nurodyti siūlomą komplektų kiekį" prompt="Kiekis (komplektais) negali būti mažesnis nei reikalaujama techninės specifikacijos 5.5 p." sqref="E19" xr:uid="{10CCB9C8-DF05-4DCC-98EE-A3F4AD8080A6}">
      <formula1>2</formula1>
    </dataValidation>
    <dataValidation type="whole" operator="greaterThanOrEqual" allowBlank="1" showInputMessage="1" showErrorMessage="1" promptTitle="Nurodyti siūlomą kiekį, vnt." prompt="Kiekis negali būti mažesnis nei reikalaujama techninės specifikacijos 5.1 p." sqref="E16" xr:uid="{A061687E-00E3-43AE-BA79-8B7A63DFA7A7}">
      <formula1>2</formula1>
    </dataValidation>
    <dataValidation type="whole" operator="greaterThanOrEqual" allowBlank="1" showInputMessage="1" showErrorMessage="1" promptTitle="Nurodyti siūlomą komplektų kiekį" prompt="Kiekis (komplektais) negali būti mažesnis nei reikalaujama techninės specifikacijos 5.2 p." sqref="E17" xr:uid="{DF009CD0-3E4F-4D80-8C31-B99AE0B2439B}">
      <formula1>2</formula1>
    </dataValidation>
    <dataValidation type="whole" operator="greaterThanOrEqual" allowBlank="1" showInputMessage="1" showErrorMessage="1" promptTitle="Nurodyti siūlomą komplektų kiekį" prompt="Kiekis (komplektais) negali būti mažesnis nei reikalaujama techninės specifikacijos 5.3 p." sqref="E18" xr:uid="{25EEFC86-0FC0-42A8-B40C-B2830F548EE1}">
      <formula1>2</formula1>
    </dataValidation>
    <dataValidation type="list" allowBlank="1" showInputMessage="1" showErrorMessage="1" prompt="Pasirinkti parametro vertę: yra / nėra" sqref="E7:E11" xr:uid="{BC22B66D-08B9-4E8A-B4AB-88296C6D243F}">
      <formula1>"Yra, Nėra"</formula1>
    </dataValidation>
    <dataValidation allowBlank="1" prompt="Pasirinkti parametro vertę: yra / nėra" sqref="F7:G11" xr:uid="{6EA713A4-A52D-4D57-B2D4-5F8922D7813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20"/>
  <sheetViews>
    <sheetView topLeftCell="A8" zoomScaleNormal="100" workbookViewId="0">
      <selection activeCell="C21" sqref="C21"/>
    </sheetView>
  </sheetViews>
  <sheetFormatPr defaultColWidth="9.140625" defaultRowHeight="15.75" x14ac:dyDescent="0.25"/>
  <cols>
    <col min="1" max="1" width="41" style="23" customWidth="1"/>
    <col min="2" max="4" width="50.85546875" style="15" customWidth="1"/>
    <col min="5" max="16384" width="9.140625" style="15"/>
  </cols>
  <sheetData>
    <row r="1" spans="1:4" ht="15.95" customHeight="1" x14ac:dyDescent="0.25">
      <c r="A1" s="65"/>
      <c r="B1" s="65"/>
      <c r="C1" s="65"/>
      <c r="D1" s="65"/>
    </row>
    <row r="2" spans="1:4" ht="17.100000000000001" customHeight="1" thickBot="1" x14ac:dyDescent="0.3">
      <c r="A2" s="65"/>
      <c r="B2" s="65"/>
      <c r="C2" s="65"/>
      <c r="D2" s="65"/>
    </row>
    <row r="3" spans="1:4" ht="16.5" thickBot="1" x14ac:dyDescent="0.3">
      <c r="A3" s="17"/>
      <c r="B3" s="18" t="s">
        <v>99</v>
      </c>
      <c r="C3" s="18" t="s">
        <v>100</v>
      </c>
      <c r="D3" s="18" t="s">
        <v>101</v>
      </c>
    </row>
    <row r="4" spans="1:4" ht="18" thickBot="1" x14ac:dyDescent="0.3">
      <c r="A4" s="19" t="s">
        <v>102</v>
      </c>
      <c r="B4" s="20"/>
      <c r="C4" s="20"/>
      <c r="D4" s="20"/>
    </row>
    <row r="5" spans="1:4" ht="33.75" thickBot="1" x14ac:dyDescent="0.3">
      <c r="A5" s="19" t="s">
        <v>103</v>
      </c>
      <c r="B5" s="21"/>
      <c r="C5" s="21"/>
      <c r="D5" s="21"/>
    </row>
    <row r="6" spans="1:4" ht="18" thickBot="1" x14ac:dyDescent="0.3">
      <c r="A6" s="19" t="s">
        <v>104</v>
      </c>
      <c r="B6" s="59"/>
      <c r="C6" s="59"/>
      <c r="D6" s="59"/>
    </row>
    <row r="7" spans="1:4" ht="18" thickBot="1" x14ac:dyDescent="0.3">
      <c r="A7" s="19" t="s">
        <v>105</v>
      </c>
      <c r="B7" s="60"/>
      <c r="C7" s="60"/>
      <c r="D7" s="60"/>
    </row>
    <row r="8" spans="1:4" ht="18" thickBot="1" x14ac:dyDescent="0.3">
      <c r="A8" s="19" t="s">
        <v>106</v>
      </c>
      <c r="B8" s="61"/>
      <c r="C8" s="61"/>
      <c r="D8" s="61"/>
    </row>
    <row r="9" spans="1:4" ht="18" thickBot="1" x14ac:dyDescent="0.3">
      <c r="A9" s="19" t="s">
        <v>107</v>
      </c>
      <c r="B9" s="61"/>
      <c r="C9" s="61"/>
      <c r="D9" s="61"/>
    </row>
    <row r="10" spans="1:4" ht="18" thickBot="1" x14ac:dyDescent="0.3">
      <c r="A10" s="19" t="s">
        <v>108</v>
      </c>
      <c r="B10" s="61"/>
      <c r="C10" s="61"/>
      <c r="D10" s="61"/>
    </row>
    <row r="11" spans="1:4" ht="18" thickBot="1" x14ac:dyDescent="0.3">
      <c r="A11" s="19" t="s">
        <v>109</v>
      </c>
      <c r="B11" s="9"/>
      <c r="C11" s="9"/>
      <c r="D11" s="9"/>
    </row>
    <row r="12" spans="1:4" ht="18" thickBot="1" x14ac:dyDescent="0.3">
      <c r="A12" s="19" t="s">
        <v>110</v>
      </c>
      <c r="B12" s="9"/>
      <c r="C12" s="9"/>
      <c r="D12" s="9"/>
    </row>
    <row r="13" spans="1:4" ht="18" thickBot="1" x14ac:dyDescent="0.3">
      <c r="A13" s="19" t="s">
        <v>111</v>
      </c>
      <c r="B13" s="9"/>
      <c r="C13" s="9"/>
      <c r="D13" s="9"/>
    </row>
    <row r="14" spans="1:4" ht="18" thickBot="1" x14ac:dyDescent="0.3">
      <c r="A14" s="19" t="s">
        <v>112</v>
      </c>
      <c r="B14" s="9"/>
      <c r="C14" s="9"/>
      <c r="D14" s="9"/>
    </row>
    <row r="16" spans="1:4" x14ac:dyDescent="0.25">
      <c r="A16" s="22" t="s">
        <v>113</v>
      </c>
    </row>
    <row r="17" spans="1:4" ht="17.25" x14ac:dyDescent="0.3">
      <c r="A17" s="115" t="s">
        <v>114</v>
      </c>
      <c r="B17" s="115"/>
      <c r="C17" s="115"/>
      <c r="D17" s="115"/>
    </row>
    <row r="18" spans="1:4" x14ac:dyDescent="0.25">
      <c r="A18" s="116" t="s">
        <v>115</v>
      </c>
      <c r="B18" s="116"/>
      <c r="C18" s="116"/>
      <c r="D18" s="116"/>
    </row>
    <row r="19" spans="1:4" ht="17.25" x14ac:dyDescent="0.3">
      <c r="A19" s="115" t="s">
        <v>116</v>
      </c>
      <c r="B19" s="115"/>
      <c r="C19" s="115"/>
      <c r="D19" s="115"/>
    </row>
    <row r="20" spans="1:4" ht="17.25" x14ac:dyDescent="0.3">
      <c r="A20" s="115" t="s">
        <v>117</v>
      </c>
      <c r="B20" s="115"/>
      <c r="C20" s="115"/>
      <c r="D20" s="115"/>
    </row>
  </sheetData>
  <mergeCells count="4">
    <mergeCell ref="A20:D20"/>
    <mergeCell ref="A17:D17"/>
    <mergeCell ref="A18:D18"/>
    <mergeCell ref="A19:D19"/>
  </mergeCells>
  <phoneticPr fontId="20" type="noConversion"/>
  <dataValidations count="4">
    <dataValidation type="list" allowBlank="1" showInputMessage="1" showErrorMessage="1" sqref="B5:D5" xr:uid="{B1CC987E-D3ED-4D14-B5D6-6560F7057193}">
      <formula1>"3,5"</formula1>
    </dataValidation>
    <dataValidation type="whole" operator="greaterThanOrEqual" allowBlank="1" showInputMessage="1" showErrorMessage="1" sqref="B4:D4" xr:uid="{D97E4C53-1841-40A6-A1DE-0852EC02738F}">
      <formula1>10</formula1>
    </dataValidation>
    <dataValidation type="whole" operator="greaterThanOrEqual" allowBlank="1" showInputMessage="1" showErrorMessage="1" promptTitle="Nurodyti siūlomą kiekį, vnt." prompt="Kiekis negali būti mažesnis nei reikalaujama techninės specifikacijos 6.1 p." sqref="B11:D14" xr:uid="{B1740D7F-0AEC-DE40-A80F-FC63CAC0B7F7}">
      <formula1>2</formula1>
    </dataValidation>
    <dataValidation type="list" allowBlank="1" showInputMessage="1" showErrorMessage="1" sqref="B6:D10" xr:uid="{A574D770-237D-4D91-94C5-0BBD83B23182}">
      <formula1>"Yra, Nėra,"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30"/>
  <sheetViews>
    <sheetView topLeftCell="A3" zoomScaleNormal="100" workbookViewId="0">
      <selection activeCell="B23" sqref="B23"/>
    </sheetView>
  </sheetViews>
  <sheetFormatPr defaultColWidth="9.140625" defaultRowHeight="15.75" x14ac:dyDescent="0.25"/>
  <cols>
    <col min="1" max="1" width="43.140625" style="1" customWidth="1"/>
    <col min="2" max="4" width="33.85546875" style="1" customWidth="1"/>
    <col min="5" max="7" width="10.7109375" style="1" bestFit="1" customWidth="1"/>
    <col min="8" max="16384" width="9.140625" style="1"/>
  </cols>
  <sheetData>
    <row r="1" spans="1:4" ht="16.5" thickBot="1" x14ac:dyDescent="0.3"/>
    <row r="2" spans="1:4" ht="16.5" thickBot="1" x14ac:dyDescent="0.3">
      <c r="B2" s="24" t="s">
        <v>99</v>
      </c>
      <c r="C2" s="24" t="s">
        <v>100</v>
      </c>
      <c r="D2" s="24" t="s">
        <v>101</v>
      </c>
    </row>
    <row r="3" spans="1:4" ht="19.5" thickBot="1" x14ac:dyDescent="0.4">
      <c r="A3" s="62" t="s">
        <v>118</v>
      </c>
      <c r="B3" s="25">
        <f>'Pasiūlymų suvestinė_Bendra'!B4</f>
        <v>0</v>
      </c>
      <c r="C3" s="25">
        <f>'Pasiūlymų suvestinė_Bendra'!C4</f>
        <v>0</v>
      </c>
      <c r="D3" s="25">
        <f>'Pasiūlymų suvestinė_Bendra'!D4</f>
        <v>0</v>
      </c>
    </row>
    <row r="4" spans="1:4" ht="19.5" thickBot="1" x14ac:dyDescent="0.4">
      <c r="A4" s="62" t="s">
        <v>119</v>
      </c>
      <c r="B4" s="26" t="e">
        <f>(MIN(B3:D3)/B3)*'Vertinimo tvarka'!H15</f>
        <v>#DIV/0!</v>
      </c>
      <c r="C4" s="26" t="e">
        <f>(MIN(B3:D3)/C3)*'Vertinimo tvarka'!H15</f>
        <v>#DIV/0!</v>
      </c>
      <c r="D4" s="26" t="e">
        <f>(MIN(B3:D3)/D3)*'Vertinimo tvarka'!H15</f>
        <v>#DIV/0!</v>
      </c>
    </row>
    <row r="5" spans="1:4" ht="19.5" thickBot="1" x14ac:dyDescent="0.4">
      <c r="A5" s="62" t="s">
        <v>120</v>
      </c>
      <c r="B5" s="26">
        <f>SUM(B6:B10)*'Vertinimo tvarka'!H16</f>
        <v>0</v>
      </c>
      <c r="C5" s="26">
        <f>SUM(C6:C10)*'Vertinimo tvarka'!H16</f>
        <v>0</v>
      </c>
      <c r="D5" s="26">
        <f>SUM(D6:D10)*'Vertinimo tvarka'!H16</f>
        <v>0</v>
      </c>
    </row>
    <row r="6" spans="1:4" ht="18.75" x14ac:dyDescent="0.25">
      <c r="A6" s="63" t="s">
        <v>121</v>
      </c>
      <c r="B6" s="48">
        <f>COUNTIF('Pasiūlymų suvestinė_Bendra'!B6, "Yra")*'Vertinimo tvarka'!F20</f>
        <v>0</v>
      </c>
      <c r="C6" s="48">
        <f>COUNTIF('Pasiūlymų suvestinė_Bendra'!C6, "Yra")*'Vertinimo tvarka'!F20</f>
        <v>0</v>
      </c>
      <c r="D6" s="48">
        <f>COUNTIF('Pasiūlymų suvestinė_Bendra'!D6, "Yra")*'Vertinimo tvarka'!F20</f>
        <v>0</v>
      </c>
    </row>
    <row r="7" spans="1:4" ht="18.75" x14ac:dyDescent="0.25">
      <c r="A7" s="63" t="s">
        <v>122</v>
      </c>
      <c r="B7" s="48">
        <f>COUNTIF('Pasiūlymų suvestinė_Bendra'!B7, "Yra")*'Vertinimo tvarka'!F21</f>
        <v>0</v>
      </c>
      <c r="C7" s="48">
        <f>COUNTIF('Pasiūlymų suvestinė_Bendra'!C7, "Yra")*'Vertinimo tvarka'!F21</f>
        <v>0</v>
      </c>
      <c r="D7" s="48">
        <f>COUNTIF('Pasiūlymų suvestinė_Bendra'!D7, "Yra")*'Vertinimo tvarka'!F21</f>
        <v>0</v>
      </c>
    </row>
    <row r="8" spans="1:4" ht="18.75" x14ac:dyDescent="0.25">
      <c r="A8" s="63" t="s">
        <v>123</v>
      </c>
      <c r="B8" s="48">
        <f>COUNTIF('Pasiūlymų suvestinė_Bendra'!B8, "Yra")*'Vertinimo tvarka'!F22</f>
        <v>0</v>
      </c>
      <c r="C8" s="48">
        <f>COUNTIF('Pasiūlymų suvestinė_Bendra'!C8, "Yra")*'Vertinimo tvarka'!F22</f>
        <v>0</v>
      </c>
      <c r="D8" s="48">
        <f>COUNTIF('Pasiūlymų suvestinė_Bendra'!D8, "Yra")*'Vertinimo tvarka'!F22</f>
        <v>0</v>
      </c>
    </row>
    <row r="9" spans="1:4" ht="18.75" x14ac:dyDescent="0.25">
      <c r="A9" s="63" t="s">
        <v>124</v>
      </c>
      <c r="B9" s="48">
        <f>COUNTIF('Pasiūlymų suvestinė_Bendra'!B9, "Yra")*'Vertinimo tvarka'!F23</f>
        <v>0</v>
      </c>
      <c r="C9" s="48">
        <f>COUNTIF('Pasiūlymų suvestinė_Bendra'!C9, "Yra")*'Vertinimo tvarka'!F23</f>
        <v>0</v>
      </c>
      <c r="D9" s="48">
        <f>COUNTIF('Pasiūlymų suvestinė_Bendra'!D9, "Yra")*'Vertinimo tvarka'!F23</f>
        <v>0</v>
      </c>
    </row>
    <row r="10" spans="1:4" ht="18.75" x14ac:dyDescent="0.25">
      <c r="A10" s="63" t="s">
        <v>125</v>
      </c>
      <c r="B10" s="48">
        <f>COUNTIF('Pasiūlymų suvestinė_Bendra'!B10, "Yra")*'Vertinimo tvarka'!F24</f>
        <v>0</v>
      </c>
      <c r="C10" s="48">
        <f>COUNTIF('Pasiūlymų suvestinė_Bendra'!C10, "Yra")*'Vertinimo tvarka'!F24</f>
        <v>0</v>
      </c>
      <c r="D10" s="48">
        <f>COUNTIF('Pasiūlymų suvestinė_Bendra'!D10, "Yra")*'Vertinimo tvarka'!F24</f>
        <v>0</v>
      </c>
    </row>
    <row r="11" spans="1:4" ht="18.75" x14ac:dyDescent="0.25">
      <c r="A11" s="63" t="s">
        <v>126</v>
      </c>
      <c r="B11" s="49">
        <f>SUM(B12:B15)*'Vertinimo tvarka'!H17</f>
        <v>0</v>
      </c>
      <c r="C11" s="49">
        <f>SUM(C12:C15)*'Vertinimo tvarka'!H17</f>
        <v>0</v>
      </c>
      <c r="D11" s="49">
        <f>SUM(D12:D15)*'Vertinimo tvarka'!H17</f>
        <v>0</v>
      </c>
    </row>
    <row r="12" spans="1:4" ht="18.75" x14ac:dyDescent="0.25">
      <c r="A12" s="63" t="s">
        <v>127</v>
      </c>
      <c r="B12" s="49">
        <f>IF('Pasiūlymų suvestinė_Bendra'!B11=MIN('Pasiūlymų suvestinė_Bendra'!B11:D11), 0, IF('Pasiūlymų suvestinė_Bendra'!B11=MAX('Pasiūlymų suvestinė_Bendra'!B11:D11), 0.15, (('Pasiūlymų suvestinė_Bendra'!B11-MIN('Pasiūlymų suvestinė_Bendra'!B11:D11))/(MAX('Pasiūlymų suvestinė_Bendra'!B11:D11)-MIN('Pasiūlymų suvestinė_Bendra'!B11:D11))*0.15)))</f>
        <v>0</v>
      </c>
      <c r="C12" s="49">
        <f>IF('Pasiūlymų suvestinė_Bendra'!C11=MIN('Pasiūlymų suvestinė_Bendra'!B11:D11), 0, IF('Pasiūlymų suvestinė_Bendra'!C11=MAX('Pasiūlymų suvestinė_Bendra'!B11:D11), 0.15, (('Pasiūlymų suvestinė_Bendra'!C11-MIN('Pasiūlymų suvestinė_Bendra'!B11:D11))/(MAX('Pasiūlymų suvestinė_Bendra'!B11:D11)-MIN('Pasiūlymų suvestinė_Bendra'!B11:D11))*0.15)))</f>
        <v>0</v>
      </c>
      <c r="D12" s="49">
        <f>IF('Pasiūlymų suvestinė_Bendra'!D11=MIN('Pasiūlymų suvestinė_Bendra'!B11:D11), 0, IF('Pasiūlymų suvestinė_Bendra'!D11=MAX('Pasiūlymų suvestinė_Bendra'!B11:D11), 0.15, (('Pasiūlymų suvestinė_Bendra'!D11-MIN('Pasiūlymų suvestinė_Bendra'!B11:D11))/(MAX('Pasiūlymų suvestinė_Bendra'!B11:D11)-MIN('Pasiūlymų suvestinė_Bendra'!B11:D11))*0.15)))</f>
        <v>0</v>
      </c>
    </row>
    <row r="13" spans="1:4" ht="18.75" x14ac:dyDescent="0.25">
      <c r="A13" s="63" t="s">
        <v>128</v>
      </c>
      <c r="B13" s="49">
        <f>IF('Pasiūlymų suvestinė_Bendra'!B12=MIN('Pasiūlymų suvestinė_Bendra'!B12:D12), 0, IF('Pasiūlymų suvestinė_Bendra'!B12=MAX('Pasiūlymų suvestinė_Bendra'!B12:D12), 0.25, (('Pasiūlymų suvestinė_Bendra'!B12-MIN('Pasiūlymų suvestinė_Bendra'!B12:D12))/(MAX('Pasiūlymų suvestinė_Bendra'!B12:D12)-MIN('Pasiūlymų suvestinė_Bendra'!B12:D12))*0.25)))</f>
        <v>0</v>
      </c>
      <c r="C13" s="49">
        <f>IF('Pasiūlymų suvestinė_Bendra'!C12=MIN('Pasiūlymų suvestinė_Bendra'!B12:D12), 0, IF('Pasiūlymų suvestinė_Bendra'!C12=MAX('Pasiūlymų suvestinė_Bendra'!B12:D12), 0.25, (('Pasiūlymų suvestinė_Bendra'!C12-MIN('Pasiūlymų suvestinė_Bendra'!B12:D12))/(MAX('Pasiūlymų suvestinė_Bendra'!B12:D12)-MIN('Pasiūlymų suvestinė_Bendra'!B12:D12))*0.25)))</f>
        <v>0</v>
      </c>
      <c r="D13" s="49">
        <f>IF('Pasiūlymų suvestinė_Bendra'!D12=MIN('Pasiūlymų suvestinė_Bendra'!B12:D12), 0, IF('Pasiūlymų suvestinė_Bendra'!D12=MAX('Pasiūlymų suvestinė_Bendra'!B12:D12), 0.25, (('Pasiūlymų suvestinė_Bendra'!D12-MIN('Pasiūlymų suvestinė_Bendra'!B12:D12))/(MAX('Pasiūlymų suvestinė_Bendra'!B12:D12)-MIN('Pasiūlymų suvestinė_Bendra'!B12:D12))*0.25)))</f>
        <v>0</v>
      </c>
    </row>
    <row r="14" spans="1:4" ht="18.75" x14ac:dyDescent="0.25">
      <c r="A14" s="63" t="s">
        <v>129</v>
      </c>
      <c r="B14" s="49">
        <f>IF('Pasiūlymų suvestinė_Bendra'!B13=MIN('Pasiūlymų suvestinė_Bendra'!B13:D13), 0, IF('Pasiūlymų suvestinė_Bendra'!B13=MAX('Pasiūlymų suvestinė_Bendra'!B13:D13), 0.3, (('Pasiūlymų suvestinė_Bendra'!B13-MIN('Pasiūlymų suvestinė_Bendra'!B13:D13))/(MAX('Pasiūlymų suvestinė_Bendra'!B13:D13)-MIN('Pasiūlymų suvestinė_Bendra'!B13:D13))*0.3)))</f>
        <v>0</v>
      </c>
      <c r="C14" s="49">
        <f>IF('Pasiūlymų suvestinė_Bendra'!C13=MIN('Pasiūlymų suvestinė_Bendra'!B13:D13), 0, IF('Pasiūlymų suvestinė_Bendra'!C13=MAX('Pasiūlymų suvestinė_Bendra'!B13:D13), 0.3, (('Pasiūlymų suvestinė_Bendra'!C13-MIN('Pasiūlymų suvestinė_Bendra'!B13:D13))/(MAX('Pasiūlymų suvestinė_Bendra'!B13:D13)-MIN('Pasiūlymų suvestinė_Bendra'!B13:D13))*0.3)))</f>
        <v>0</v>
      </c>
      <c r="D14" s="49">
        <f>IF('Pasiūlymų suvestinė_Bendra'!D13=MIN('Pasiūlymų suvestinė_Bendra'!B13:D13), 0, IF('Pasiūlymų suvestinė_Bendra'!D13=MAX('Pasiūlymų suvestinė_Bendra'!B13:D13), 0.3, (('Pasiūlymų suvestinė_Bendra'!D13-MIN('Pasiūlymų suvestinė_Bendra'!B13:D13))/(MAX('Pasiūlymų suvestinė_Bendra'!B13:D13)-MIN('Pasiūlymų suvestinė_Bendra'!B13:D13))*0.3)))</f>
        <v>0</v>
      </c>
    </row>
    <row r="15" spans="1:4" ht="18.75" x14ac:dyDescent="0.25">
      <c r="A15" s="63" t="s">
        <v>130</v>
      </c>
      <c r="B15" s="49">
        <f>IF('Pasiūlymų suvestinė_Bendra'!B14=MIN('Pasiūlymų suvestinė_Bendra'!B14:D14), 0, IF('Pasiūlymų suvestinė_Bendra'!B14=MAX('Pasiūlymų suvestinė_Bendra'!B14:D14), 0.3, (('Pasiūlymų suvestinė_Bendra'!B14-MIN('Pasiūlymų suvestinė_Bendra'!B14:D14))/(MAX('Pasiūlymų suvestinė_Bendra'!B14:D14)-MIN('Pasiūlymų suvestinė_Bendra'!B14:D14))*0.3)))</f>
        <v>0</v>
      </c>
      <c r="C15" s="49">
        <f>IF('Pasiūlymų suvestinė_Bendra'!C14=MIN('Pasiūlymų suvestinė_Bendra'!B14:D14), 0, IF('Pasiūlymų suvestinė_Bendra'!C14=MAX('Pasiūlymų suvestinė_Bendra'!B14:D14), 0.3, (('Pasiūlymų suvestinė_Bendra'!C14-MIN('Pasiūlymų suvestinė_Bendra'!B14:D14))/(MAX('Pasiūlymų suvestinė_Bendra'!B14:D14)-MIN('Pasiūlymų suvestinė_Bendra'!B14:D14))*0.3)))</f>
        <v>0</v>
      </c>
      <c r="D15" s="49">
        <f>IF('Pasiūlymų suvestinė_Bendra'!D14=MIN('Pasiūlymų suvestinė_Bendra'!B14:D14), 0, IF('Pasiūlymų suvestinė_Bendra'!D14=MAX('Pasiūlymų suvestinė_Bendra'!B14:D14), 0.3, (('Pasiūlymų suvestinė_Bendra'!D14-MIN('Pasiūlymų suvestinė_Bendra'!B14:D14))/(MAX('Pasiūlymų suvestinė_Bendra'!B14:D14)-MIN('Pasiūlymų suvestinė_Bendra'!B14:D14))*0.3)))</f>
        <v>0</v>
      </c>
    </row>
    <row r="16" spans="1:4" ht="18.75" x14ac:dyDescent="0.25">
      <c r="A16" s="63" t="s">
        <v>131</v>
      </c>
      <c r="B16" s="49">
        <f>IF('Pasiūlymų suvestinė_Bendra'!B5=5, 6,0)</f>
        <v>0</v>
      </c>
      <c r="C16" s="49">
        <f>IF('Pasiūlymų suvestinė_Bendra'!C5=5, 6,0)</f>
        <v>0</v>
      </c>
      <c r="D16" s="49">
        <f>IF('Pasiūlymų suvestinė_Bendra'!D5=5, 6,0)</f>
        <v>0</v>
      </c>
    </row>
    <row r="17" spans="1:4" ht="19.5" thickBot="1" x14ac:dyDescent="0.4">
      <c r="A17" s="64" t="s">
        <v>132</v>
      </c>
      <c r="B17" s="47" t="e">
        <f>SUM(B4+B5+B11+B16)</f>
        <v>#DIV/0!</v>
      </c>
      <c r="C17" s="47" t="e">
        <f>SUM(C4+C5+C11+C16)</f>
        <v>#DIV/0!</v>
      </c>
      <c r="D17" s="47" t="e">
        <f>SUM(D4+D5+D11+D16)</f>
        <v>#DIV/0!</v>
      </c>
    </row>
    <row r="18" spans="1:4" ht="16.5" thickBot="1" x14ac:dyDescent="0.3">
      <c r="A18" s="64" t="s">
        <v>133</v>
      </c>
      <c r="B18" s="27" t="e">
        <f>_xlfn.RANK.EQ(B17, $B$17:$D$17, 0)</f>
        <v>#DIV/0!</v>
      </c>
      <c r="C18" s="27" t="e">
        <f>_xlfn.RANK.EQ(C17, $B$17:$D$17, 0)</f>
        <v>#DIV/0!</v>
      </c>
      <c r="D18" s="27" t="e">
        <f>_xlfn.RANK.EQ(D17, $B$17:$D$17, 0)</f>
        <v>#DIV/0!</v>
      </c>
    </row>
    <row r="20" spans="1:4" x14ac:dyDescent="0.25">
      <c r="A20" s="1" t="s">
        <v>134</v>
      </c>
    </row>
    <row r="25" spans="1:4" x14ac:dyDescent="0.25">
      <c r="A25" s="28"/>
    </row>
    <row r="30" spans="1:4" x14ac:dyDescent="0.25">
      <c r="A30" s="29"/>
    </row>
  </sheetData>
  <phoneticPr fontId="20" type="noConversion"/>
  <conditionalFormatting sqref="B18:D18">
    <cfRule type="cellIs" dxfId="1" priority="1" operator="equal">
      <formula>1</formula>
    </cfRule>
    <cfRule type="cellIs" dxfId="0" priority="2"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135</v>
      </c>
    </row>
    <row r="2" spans="1:1" x14ac:dyDescent="0.25">
      <c r="A2" s="1" t="s">
        <v>136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X W 1 X W 2 a Y q 3 q l A A A A 9 g A A A B I A H A B D b 2 5 m a W c v U G F j a 2 F n Z S 5 4 b W w g o h g A K K A U A A A A A A A A A A A A A A A A A A A A A A A A A A A A h Y 9 N D o I w G E S v Q r q n P 2 i U k I + y c A u J i c a 4 b W q F R i i G F s v d X H g k r y B G U X c u 5 8 1 b z N y v N 8 i G p g 4 u q r O 6 N S l i m K J A G d k e t C l T 1 L t j G K O M w 1 r I k y h V M M r G J o M 9 p K h y 7 p w Q 4 r 3 H f o b b r i Q R p Y z s i 3 w j K 9 U I 9 J H 1 f z n U x j p h p E I c d q 8 x P M J s v s B s G W M K Z I J Q a P M V o n H v s / 2 B s O p r 1 3 e K 1 y 7 M t 0 C m C O T 9 g T 8 A U E s D B B Q A A g A I A F 1 t V 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b V d b K I p H u A 4 A A A A R A A A A E w A c A E Z v c m 1 1 b G F z L 1 N l Y 3 R p b 2 4 x L m 0 g o h g A K K A U A A A A A A A A A A A A A A A A A A A A A A A A A A A A K 0 5 N L s n M z 1 M I h t C G 1 g B Q S w E C L Q A U A A I A C A B d b V d b Z p i r e q U A A A D 2 A A A A E g A A A A A A A A A A A A A A A A A A A A A A Q 2 9 u Z m l n L 1 B h Y 2 t h Z 2 U u e G 1 s U E s B A i 0 A F A A C A A g A X W 1 X W w / K 6 a u k A A A A 6 Q A A A B M A A A A A A A A A A A A A A A A A 8 Q A A A F t D b 2 5 0 Z W 5 0 X 1 R 5 c G V z X S 5 4 b W x Q S w E C L Q A U A A I A C A B d b V 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N g R + U j S E G 1 M J n S 6 8 B x f Q A A A A A C A A A A A A A Q Z g A A A A E A A C A A A A B T 2 6 W j P S n 7 P V G V b p u N z d 9 Z c t 9 r n s 8 3 i j u N 3 j j r 1 / F / o Q A A A A A O g A A A A A I A A C A A A A A e 6 1 u w 7 e K o d J v W m 8 q D N u p 8 H L x V q S y H z i y 1 3 t 3 5 x b N w 2 V A A A A C n B q B K J P K v x 0 q N h o r X O i s p Q W l V O m Q Y s b M y W B U g 3 Q C 5 g + f R D h 3 M x s v H X 6 A T s x g w G b k G 9 i c P 4 A B / w J S T 3 l G M w p 7 N 7 y u c T p 2 y C n S C x M Z m Q O 8 s U U A A A A C 5 4 H E d D t 4 / e 2 Z q B w Z w v 1 l p 6 p k O y c 3 x C j d S + d 2 F I W c / 4 v B R s R 3 V x p d V J i 9 b U Z 5 4 5 1 V f V T w k O d p l L + j K z J T 4 L 8 M H < / D a t a M a s h u p > 
</file>

<file path=customXml/item4.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1BFF4A-0FA0-4180-B5CA-B87B2F00544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773933A0-F5B4-4341-8634-69694FFA3567}">
  <ds:schemaRefs>
    <ds:schemaRef ds:uri="http://schemas.microsoft.com/sharepoint/v3/contenttype/forms"/>
  </ds:schemaRefs>
</ds:datastoreItem>
</file>

<file path=customXml/itemProps3.xml><?xml version="1.0" encoding="utf-8"?>
<ds:datastoreItem xmlns:ds="http://schemas.openxmlformats.org/officeDocument/2006/customXml" ds:itemID="{93FC1700-F93E-4CFD-A111-C7795FC18FDF}">
  <ds:schemaRefs>
    <ds:schemaRef ds:uri="http://schemas.microsoft.com/DataMashup"/>
  </ds:schemaRefs>
</ds:datastoreItem>
</file>

<file path=customXml/itemProps4.xml><?xml version="1.0" encoding="utf-8"?>
<ds:datastoreItem xmlns:ds="http://schemas.openxmlformats.org/officeDocument/2006/customXml" ds:itemID="{867DAB3A-54D5-44EA-9BED-EA46B509C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Vertinimo tvarka</vt:lpstr>
      <vt:lpstr>Vertinimo sąlygos</vt:lpstr>
      <vt:lpstr>Pasiūlymas</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NK-VP1</dc:creator>
  <cp:keywords/>
  <dc:description/>
  <cp:lastModifiedBy>Sandra Čiukšytė-Nagienė</cp:lastModifiedBy>
  <cp:revision/>
  <dcterms:created xsi:type="dcterms:W3CDTF">2021-04-30T12:21:51Z</dcterms:created>
  <dcterms:modified xsi:type="dcterms:W3CDTF">2025-11-10T08:13:01Z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