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5\LINA\12 - Farmacijos produktai ir tvarsliava\Pirkimo dokumentai CVP I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475" i="1" l="1"/>
  <c r="F473" i="1"/>
  <c r="G474" i="1" s="1"/>
  <c r="G463" i="1"/>
  <c r="F461" i="1"/>
  <c r="F460" i="1"/>
  <c r="G462" i="1" s="1"/>
  <c r="G450" i="1"/>
  <c r="F449" i="1"/>
  <c r="F450" i="1" s="1"/>
  <c r="F451" i="1" s="1"/>
  <c r="F448" i="1"/>
  <c r="G449" i="1" s="1"/>
  <c r="G438" i="1"/>
  <c r="F436" i="1"/>
  <c r="G437" i="1" s="1"/>
  <c r="G426" i="1"/>
  <c r="G425" i="1"/>
  <c r="F424" i="1"/>
  <c r="F425" i="1" s="1"/>
  <c r="F426" i="1" s="1"/>
  <c r="F427" i="1" s="1"/>
  <c r="G414" i="1"/>
  <c r="F412" i="1"/>
  <c r="G413" i="1" s="1"/>
  <c r="G402" i="1"/>
  <c r="G401" i="1"/>
  <c r="F401" i="1"/>
  <c r="F402" i="1" s="1"/>
  <c r="F403" i="1" s="1"/>
  <c r="F400" i="1"/>
  <c r="G390" i="1"/>
  <c r="G389" i="1"/>
  <c r="F388" i="1"/>
  <c r="F389" i="1" s="1"/>
  <c r="F390" i="1" s="1"/>
  <c r="F391" i="1" s="1"/>
  <c r="G378" i="1"/>
  <c r="F376" i="1"/>
  <c r="G377" i="1" s="1"/>
  <c r="G366" i="1"/>
  <c r="F364" i="1"/>
  <c r="G365" i="1" s="1"/>
  <c r="G354" i="1"/>
  <c r="G353" i="1"/>
  <c r="F353" i="1"/>
  <c r="F354" i="1" s="1"/>
  <c r="F355" i="1" s="1"/>
  <c r="F352" i="1"/>
  <c r="G342" i="1"/>
  <c r="G341" i="1"/>
  <c r="F340" i="1"/>
  <c r="F341" i="1" s="1"/>
  <c r="F342" i="1" s="1"/>
  <c r="F343" i="1" s="1"/>
  <c r="G330" i="1"/>
  <c r="F328" i="1"/>
  <c r="G329" i="1" s="1"/>
  <c r="F327" i="1"/>
  <c r="F326" i="1"/>
  <c r="G316" i="1"/>
  <c r="F315" i="1"/>
  <c r="F316" i="1" s="1"/>
  <c r="F317" i="1" s="1"/>
  <c r="F314" i="1"/>
  <c r="G315" i="1" s="1"/>
  <c r="G304" i="1"/>
  <c r="F302" i="1"/>
  <c r="G303" i="1" s="1"/>
  <c r="G292" i="1"/>
  <c r="F290" i="1"/>
  <c r="G291" i="1" s="1"/>
  <c r="G280" i="1"/>
  <c r="G279" i="1"/>
  <c r="F278" i="1"/>
  <c r="F277" i="1"/>
  <c r="F279" i="1" s="1"/>
  <c r="F280" i="1" s="1"/>
  <c r="F281" i="1" s="1"/>
  <c r="G267" i="1"/>
  <c r="G266" i="1"/>
  <c r="F266" i="1"/>
  <c r="F267" i="1" s="1"/>
  <c r="F268" i="1" s="1"/>
  <c r="F265" i="1"/>
  <c r="G255" i="1"/>
  <c r="F253" i="1"/>
  <c r="G254" i="1" s="1"/>
  <c r="G243" i="1"/>
  <c r="G242" i="1"/>
  <c r="F242" i="1"/>
  <c r="F243" i="1" s="1"/>
  <c r="F244" i="1" s="1"/>
  <c r="F241" i="1"/>
  <c r="G231" i="1"/>
  <c r="F229" i="1"/>
  <c r="F230" i="1" s="1"/>
  <c r="F231" i="1" s="1"/>
  <c r="F232" i="1" s="1"/>
  <c r="G219" i="1"/>
  <c r="G218" i="1"/>
  <c r="F218" i="1"/>
  <c r="F219" i="1" s="1"/>
  <c r="F220" i="1" s="1"/>
  <c r="F217" i="1"/>
  <c r="G207" i="1"/>
  <c r="F205" i="1"/>
  <c r="G206" i="1" s="1"/>
  <c r="G195" i="1"/>
  <c r="G194" i="1"/>
  <c r="F194" i="1"/>
  <c r="F195" i="1" s="1"/>
  <c r="F196" i="1" s="1"/>
  <c r="F193" i="1"/>
  <c r="G183" i="1"/>
  <c r="F181" i="1"/>
  <c r="F182" i="1" s="1"/>
  <c r="F183" i="1" s="1"/>
  <c r="F184" i="1" s="1"/>
  <c r="G171" i="1"/>
  <c r="G170" i="1"/>
  <c r="F170" i="1"/>
  <c r="F171" i="1" s="1"/>
  <c r="F172" i="1" s="1"/>
  <c r="F169" i="1"/>
  <c r="G159" i="1"/>
  <c r="F157" i="1"/>
  <c r="G158" i="1" s="1"/>
  <c r="G147" i="1"/>
  <c r="G146" i="1"/>
  <c r="F146" i="1"/>
  <c r="F147" i="1" s="1"/>
  <c r="F148" i="1" s="1"/>
  <c r="F145" i="1"/>
  <c r="G135" i="1"/>
  <c r="F133" i="1"/>
  <c r="F134" i="1" s="1"/>
  <c r="F135" i="1" s="1"/>
  <c r="F136" i="1" s="1"/>
  <c r="G123" i="1"/>
  <c r="G122" i="1"/>
  <c r="F122" i="1"/>
  <c r="F123" i="1" s="1"/>
  <c r="F124" i="1" s="1"/>
  <c r="F121" i="1"/>
  <c r="G111" i="1"/>
  <c r="F109" i="1"/>
  <c r="G110" i="1" s="1"/>
  <c r="G99" i="1"/>
  <c r="G98" i="1"/>
  <c r="F98" i="1"/>
  <c r="F99" i="1" s="1"/>
  <c r="F100" i="1" s="1"/>
  <c r="F97" i="1"/>
  <c r="G87" i="1"/>
  <c r="F85" i="1"/>
  <c r="F86" i="1" s="1"/>
  <c r="F87" i="1" s="1"/>
  <c r="F88" i="1" s="1"/>
  <c r="G75" i="1"/>
  <c r="G74" i="1"/>
  <c r="F74" i="1"/>
  <c r="F75" i="1" s="1"/>
  <c r="F76" i="1" s="1"/>
  <c r="F73" i="1"/>
  <c r="G63" i="1"/>
  <c r="F61" i="1"/>
  <c r="G62" i="1" s="1"/>
  <c r="G51" i="1"/>
  <c r="G50" i="1"/>
  <c r="F50" i="1"/>
  <c r="F51" i="1" s="1"/>
  <c r="F52" i="1" s="1"/>
  <c r="F49" i="1"/>
  <c r="G39" i="1"/>
  <c r="F37" i="1"/>
  <c r="F38" i="1" s="1"/>
  <c r="F39" i="1" s="1"/>
  <c r="F40" i="1" s="1"/>
  <c r="G21" i="1"/>
  <c r="F62" i="1" l="1"/>
  <c r="F63" i="1" s="1"/>
  <c r="F64" i="1" s="1"/>
  <c r="G38" i="1"/>
  <c r="G86" i="1"/>
  <c r="G134" i="1"/>
  <c r="G182" i="1"/>
  <c r="G230" i="1"/>
  <c r="F437" i="1"/>
  <c r="F438" i="1" s="1"/>
  <c r="F439" i="1" s="1"/>
  <c r="F329" i="1"/>
  <c r="F330" i="1" s="1"/>
  <c r="F331" i="1" s="1"/>
  <c r="F377" i="1"/>
  <c r="F378" i="1" s="1"/>
  <c r="F379" i="1" s="1"/>
  <c r="F110" i="1"/>
  <c r="F111" i="1" s="1"/>
  <c r="F112" i="1" s="1"/>
  <c r="F158" i="1"/>
  <c r="F159" i="1" s="1"/>
  <c r="F160" i="1" s="1"/>
  <c r="F206" i="1"/>
  <c r="F207" i="1" s="1"/>
  <c r="F208" i="1" s="1"/>
  <c r="F254" i="1"/>
  <c r="F255" i="1" s="1"/>
  <c r="F256" i="1" s="1"/>
  <c r="F474" i="1"/>
  <c r="F475" i="1" s="1"/>
  <c r="F476" i="1" s="1"/>
  <c r="F303" i="1"/>
  <c r="F304" i="1" s="1"/>
  <c r="F305" i="1" s="1"/>
  <c r="F365" i="1"/>
  <c r="F366" i="1" s="1"/>
  <c r="F367" i="1" s="1"/>
  <c r="F413" i="1"/>
  <c r="F414" i="1" s="1"/>
  <c r="F415" i="1" s="1"/>
  <c r="F462" i="1"/>
  <c r="F463" i="1" s="1"/>
  <c r="F464" i="1" s="1"/>
  <c r="F291" i="1"/>
  <c r="F292" i="1" s="1"/>
  <c r="F293" i="1" s="1"/>
</calcChain>
</file>

<file path=xl/sharedStrings.xml><?xml version="1.0" encoding="utf-8"?>
<sst xmlns="http://schemas.openxmlformats.org/spreadsheetml/2006/main" count="846" uniqueCount="270">
  <si>
    <t>PIRKIMO SĄLYGŲ PRIEDAS "PASIŪLYMO FORMA"</t>
  </si>
  <si>
    <t>FARMACIJOS PRODUKTAI IR TVARSLIAVA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</si>
  <si>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</si>
  <si>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</si>
  <si>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</si>
  <si>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</si>
  <si>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</si>
  <si>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</si>
  <si>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</si>
  <si>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</si>
  <si>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</si>
  <si>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</si>
  <si>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</si>
  <si>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</si>
  <si>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</si>
  <si>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</si>
  <si>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</si>
  <si>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</si>
  <si>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</si>
  <si>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</si>
  <si>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</si>
  <si>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</si>
  <si>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</si>
  <si>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</si>
  <si>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</si>
  <si>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</si>
  <si>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</si>
  <si>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ACETILSALICILO RŪGŠTIS  500 MG, TABLETĖS </t>
  </si>
  <si>
    <t>Tiekėjo pasiūlymas:</t>
  </si>
  <si>
    <t>Nr.</t>
  </si>
  <si>
    <t>Pavadinimas</t>
  </si>
  <si>
    <t>Kiekis</t>
  </si>
  <si>
    <t>Mato vienetas</t>
  </si>
  <si>
    <t>Kaina be PVM, Eur</t>
  </si>
  <si>
    <t>Suma be PVM, Eur</t>
  </si>
  <si>
    <t>Prekės pavadinimas, modelis, kodas</t>
  </si>
  <si>
    <t>Pakuotės dydis (prekių/vnt. skaičius pakuotėje)</t>
  </si>
  <si>
    <t>Gamintojas, šalis</t>
  </si>
  <si>
    <t>1.</t>
  </si>
  <si>
    <t xml:space="preserve">Acetilsalicilo rūgštis  500 mg, tabletės </t>
  </si>
  <si>
    <t>1.1.</t>
  </si>
  <si>
    <t>vnt.</t>
  </si>
  <si>
    <t>Suma be PVM</t>
  </si>
  <si>
    <t>Taikomas PVM dydis (%)</t>
  </si>
  <si>
    <t>PVM suma</t>
  </si>
  <si>
    <t>Suma su PVM</t>
  </si>
  <si>
    <t>2. DALIS</t>
  </si>
  <si>
    <t>BENZIDAMINAS/CETILPERIDINAS  1,5 MG/5MG  BURNOS GLEIVINĖS PURŠKALAS 30 ML</t>
  </si>
  <si>
    <t>2.</t>
  </si>
  <si>
    <t>Benzidaminas/Cetilperidinas  1,5 mg/5mg  burnos gleivinės purškalas 30 ml</t>
  </si>
  <si>
    <t>2.1.</t>
  </si>
  <si>
    <t>pakuot.</t>
  </si>
  <si>
    <t>3. DALIS</t>
  </si>
  <si>
    <t>BETAHISTINO DIHIDROCHLORIDAS   24 MG BURNOJE DISPERGUOJAMOS TABLETĖS</t>
  </si>
  <si>
    <t>3.</t>
  </si>
  <si>
    <t>Betahistino dihidrochloridas   24 mg burnoje disperguojamos tabletės</t>
  </si>
  <si>
    <t>3.1.</t>
  </si>
  <si>
    <t>4. DALIS</t>
  </si>
  <si>
    <t>CHLORHEKSIDINO ACETATAS  0,02% 1000 ML IRIGACINIS TIRPALAS 1000 ML</t>
  </si>
  <si>
    <t>4.</t>
  </si>
  <si>
    <t>Chlorheksidino acetatas  0,02% 1000 ml irigacinis tirpalas 1000 ml</t>
  </si>
  <si>
    <t>4.1.</t>
  </si>
  <si>
    <t>5. DALIS</t>
  </si>
  <si>
    <t>CIKLOPENTOLATAS 1% AKIŲ LAŠAI (TIRPALAS)</t>
  </si>
  <si>
    <t>5.</t>
  </si>
  <si>
    <t>Ciklopentolatas 1% akių lašai (tirpalas)</t>
  </si>
  <si>
    <t>5.1.</t>
  </si>
  <si>
    <t>ml</t>
  </si>
  <si>
    <t>6. DALIS</t>
  </si>
  <si>
    <t>EPINEFRINAS  1 MG/ML INJEKCINIS TIRPALAS 1 ML</t>
  </si>
  <si>
    <t>6.</t>
  </si>
  <si>
    <t>Epinefrinas  1 mg/ml injekcinis tirpalas 1 ml</t>
  </si>
  <si>
    <t>6.1.</t>
  </si>
  <si>
    <t>ampulė</t>
  </si>
  <si>
    <t>7. DALIS</t>
  </si>
  <si>
    <t>GLICEROLIO  TRINITRATAS 1MG/ML INJEKCINIS TIRPALAS 10 ML</t>
  </si>
  <si>
    <t>7.</t>
  </si>
  <si>
    <t>Glicerolio  trinitratas 1mg/ml injekcinis tirpalas 10 ml</t>
  </si>
  <si>
    <t>7.1.</t>
  </si>
  <si>
    <t>8. DALIS</t>
  </si>
  <si>
    <t>GLIUKOZĖ  40% INJEKCINIOS TIRPALAS 10 ML</t>
  </si>
  <si>
    <t>8.</t>
  </si>
  <si>
    <t>Gliukozė  40% injekcinios tirpalas 10 ml</t>
  </si>
  <si>
    <t>8.1.</t>
  </si>
  <si>
    <t>9. DALIS</t>
  </si>
  <si>
    <t>NATRIO CHLORIDAS  0,9% INFUZINIS TIRPALAS 1000 ML FREEFLEX PAKUOTĖJE</t>
  </si>
  <si>
    <t>9.</t>
  </si>
  <si>
    <t>Natrio chloridas  0,9% infuzinis tirpalas 1000 ml freeflex pakuotėje</t>
  </si>
  <si>
    <t>9.1.</t>
  </si>
  <si>
    <t>10. DALIS</t>
  </si>
  <si>
    <t>KALIO JODIDAS  65 MG TABLETĖS</t>
  </si>
  <si>
    <t>10.</t>
  </si>
  <si>
    <t>Kalio jodidas  65 mg tabletės</t>
  </si>
  <si>
    <t>10.1.</t>
  </si>
  <si>
    <t>11. DALIS</t>
  </si>
  <si>
    <t xml:space="preserve">MORFINO HIDROCHLORIDAS 10MG/ML INJEKCINIS TIRPALAS 1ML </t>
  </si>
  <si>
    <t>11.</t>
  </si>
  <si>
    <t xml:space="preserve">Morfino hidrochloridas 10mg/ml injekcinis tirpalas 1ml </t>
  </si>
  <si>
    <t>11.1.</t>
  </si>
  <si>
    <t>12. DALIS</t>
  </si>
  <si>
    <t>NISTATINAS 500000TV TABLETĖS</t>
  </si>
  <si>
    <t>12.</t>
  </si>
  <si>
    <t>Nistatinas 500000TV tabletės</t>
  </si>
  <si>
    <t>12.1.</t>
  </si>
  <si>
    <t>13. DALIS</t>
  </si>
  <si>
    <t>PIRIDOKSINO HIDROCHLORIDAS 100MG INJEKCINIS TIRPALAS 2 ML</t>
  </si>
  <si>
    <t>13.</t>
  </si>
  <si>
    <t>Piridoksino hidrochloridas 100mg injekcinis tirpalas 2 ml</t>
  </si>
  <si>
    <t>13.1.</t>
  </si>
  <si>
    <t>14. DALIS</t>
  </si>
  <si>
    <t xml:space="preserve">GELOSITIN (ARBA LYGIAVERTIS) NOSIES  PURŠKALAS  </t>
  </si>
  <si>
    <t>14.</t>
  </si>
  <si>
    <t xml:space="preserve">Gelositin (arba lygiavertis) nosies  purškalas  </t>
  </si>
  <si>
    <t>14.1.</t>
  </si>
  <si>
    <t>15. DALIS</t>
  </si>
  <si>
    <t>VITAMINO D 4000 TV TABLETĖS</t>
  </si>
  <si>
    <t>15.</t>
  </si>
  <si>
    <t>Vitamino D 4000 TV tabletės</t>
  </si>
  <si>
    <t>15.1.</t>
  </si>
  <si>
    <t>16. DALIS</t>
  </si>
  <si>
    <t xml:space="preserve">BURNOS SKALAVIMO SKYSTIS </t>
  </si>
  <si>
    <t>16.</t>
  </si>
  <si>
    <t xml:space="preserve">Burnos skalavimo skystis </t>
  </si>
  <si>
    <t>16.1.</t>
  </si>
  <si>
    <t>17. DALIS</t>
  </si>
  <si>
    <t xml:space="preserve">HEMOSTATINIS TEPALAS KRAUJAVIMUI IŠ NOSIES STABDYTI </t>
  </si>
  <si>
    <t>17.</t>
  </si>
  <si>
    <t xml:space="preserve">Hemostatinis tepalas kraujavimui iš nosies stabdyti </t>
  </si>
  <si>
    <t>17.1.</t>
  </si>
  <si>
    <t>18. DALIS</t>
  </si>
  <si>
    <t>PRIEMONĖ, SKATINANTI ŽAIZDŲ GIJIMĄ</t>
  </si>
  <si>
    <t>18.</t>
  </si>
  <si>
    <t>Priemonė, skatinanti žaizdų gijimą</t>
  </si>
  <si>
    <t>18.1.</t>
  </si>
  <si>
    <t>19. DALIS</t>
  </si>
  <si>
    <t>PRIEMONĖ KOJŲ GRYBELIO PROFILAKTIKAI</t>
  </si>
  <si>
    <t>19.</t>
  </si>
  <si>
    <t>Priemonė kojų grybelio profilaktikai</t>
  </si>
  <si>
    <t>19.1.</t>
  </si>
  <si>
    <t>20. DALIS</t>
  </si>
  <si>
    <t xml:space="preserve">DRĖKINAMIEJI AKIŲ LAŠAI </t>
  </si>
  <si>
    <t>20.</t>
  </si>
  <si>
    <t xml:space="preserve">Drėkinamieji akių lašai </t>
  </si>
  <si>
    <t>20.1.</t>
  </si>
  <si>
    <t>21. DALIS</t>
  </si>
  <si>
    <t>AKIŲ PLOVIMO SKYSČIAI:</t>
  </si>
  <si>
    <t>21.</t>
  </si>
  <si>
    <t>Akių plovimo skysčiai:</t>
  </si>
  <si>
    <t>21.1.</t>
  </si>
  <si>
    <t>Akių plovimo skystis 500 ml</t>
  </si>
  <si>
    <t>21.2.</t>
  </si>
  <si>
    <t>Akių plovimo skystis neutralizuojantis 200 ml</t>
  </si>
  <si>
    <t>22. DALIS</t>
  </si>
  <si>
    <t>APKLOTAS TERMOIZOLIACINIS (FOLIJA)</t>
  </si>
  <si>
    <t>22.</t>
  </si>
  <si>
    <t>Apklotas termoizoliacinis (folija)</t>
  </si>
  <si>
    <t>22.1.</t>
  </si>
  <si>
    <t>23. DALIS</t>
  </si>
  <si>
    <t>PLEISTRAS RITINĖLYJE, ŠILKO PAGRINDU 2,5 CM PLOČIO</t>
  </si>
  <si>
    <t>23.</t>
  </si>
  <si>
    <t>Pleistras ritinėlyje, šilko pagrindu 2,5 cm pločio</t>
  </si>
  <si>
    <t>23.1.</t>
  </si>
  <si>
    <t>m</t>
  </si>
  <si>
    <t>24. DALIS</t>
  </si>
  <si>
    <t>PLEISTRAS, TAMPRUSIS, KARPOMAS, 6 CM PLOČIO</t>
  </si>
  <si>
    <t>24.</t>
  </si>
  <si>
    <t>Pleistras, tamprusis, karpomas, 6 cm pločio</t>
  </si>
  <si>
    <t>24.1.</t>
  </si>
  <si>
    <t>25. DALIS</t>
  </si>
  <si>
    <t>TAMPONAI, APVALŪS, STERILŪS:</t>
  </si>
  <si>
    <t>25.</t>
  </si>
  <si>
    <t>Tamponai, apvalūs, sterilūs:</t>
  </si>
  <si>
    <t>25.1.</t>
  </si>
  <si>
    <t>Tamponai, apvalūs, sterilūs S dydžio N.5</t>
  </si>
  <si>
    <t>25.2.</t>
  </si>
  <si>
    <t>Tamponai, apvalūs, sterilūs M dydžio N.5</t>
  </si>
  <si>
    <t>25.3.</t>
  </si>
  <si>
    <t>Tamponai, apvalūs, sterilūs L dydžio N.5</t>
  </si>
  <si>
    <t>26. DALIS</t>
  </si>
  <si>
    <t xml:space="preserve">TVARSTIS, PALAIKOMASIS, TRIKAMPIO FORMOS, KARINIS </t>
  </si>
  <si>
    <t>26.</t>
  </si>
  <si>
    <t xml:space="preserve">Tvarstis, palaikomasis, trikampio formos, karinis </t>
  </si>
  <si>
    <t>26.1.</t>
  </si>
  <si>
    <t>27. DALIS</t>
  </si>
  <si>
    <t>TVARSTIS, PIRMOSIOS PAGALBOS, SU PAGALVĖLE, STERILUS 15 CMX180 CM</t>
  </si>
  <si>
    <t>27.</t>
  </si>
  <si>
    <t>Tvarstis, pirmosios pagalbos, su pagalvėle, sterilus 15 cmx180 cm</t>
  </si>
  <si>
    <t>27.1.</t>
  </si>
  <si>
    <t>28. DALIS</t>
  </si>
  <si>
    <t>TVARSTIS, PIRMOSIOS PAGALBOS, SU PAGALVĖLE, STERILUS:10 X 4 M</t>
  </si>
  <si>
    <t>28.</t>
  </si>
  <si>
    <t>Tvarstis, pirmosios pagalbos, su pagalvėle, sterilus:10 x 4 m</t>
  </si>
  <si>
    <t>28.1.</t>
  </si>
  <si>
    <t>29. DALIS</t>
  </si>
  <si>
    <t>TVARSTIS, PIRMOSIOS PAGALBOS, SU PAGALVĖLE, STERILUS 8 X 4 M</t>
  </si>
  <si>
    <t>29.</t>
  </si>
  <si>
    <t>Tvarstis, pirmosios pagalbos, su pagalvėle, sterilus 8 x 4 m</t>
  </si>
  <si>
    <t>29.1.</t>
  </si>
  <si>
    <t>30. DALIS</t>
  </si>
  <si>
    <t>TVARSTIS, NESTERILUS 10 CM X 5 M</t>
  </si>
  <si>
    <t>30.</t>
  </si>
  <si>
    <t>Tvarstis, nesterilus 10 cm x 5 m</t>
  </si>
  <si>
    <t>30.1.</t>
  </si>
  <si>
    <t>31. DALIS</t>
  </si>
  <si>
    <t>TVARSTIS, NESTERILUS 14 CM X 7 M</t>
  </si>
  <si>
    <t>31.</t>
  </si>
  <si>
    <t>Tvarstis, nesterilus 14 cm x 7 m</t>
  </si>
  <si>
    <t>31.1.</t>
  </si>
  <si>
    <t>32. DALIS</t>
  </si>
  <si>
    <t>TVARSTIS, NUDEGIMAMS, STERILUS 60 CM X 80 CM</t>
  </si>
  <si>
    <t>32.</t>
  </si>
  <si>
    <t>Tvarstis, nudegimams, sterilus 60 cm x 80 cm</t>
  </si>
  <si>
    <t>32.1.</t>
  </si>
  <si>
    <t>33. DALIS</t>
  </si>
  <si>
    <t>TVARSTIS, NUDEGIMAMS, HIDROGELINIS, STERILUS, VEIDUI</t>
  </si>
  <si>
    <t>33.</t>
  </si>
  <si>
    <t>Tvarstis, nudegimams, hidrogelinis, sterilus, veidui</t>
  </si>
  <si>
    <t>33.1.</t>
  </si>
  <si>
    <t>34. DALIS</t>
  </si>
  <si>
    <t>TVARSTIS TAMPONAVIMUI, STERILUS, VAKUUMINĖJE PAKUOTĖJE</t>
  </si>
  <si>
    <t>34.</t>
  </si>
  <si>
    <t>Tvarstis tamponavimui, sterilus, vakuuminėje pakuotėje</t>
  </si>
  <si>
    <t>34.1.</t>
  </si>
  <si>
    <t>35. DALIS</t>
  </si>
  <si>
    <t>SERVETĖLĖ  INJEKCINĖS VIETOS DEZINFEKCIJAI</t>
  </si>
  <si>
    <t>35.</t>
  </si>
  <si>
    <t>Servetėlė  injekcinės vietos dezinfekcijai</t>
  </si>
  <si>
    <t>35.1.</t>
  </si>
  <si>
    <t>36. DALIS</t>
  </si>
  <si>
    <t>GLIUKOZĖS MATUOKLIAI SU MATAVIMO JUOSTELĖMIS:</t>
  </si>
  <si>
    <t>36.</t>
  </si>
  <si>
    <t>Gliukozės matuokliai su matavimo juostelėmis:</t>
  </si>
  <si>
    <t>36.1.</t>
  </si>
  <si>
    <t>Gliukozės matuoklis</t>
  </si>
  <si>
    <t>36.2.</t>
  </si>
  <si>
    <t>Gliukozės matavimo juostelės</t>
  </si>
  <si>
    <t>37. DALIS</t>
  </si>
  <si>
    <t>GLIUKOZĖS MATAVIMO JUOSTELĖS DIRBTI SU MATUOKLIU CONTOUR PLUS ELITE</t>
  </si>
  <si>
    <t>37.</t>
  </si>
  <si>
    <t>Gliukozės matavimo juostelės dirbti su matuokliu Contour plus Elite</t>
  </si>
  <si>
    <t>37.1.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</si>
  <si>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</si>
  <si>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</si>
  <si>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</si>
  <si>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</si>
  <si>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</si>
  <si>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</si>
  <si>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</si>
  <si>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</si>
  <si>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</si>
  <si>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</si>
  <si>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</si>
  <si>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</si>
  <si>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</si>
  <si>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</si>
  <si>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</si>
  <si>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</si>
  <si>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</si>
  <si>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</si>
  <si>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</si>
  <si>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</si>
  <si>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</si>
  <si>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</si>
  <si>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</si>
  <si>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</si>
  <si>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4403 2025-10-28 15:17:11</t>
  </si>
  <si>
    <t>Pirkimo sąlygų 2 priedas</t>
  </si>
  <si>
    <t>* - mato vienetu yra laikoma 5 vienetų apvalių sterilių tamponų pakuotė.</t>
  </si>
  <si>
    <r>
      <t>Mato vienetas</t>
    </r>
    <r>
      <rPr>
        <b/>
        <sz val="11"/>
        <color rgb="FFFF0000"/>
        <rFont val="Times New Roman"/>
        <family val="1"/>
        <charset val="186"/>
      </rPr>
      <t xml:space="preserve"> *</t>
    </r>
  </si>
  <si>
    <t>Maksimalus kiekis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</si>
</sst>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b/>
      <sz val="11"/>
      <color rgb="FFFF0000"/>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4" fillId="2" borderId="0" xfId="0" applyFont="1" applyFill="1" applyAlignment="1">
      <alignment horizontal="center"/>
    </xf>
    <xf numFmtId="0" fontId="5" fillId="2" borderId="1" xfId="0" applyFont="1" applyFill="1" applyBorder="1" applyAlignment="1">
      <alignment horizontal="left"/>
    </xf>
    <xf numFmtId="0" fontId="5" fillId="5" borderId="1" xfId="0" applyFont="1" applyFill="1" applyBorder="1" applyProtection="1">
      <protection locked="0"/>
    </xf>
    <xf numFmtId="0" fontId="5" fillId="4"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5" borderId="0" xfId="0" applyFont="1" applyFill="1" applyProtection="1">
      <protection locked="0"/>
    </xf>
    <xf numFmtId="0" fontId="4" fillId="4" borderId="23" xfId="0" applyFont="1" applyFill="1" applyBorder="1" applyAlignment="1">
      <alignment wrapText="1"/>
    </xf>
    <xf numFmtId="0" fontId="5" fillId="2" borderId="0" xfId="0" applyFont="1" applyFill="1" applyAlignment="1">
      <alignment wrapText="1"/>
    </xf>
    <xf numFmtId="0" fontId="5" fillId="4" borderId="23" xfId="0" applyFont="1" applyFill="1" applyBorder="1" applyAlignment="1">
      <alignment wrapText="1"/>
    </xf>
    <xf numFmtId="0" fontId="5" fillId="6" borderId="23" xfId="0" applyFont="1" applyFill="1" applyBorder="1" applyAlignment="1" applyProtection="1">
      <alignment wrapText="1"/>
      <protection locked="0"/>
    </xf>
    <xf numFmtId="0" fontId="5" fillId="5" borderId="23" xfId="0" applyFont="1" applyFill="1" applyBorder="1" applyAlignment="1" applyProtection="1">
      <alignment wrapText="1"/>
      <protection locked="0"/>
    </xf>
    <xf numFmtId="0" fontId="5" fillId="4" borderId="0" xfId="0" applyFont="1" applyFill="1" applyAlignment="1">
      <alignment wrapText="1"/>
    </xf>
    <xf numFmtId="0" fontId="4" fillId="4" borderId="0" xfId="0" applyFont="1" applyFill="1" applyAlignment="1">
      <alignment wrapText="1"/>
    </xf>
    <xf numFmtId="0" fontId="5" fillId="2" borderId="0" xfId="0" applyFont="1" applyFill="1"/>
    <xf numFmtId="0" fontId="5" fillId="5" borderId="1" xfId="0" applyFont="1" applyFill="1" applyBorder="1" applyAlignment="1" applyProtection="1">
      <alignment horizontal="center" vertical="center" wrapText="1"/>
      <protection locked="0"/>
    </xf>
    <xf numFmtId="0" fontId="6" fillId="0" borderId="16" xfId="0" applyFont="1" applyBorder="1" applyProtection="1">
      <protection locked="0"/>
    </xf>
    <xf numFmtId="0" fontId="6" fillId="0" borderId="15" xfId="0" applyFont="1" applyBorder="1" applyProtection="1">
      <protection locked="0"/>
    </xf>
    <xf numFmtId="0" fontId="8" fillId="2" borderId="0" xfId="0" applyFont="1" applyFill="1" applyAlignment="1">
      <alignment horizontal="left" wrapText="1"/>
    </xf>
    <xf numFmtId="49" fontId="7" fillId="2" borderId="2" xfId="0" applyNumberFormat="1" applyFont="1" applyFill="1" applyBorder="1" applyAlignment="1">
      <alignment horizontal="left" vertical="center" wrapText="1"/>
    </xf>
    <xf numFmtId="0" fontId="6" fillId="0" borderId="22" xfId="0" applyFont="1" applyBorder="1"/>
    <xf numFmtId="0" fontId="4" fillId="2" borderId="0" xfId="0" applyFont="1" applyFill="1"/>
    <xf numFmtId="0" fontId="5" fillId="2" borderId="1" xfId="0" applyFont="1" applyFill="1" applyBorder="1" applyAlignment="1">
      <alignment vertical="center" wrapText="1"/>
    </xf>
    <xf numFmtId="0" fontId="6" fillId="0" borderId="15" xfId="0" applyFont="1" applyBorder="1"/>
    <xf numFmtId="0" fontId="5" fillId="4" borderId="23" xfId="0" applyFont="1" applyFill="1" applyBorder="1" applyAlignment="1">
      <alignment vertical="center" wrapText="1"/>
    </xf>
    <xf numFmtId="0" fontId="6" fillId="0" borderId="23" xfId="0" applyFont="1"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5" fillId="5" borderId="23" xfId="0" applyFont="1" applyFill="1" applyBorder="1" applyAlignment="1" applyProtection="1">
      <alignment horizontal="center" vertical="center" wrapText="1"/>
      <protection locked="0"/>
    </xf>
    <xf numFmtId="0" fontId="6" fillId="0" borderId="23" xfId="0" applyFont="1"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0" xfId="0" applyFont="1" applyFill="1"/>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3"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9"/>
  <sheetViews>
    <sheetView tabSelected="1" topLeftCell="A22" workbookViewId="0">
      <selection activeCell="I16" sqref="I16"/>
    </sheetView>
  </sheetViews>
  <sheetFormatPr defaultColWidth="10.875" defaultRowHeight="15" x14ac:dyDescent="0.25"/>
  <cols>
    <col min="1" max="1" width="9.125" style="14" customWidth="1"/>
    <col min="2" max="2" width="44.125" style="14" customWidth="1"/>
    <col min="3" max="3" width="15.875" style="14" customWidth="1"/>
    <col min="4" max="4" width="12.25" style="14" customWidth="1"/>
    <col min="5" max="5" width="12.75" style="14" customWidth="1"/>
    <col min="6" max="6" width="15.5" style="14" customWidth="1"/>
    <col min="7" max="7" width="22.375" style="14" customWidth="1"/>
    <col min="8" max="8" width="26.5" style="14" customWidth="1"/>
    <col min="9" max="9" width="21.25" style="14" customWidth="1"/>
    <col min="10" max="15" width="25" style="14" customWidth="1"/>
    <col min="16" max="16" width="10.875" style="14" customWidth="1"/>
    <col min="17" max="16384" width="10.875" style="14"/>
  </cols>
  <sheetData>
    <row r="1" spans="1:8" x14ac:dyDescent="0.25">
      <c r="H1" s="14" t="s">
        <v>266</v>
      </c>
    </row>
    <row r="2" spans="1:8" x14ac:dyDescent="0.25">
      <c r="A2" s="12" t="s">
        <v>0</v>
      </c>
      <c r="B2" s="13"/>
    </row>
    <row r="3" spans="1:8" x14ac:dyDescent="0.25">
      <c r="B3" s="15"/>
    </row>
    <row r="4" spans="1:8" x14ac:dyDescent="0.25">
      <c r="A4" s="12" t="s">
        <v>1</v>
      </c>
      <c r="B4" s="13"/>
    </row>
    <row r="5" spans="1:8" x14ac:dyDescent="0.25">
      <c r="A5" s="13"/>
      <c r="B5" s="13"/>
    </row>
    <row r="6" spans="1:8" x14ac:dyDescent="0.25">
      <c r="A6" s="14" t="s">
        <v>2</v>
      </c>
      <c r="B6" s="12" t="s">
        <v>3</v>
      </c>
    </row>
    <row r="7" spans="1:8" x14ac:dyDescent="0.25">
      <c r="B7" s="13"/>
    </row>
    <row r="8" spans="1:8" x14ac:dyDescent="0.25">
      <c r="A8" s="16" t="s">
        <v>4</v>
      </c>
      <c r="B8" s="17"/>
    </row>
    <row r="9" spans="1:8" x14ac:dyDescent="0.25">
      <c r="A9" s="16" t="s">
        <v>5</v>
      </c>
      <c r="B9" s="17"/>
    </row>
    <row r="10" spans="1:8" x14ac:dyDescent="0.25">
      <c r="A10" s="16" t="s">
        <v>6</v>
      </c>
      <c r="B10" s="17"/>
    </row>
    <row r="12" spans="1:8" ht="15.75" x14ac:dyDescent="0.25">
      <c r="A12" s="37" t="s">
        <v>7</v>
      </c>
      <c r="B12" s="38"/>
      <c r="C12" s="30"/>
      <c r="D12" s="31"/>
      <c r="E12" s="31"/>
      <c r="F12" s="32"/>
    </row>
    <row r="13" spans="1:8" ht="15.95" customHeight="1" x14ac:dyDescent="0.25">
      <c r="A13" s="42" t="s">
        <v>8</v>
      </c>
      <c r="B13" s="35"/>
      <c r="C13" s="30"/>
      <c r="D13" s="31"/>
      <c r="E13" s="31"/>
      <c r="F13" s="32"/>
    </row>
    <row r="14" spans="1:8" ht="15.95" customHeight="1" x14ac:dyDescent="0.25">
      <c r="A14" s="42" t="s">
        <v>9</v>
      </c>
      <c r="B14" s="35"/>
      <c r="C14" s="30"/>
      <c r="D14" s="31"/>
      <c r="E14" s="31"/>
      <c r="F14" s="32"/>
    </row>
    <row r="15" spans="1:8" ht="15.95" customHeight="1" x14ac:dyDescent="0.25">
      <c r="A15" s="37" t="s">
        <v>10</v>
      </c>
      <c r="B15" s="38"/>
      <c r="C15" s="30"/>
      <c r="D15" s="31"/>
      <c r="E15" s="31"/>
      <c r="F15" s="32"/>
    </row>
    <row r="16" spans="1:8" ht="63" customHeight="1" x14ac:dyDescent="0.25">
      <c r="A16" s="34" t="s">
        <v>11</v>
      </c>
      <c r="B16" s="35"/>
      <c r="C16" s="30"/>
      <c r="D16" s="31"/>
      <c r="E16" s="31"/>
      <c r="F16" s="32"/>
    </row>
    <row r="17" spans="1:7" ht="15.95" customHeight="1" x14ac:dyDescent="0.25">
      <c r="A17" s="37" t="s">
        <v>12</v>
      </c>
      <c r="B17" s="38"/>
      <c r="C17" s="30"/>
      <c r="D17" s="31"/>
      <c r="E17" s="31"/>
      <c r="F17" s="32"/>
    </row>
    <row r="18" spans="1:7" ht="15.95" customHeight="1" x14ac:dyDescent="0.25">
      <c r="A18" s="37" t="s">
        <v>13</v>
      </c>
      <c r="B18" s="38"/>
      <c r="C18" s="30"/>
      <c r="D18" s="31"/>
      <c r="E18" s="31"/>
      <c r="F18" s="32"/>
    </row>
    <row r="19" spans="1:7" ht="48" customHeight="1" x14ac:dyDescent="0.25">
      <c r="A19" s="37" t="s">
        <v>14</v>
      </c>
      <c r="B19" s="38"/>
      <c r="C19" s="30"/>
      <c r="D19" s="31"/>
      <c r="E19" s="31"/>
      <c r="F19" s="32"/>
    </row>
    <row r="20" spans="1:7" ht="54.95" customHeight="1" x14ac:dyDescent="0.25">
      <c r="A20" s="37" t="s">
        <v>15</v>
      </c>
      <c r="B20" s="38"/>
      <c r="C20" s="30"/>
      <c r="D20" s="31"/>
      <c r="E20" s="31"/>
      <c r="F20" s="32"/>
    </row>
    <row r="21" spans="1:7" ht="84.75" customHeight="1" x14ac:dyDescent="0.25">
      <c r="A21" s="39" t="s">
        <v>16</v>
      </c>
      <c r="B21" s="40"/>
      <c r="C21" s="43"/>
      <c r="D21" s="44"/>
      <c r="E21" s="44"/>
      <c r="F21" s="44"/>
      <c r="G21" s="18" t="str">
        <f>IF((SUMPRODUCT(--(C21=""))&gt;0), "Privaloma užpildyti, kai taikomi pašalinimo pagrindai", "")</f>
        <v>Privaloma užpildyti, kai taikomi pašalinimo pagrindai</v>
      </c>
    </row>
    <row r="22" spans="1:7" ht="18" customHeight="1" x14ac:dyDescent="0.25">
      <c r="A22" s="19"/>
      <c r="B22" s="19"/>
      <c r="C22" s="20"/>
      <c r="D22" s="20"/>
      <c r="E22" s="20"/>
      <c r="F22" s="20"/>
    </row>
    <row r="23" spans="1:7" x14ac:dyDescent="0.25">
      <c r="A23" s="36"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41" t="s">
        <v>22</v>
      </c>
      <c r="B28" s="29"/>
      <c r="C28" s="29"/>
      <c r="D28" s="29"/>
      <c r="E28" s="29"/>
      <c r="F28" s="29"/>
    </row>
    <row r="29" spans="1:7" x14ac:dyDescent="0.25">
      <c r="A29" s="29" t="s">
        <v>23</v>
      </c>
      <c r="B29" s="29"/>
      <c r="C29" s="29"/>
      <c r="D29" s="29"/>
      <c r="E29" s="29"/>
      <c r="F29" s="29"/>
    </row>
    <row r="30" spans="1:7" x14ac:dyDescent="0.25">
      <c r="A30" s="18" t="s">
        <v>24</v>
      </c>
      <c r="D30" s="21"/>
    </row>
    <row r="31" spans="1:7" x14ac:dyDescent="0.25">
      <c r="A31" s="18" t="s">
        <v>25</v>
      </c>
    </row>
    <row r="32" spans="1:7" ht="26.25" customHeight="1" x14ac:dyDescent="0.25">
      <c r="A32" s="12" t="s">
        <v>26</v>
      </c>
      <c r="B32" s="12" t="s">
        <v>27</v>
      </c>
    </row>
    <row r="34" spans="1:9" x14ac:dyDescent="0.25">
      <c r="A34" s="12" t="s">
        <v>28</v>
      </c>
    </row>
    <row r="35" spans="1:9" s="23" customFormat="1" ht="29.25" x14ac:dyDescent="0.25">
      <c r="A35" s="22" t="s">
        <v>29</v>
      </c>
      <c r="B35" s="22" t="s">
        <v>30</v>
      </c>
      <c r="C35" s="22" t="s">
        <v>269</v>
      </c>
      <c r="D35" s="22" t="s">
        <v>32</v>
      </c>
      <c r="E35" s="22" t="s">
        <v>33</v>
      </c>
      <c r="F35" s="22" t="s">
        <v>34</v>
      </c>
      <c r="G35" s="22" t="s">
        <v>35</v>
      </c>
      <c r="H35" s="22" t="s">
        <v>36</v>
      </c>
      <c r="I35" s="22" t="s">
        <v>37</v>
      </c>
    </row>
    <row r="36" spans="1:9" s="23" customFormat="1" x14ac:dyDescent="0.25">
      <c r="A36" s="22" t="s">
        <v>38</v>
      </c>
      <c r="B36" s="22" t="s">
        <v>39</v>
      </c>
      <c r="C36" s="24"/>
      <c r="D36" s="24"/>
      <c r="E36" s="24"/>
      <c r="F36" s="24"/>
      <c r="G36" s="24"/>
      <c r="H36" s="24"/>
      <c r="I36" s="24"/>
    </row>
    <row r="37" spans="1:9" s="23" customFormat="1" x14ac:dyDescent="0.25">
      <c r="A37" s="24" t="s">
        <v>40</v>
      </c>
      <c r="B37" s="24" t="s">
        <v>39</v>
      </c>
      <c r="C37" s="24">
        <v>7200</v>
      </c>
      <c r="D37" s="24" t="s">
        <v>41</v>
      </c>
      <c r="E37" s="25"/>
      <c r="F37" s="24" t="str">
        <f>IF(ISBLANK(E37),"", PRODUCT(C37,E37))</f>
        <v/>
      </c>
      <c r="G37" s="26"/>
      <c r="H37" s="26"/>
      <c r="I37" s="26"/>
    </row>
    <row r="38" spans="1:9" s="23" customFormat="1" ht="30" x14ac:dyDescent="0.25">
      <c r="E38" s="22" t="s">
        <v>42</v>
      </c>
      <c r="F38" s="22" t="str">
        <f>IF(F37="","",ROUND(SUM(F37:F37),2))</f>
        <v/>
      </c>
      <c r="G38" s="27" t="str">
        <f>IF(F37="","Neužpildytos visos objektų kainos","")</f>
        <v>Neužpildytos visos objektų kainos</v>
      </c>
    </row>
    <row r="39" spans="1:9" s="23" customFormat="1" ht="29.25" x14ac:dyDescent="0.25">
      <c r="C39" s="22" t="s">
        <v>43</v>
      </c>
      <c r="D39" s="26">
        <v>21</v>
      </c>
      <c r="E39" s="22" t="s">
        <v>44</v>
      </c>
      <c r="F39" s="22" t="str">
        <f>IF(OR(F38="",D39=""),"", ROUND(PRODUCT(D39,F38)/100,2))</f>
        <v/>
      </c>
      <c r="G39" s="27" t="str">
        <f>IF(D39="", "Nurodykite taikomą PVM dydį", "")</f>
        <v/>
      </c>
    </row>
    <row r="40" spans="1:9" s="23" customFormat="1" x14ac:dyDescent="0.25">
      <c r="E40" s="22" t="s">
        <v>45</v>
      </c>
      <c r="F40" s="22">
        <f>IF(ISBLANK(F39), "", ROUND(SUM(F38:F39),2))</f>
        <v>0</v>
      </c>
    </row>
    <row r="41" spans="1:9" s="23" customFormat="1" x14ac:dyDescent="0.25"/>
    <row r="42" spans="1:9" s="23" customFormat="1" x14ac:dyDescent="0.25"/>
    <row r="43" spans="1:9" s="23" customFormat="1" x14ac:dyDescent="0.25"/>
    <row r="44" spans="1:9" s="23" customFormat="1" ht="43.5" x14ac:dyDescent="0.25">
      <c r="A44" s="28" t="s">
        <v>46</v>
      </c>
      <c r="B44" s="28" t="s">
        <v>47</v>
      </c>
    </row>
    <row r="45" spans="1:9" s="23" customFormat="1" x14ac:dyDescent="0.25"/>
    <row r="46" spans="1:9" s="23" customFormat="1" ht="43.5" x14ac:dyDescent="0.25">
      <c r="A46" s="28" t="s">
        <v>28</v>
      </c>
    </row>
    <row r="47" spans="1:9" s="23" customFormat="1" ht="29.25" x14ac:dyDescent="0.25">
      <c r="A47" s="22" t="s">
        <v>29</v>
      </c>
      <c r="B47" s="22" t="s">
        <v>30</v>
      </c>
      <c r="C47" s="22" t="s">
        <v>269</v>
      </c>
      <c r="D47" s="22" t="s">
        <v>32</v>
      </c>
      <c r="E47" s="22" t="s">
        <v>33</v>
      </c>
      <c r="F47" s="22" t="s">
        <v>34</v>
      </c>
      <c r="G47" s="22" t="s">
        <v>35</v>
      </c>
      <c r="H47" s="22" t="s">
        <v>36</v>
      </c>
      <c r="I47" s="22" t="s">
        <v>37</v>
      </c>
    </row>
    <row r="48" spans="1:9" s="23" customFormat="1" ht="29.25" x14ac:dyDescent="0.25">
      <c r="A48" s="22" t="s">
        <v>48</v>
      </c>
      <c r="B48" s="22" t="s">
        <v>49</v>
      </c>
      <c r="C48" s="24"/>
      <c r="D48" s="24"/>
      <c r="E48" s="24"/>
      <c r="F48" s="24"/>
      <c r="G48" s="24"/>
      <c r="H48" s="24"/>
      <c r="I48" s="24"/>
    </row>
    <row r="49" spans="1:9" s="23" customFormat="1" ht="30" x14ac:dyDescent="0.25">
      <c r="A49" s="24" t="s">
        <v>50</v>
      </c>
      <c r="B49" s="24" t="s">
        <v>49</v>
      </c>
      <c r="C49" s="24">
        <v>8000</v>
      </c>
      <c r="D49" s="24" t="s">
        <v>51</v>
      </c>
      <c r="E49" s="25"/>
      <c r="F49" s="24" t="str">
        <f>IF(ISBLANK(E49),"", PRODUCT(C49,E49))</f>
        <v/>
      </c>
      <c r="G49" s="26"/>
      <c r="H49" s="26"/>
      <c r="I49" s="26"/>
    </row>
    <row r="50" spans="1:9" s="23" customFormat="1" ht="30" x14ac:dyDescent="0.25">
      <c r="E50" s="22" t="s">
        <v>42</v>
      </c>
      <c r="F50" s="22" t="str">
        <f>IF(F49="","",ROUND(SUM(F49:F49),2))</f>
        <v/>
      </c>
      <c r="G50" s="27" t="str">
        <f>IF(F49="","Neužpildytos visos objektų kainos","")</f>
        <v>Neužpildytos visos objektų kainos</v>
      </c>
    </row>
    <row r="51" spans="1:9" s="23" customFormat="1" ht="29.25" x14ac:dyDescent="0.25">
      <c r="C51" s="22" t="s">
        <v>43</v>
      </c>
      <c r="D51" s="26">
        <v>21</v>
      </c>
      <c r="E51" s="22" t="s">
        <v>44</v>
      </c>
      <c r="F51" s="22" t="str">
        <f>IF(OR(F50="",D51=""),"", ROUND(PRODUCT(D51,F50)/100,2))</f>
        <v/>
      </c>
      <c r="G51" s="27" t="str">
        <f>IF(D51="", "Nurodykite taikomą PVM dydį", "")</f>
        <v/>
      </c>
    </row>
    <row r="52" spans="1:9" s="23" customFormat="1" x14ac:dyDescent="0.25">
      <c r="E52" s="22" t="s">
        <v>45</v>
      </c>
      <c r="F52" s="22">
        <f>IF(ISBLANK(F51), "", ROUND(SUM(F50:F51),2))</f>
        <v>0</v>
      </c>
    </row>
    <row r="53" spans="1:9" s="23" customFormat="1" x14ac:dyDescent="0.25"/>
    <row r="56" spans="1:9" s="23" customFormat="1" ht="29.25" x14ac:dyDescent="0.25">
      <c r="A56" s="28" t="s">
        <v>52</v>
      </c>
      <c r="B56" s="28" t="s">
        <v>53</v>
      </c>
    </row>
    <row r="57" spans="1:9" s="23" customFormat="1" x14ac:dyDescent="0.25"/>
    <row r="58" spans="1:9" s="23" customFormat="1" ht="43.5" x14ac:dyDescent="0.25">
      <c r="A58" s="28" t="s">
        <v>28</v>
      </c>
    </row>
    <row r="59" spans="1:9" s="23" customFormat="1" ht="29.25" x14ac:dyDescent="0.25">
      <c r="A59" s="22" t="s">
        <v>29</v>
      </c>
      <c r="B59" s="22" t="s">
        <v>30</v>
      </c>
      <c r="C59" s="22" t="s">
        <v>269</v>
      </c>
      <c r="D59" s="22" t="s">
        <v>32</v>
      </c>
      <c r="E59" s="22" t="s">
        <v>33</v>
      </c>
      <c r="F59" s="22" t="s">
        <v>34</v>
      </c>
      <c r="G59" s="22" t="s">
        <v>35</v>
      </c>
      <c r="H59" s="22" t="s">
        <v>36</v>
      </c>
      <c r="I59" s="22" t="s">
        <v>37</v>
      </c>
    </row>
    <row r="60" spans="1:9" s="23" customFormat="1" ht="29.25" x14ac:dyDescent="0.25">
      <c r="A60" s="22" t="s">
        <v>54</v>
      </c>
      <c r="B60" s="22" t="s">
        <v>55</v>
      </c>
      <c r="C60" s="24"/>
      <c r="D60" s="24"/>
      <c r="E60" s="24"/>
      <c r="F60" s="24"/>
      <c r="G60" s="24"/>
      <c r="H60" s="24"/>
      <c r="I60" s="24"/>
    </row>
    <row r="61" spans="1:9" s="23" customFormat="1" ht="30" x14ac:dyDescent="0.25">
      <c r="A61" s="24" t="s">
        <v>56</v>
      </c>
      <c r="B61" s="24" t="s">
        <v>55</v>
      </c>
      <c r="C61" s="24">
        <v>12000</v>
      </c>
      <c r="D61" s="24" t="s">
        <v>41</v>
      </c>
      <c r="E61" s="25"/>
      <c r="F61" s="24" t="str">
        <f>IF(ISBLANK(E61),"", PRODUCT(C61,E61))</f>
        <v/>
      </c>
      <c r="G61" s="26"/>
      <c r="H61" s="26"/>
      <c r="I61" s="26"/>
    </row>
    <row r="62" spans="1:9" s="23" customFormat="1" ht="30" x14ac:dyDescent="0.25">
      <c r="E62" s="22" t="s">
        <v>42</v>
      </c>
      <c r="F62" s="22" t="str">
        <f>IF(F61="","",ROUND(SUM(F61:F61),2))</f>
        <v/>
      </c>
      <c r="G62" s="27" t="str">
        <f>IF(F61="","Neužpildytos visos objektų kainos","")</f>
        <v>Neužpildytos visos objektų kainos</v>
      </c>
    </row>
    <row r="63" spans="1:9" s="23" customFormat="1" ht="29.25" x14ac:dyDescent="0.25">
      <c r="C63" s="22" t="s">
        <v>43</v>
      </c>
      <c r="D63" s="26">
        <v>5</v>
      </c>
      <c r="E63" s="22" t="s">
        <v>44</v>
      </c>
      <c r="F63" s="22" t="str">
        <f>IF(OR(F62="",D63=""),"", ROUND(PRODUCT(D63,F62)/100,2))</f>
        <v/>
      </c>
      <c r="G63" s="27" t="str">
        <f>IF(D63="", "Nurodykite taikomą PVM dydį", "")</f>
        <v/>
      </c>
    </row>
    <row r="64" spans="1:9" s="23" customFormat="1" x14ac:dyDescent="0.25">
      <c r="E64" s="22" t="s">
        <v>45</v>
      </c>
      <c r="F64" s="22">
        <f>IF(ISBLANK(F63), "", ROUND(SUM(F62:F63),2))</f>
        <v>0</v>
      </c>
    </row>
    <row r="65" spans="1:9" s="23" customFormat="1" x14ac:dyDescent="0.25"/>
    <row r="66" spans="1:9" s="23" customFormat="1" x14ac:dyDescent="0.25"/>
    <row r="67" spans="1:9" s="23" customFormat="1" x14ac:dyDescent="0.25"/>
    <row r="68" spans="1:9" s="23" customFormat="1" ht="29.25" x14ac:dyDescent="0.25">
      <c r="A68" s="28" t="s">
        <v>57</v>
      </c>
      <c r="B68" s="28" t="s">
        <v>58</v>
      </c>
    </row>
    <row r="69" spans="1:9" s="23" customFormat="1" x14ac:dyDescent="0.25"/>
    <row r="70" spans="1:9" s="23" customFormat="1" ht="43.5" x14ac:dyDescent="0.25">
      <c r="A70" s="28" t="s">
        <v>28</v>
      </c>
    </row>
    <row r="71" spans="1:9" s="23" customFormat="1" ht="29.25" x14ac:dyDescent="0.25">
      <c r="A71" s="22" t="s">
        <v>29</v>
      </c>
      <c r="B71" s="22" t="s">
        <v>30</v>
      </c>
      <c r="C71" s="22" t="s">
        <v>269</v>
      </c>
      <c r="D71" s="22" t="s">
        <v>32</v>
      </c>
      <c r="E71" s="22" t="s">
        <v>33</v>
      </c>
      <c r="F71" s="22" t="s">
        <v>34</v>
      </c>
      <c r="G71" s="22" t="s">
        <v>35</v>
      </c>
      <c r="H71" s="22" t="s">
        <v>36</v>
      </c>
      <c r="I71" s="22" t="s">
        <v>37</v>
      </c>
    </row>
    <row r="72" spans="1:9" s="23" customFormat="1" ht="29.25" x14ac:dyDescent="0.25">
      <c r="A72" s="22" t="s">
        <v>59</v>
      </c>
      <c r="B72" s="22" t="s">
        <v>60</v>
      </c>
      <c r="C72" s="24"/>
      <c r="D72" s="24"/>
      <c r="E72" s="24"/>
      <c r="F72" s="24"/>
      <c r="G72" s="24"/>
      <c r="H72" s="24"/>
      <c r="I72" s="24"/>
    </row>
    <row r="73" spans="1:9" s="23" customFormat="1" ht="30" x14ac:dyDescent="0.25">
      <c r="A73" s="24" t="s">
        <v>61</v>
      </c>
      <c r="B73" s="24" t="s">
        <v>60</v>
      </c>
      <c r="C73" s="24">
        <v>600</v>
      </c>
      <c r="D73" s="24" t="s">
        <v>51</v>
      </c>
      <c r="E73" s="25"/>
      <c r="F73" s="24" t="str">
        <f>IF(ISBLANK(E73),"", PRODUCT(C73,E73))</f>
        <v/>
      </c>
      <c r="G73" s="26"/>
      <c r="H73" s="26"/>
      <c r="I73" s="26"/>
    </row>
    <row r="74" spans="1:9" s="23" customFormat="1" ht="30" x14ac:dyDescent="0.25">
      <c r="E74" s="22" t="s">
        <v>42</v>
      </c>
      <c r="F74" s="22" t="str">
        <f>IF(F73="","",ROUND(SUM(F73:F73),2))</f>
        <v/>
      </c>
      <c r="G74" s="27" t="str">
        <f>IF(F73="","Neužpildytos visos objektų kainos","")</f>
        <v>Neužpildytos visos objektų kainos</v>
      </c>
    </row>
    <row r="75" spans="1:9" s="23" customFormat="1" ht="29.25" x14ac:dyDescent="0.25">
      <c r="C75" s="22" t="s">
        <v>43</v>
      </c>
      <c r="D75" s="26">
        <v>5</v>
      </c>
      <c r="E75" s="22" t="s">
        <v>44</v>
      </c>
      <c r="F75" s="22" t="str">
        <f>IF(OR(F74="",D75=""),"", ROUND(PRODUCT(D75,F74)/100,2))</f>
        <v/>
      </c>
      <c r="G75" s="27" t="str">
        <f>IF(D75="", "Nurodykite taikomą PVM dydį", "")</f>
        <v/>
      </c>
    </row>
    <row r="76" spans="1:9" s="23" customFormat="1" x14ac:dyDescent="0.25">
      <c r="E76" s="22" t="s">
        <v>45</v>
      </c>
      <c r="F76" s="22">
        <f>IF(ISBLANK(F75), "", ROUND(SUM(F74:F75),2))</f>
        <v>0</v>
      </c>
    </row>
    <row r="77" spans="1:9" s="23" customFormat="1" x14ac:dyDescent="0.25"/>
    <row r="78" spans="1:9" s="23" customFormat="1" x14ac:dyDescent="0.25"/>
    <row r="79" spans="1:9" s="23" customFormat="1" x14ac:dyDescent="0.25"/>
    <row r="80" spans="1:9" s="23" customFormat="1" ht="29.25" x14ac:dyDescent="0.25">
      <c r="A80" s="28" t="s">
        <v>62</v>
      </c>
      <c r="B80" s="28" t="s">
        <v>63</v>
      </c>
    </row>
    <row r="81" spans="1:9" s="23" customFormat="1" x14ac:dyDescent="0.25"/>
    <row r="82" spans="1:9" s="23" customFormat="1" ht="43.5" x14ac:dyDescent="0.25">
      <c r="A82" s="28" t="s">
        <v>28</v>
      </c>
    </row>
    <row r="83" spans="1:9" s="23" customFormat="1" ht="29.25" x14ac:dyDescent="0.25">
      <c r="A83" s="22" t="s">
        <v>29</v>
      </c>
      <c r="B83" s="22" t="s">
        <v>30</v>
      </c>
      <c r="C83" s="22" t="s">
        <v>269</v>
      </c>
      <c r="D83" s="22" t="s">
        <v>32</v>
      </c>
      <c r="E83" s="22" t="s">
        <v>33</v>
      </c>
      <c r="F83" s="22" t="s">
        <v>34</v>
      </c>
      <c r="G83" s="22" t="s">
        <v>35</v>
      </c>
      <c r="H83" s="22" t="s">
        <v>36</v>
      </c>
      <c r="I83" s="22" t="s">
        <v>37</v>
      </c>
    </row>
    <row r="84" spans="1:9" s="23" customFormat="1" x14ac:dyDescent="0.25">
      <c r="A84" s="22" t="s">
        <v>64</v>
      </c>
      <c r="B84" s="22" t="s">
        <v>65</v>
      </c>
      <c r="C84" s="24"/>
      <c r="D84" s="24"/>
      <c r="E84" s="24"/>
      <c r="F84" s="24"/>
      <c r="G84" s="24"/>
      <c r="H84" s="24"/>
      <c r="I84" s="24"/>
    </row>
    <row r="85" spans="1:9" s="23" customFormat="1" x14ac:dyDescent="0.25">
      <c r="A85" s="24" t="s">
        <v>66</v>
      </c>
      <c r="B85" s="24" t="s">
        <v>65</v>
      </c>
      <c r="C85" s="24">
        <v>1500</v>
      </c>
      <c r="D85" s="24" t="s">
        <v>67</v>
      </c>
      <c r="E85" s="25"/>
      <c r="F85" s="24" t="str">
        <f>IF(ISBLANK(E85),"", PRODUCT(C85,E85))</f>
        <v/>
      </c>
      <c r="G85" s="26"/>
      <c r="H85" s="26"/>
      <c r="I85" s="26"/>
    </row>
    <row r="86" spans="1:9" s="23" customFormat="1" ht="30" x14ac:dyDescent="0.25">
      <c r="E86" s="22" t="s">
        <v>42</v>
      </c>
      <c r="F86" s="22" t="str">
        <f>IF(F85="","",ROUND(SUM(F85:F85),2))</f>
        <v/>
      </c>
      <c r="G86" s="27" t="str">
        <f>IF(F85="","Neužpildytos visos objektų kainos","")</f>
        <v>Neužpildytos visos objektų kainos</v>
      </c>
    </row>
    <row r="87" spans="1:9" s="23" customFormat="1" ht="29.25" x14ac:dyDescent="0.25">
      <c r="C87" s="22" t="s">
        <v>43</v>
      </c>
      <c r="D87" s="26">
        <v>5</v>
      </c>
      <c r="E87" s="22" t="s">
        <v>44</v>
      </c>
      <c r="F87" s="22" t="str">
        <f>IF(OR(F86="",D87=""),"", ROUND(PRODUCT(D87,F86)/100,2))</f>
        <v/>
      </c>
      <c r="G87" s="27" t="str">
        <f>IF(D87="", "Nurodykite taikomą PVM dydį", "")</f>
        <v/>
      </c>
    </row>
    <row r="88" spans="1:9" s="23" customFormat="1" x14ac:dyDescent="0.25">
      <c r="E88" s="22" t="s">
        <v>45</v>
      </c>
      <c r="F88" s="22">
        <f>IF(ISBLANK(F87), "", ROUND(SUM(F86:F87),2))</f>
        <v>0</v>
      </c>
    </row>
    <row r="89" spans="1:9" s="23" customFormat="1" x14ac:dyDescent="0.25"/>
    <row r="90" spans="1:9" s="23" customFormat="1" x14ac:dyDescent="0.25"/>
    <row r="91" spans="1:9" s="23" customFormat="1" x14ac:dyDescent="0.25"/>
    <row r="92" spans="1:9" s="23" customFormat="1" ht="29.25" x14ac:dyDescent="0.25">
      <c r="A92" s="28" t="s">
        <v>68</v>
      </c>
      <c r="B92" s="28" t="s">
        <v>69</v>
      </c>
    </row>
    <row r="93" spans="1:9" s="23" customFormat="1" x14ac:dyDescent="0.25"/>
    <row r="94" spans="1:9" s="23" customFormat="1" ht="43.5" x14ac:dyDescent="0.25">
      <c r="A94" s="28" t="s">
        <v>28</v>
      </c>
    </row>
    <row r="95" spans="1:9" s="23" customFormat="1" ht="29.25" x14ac:dyDescent="0.25">
      <c r="A95" s="22" t="s">
        <v>29</v>
      </c>
      <c r="B95" s="22" t="s">
        <v>30</v>
      </c>
      <c r="C95" s="22" t="s">
        <v>269</v>
      </c>
      <c r="D95" s="22" t="s">
        <v>32</v>
      </c>
      <c r="E95" s="22" t="s">
        <v>33</v>
      </c>
      <c r="F95" s="22" t="s">
        <v>34</v>
      </c>
      <c r="G95" s="22" t="s">
        <v>35</v>
      </c>
      <c r="H95" s="22" t="s">
        <v>36</v>
      </c>
      <c r="I95" s="22" t="s">
        <v>37</v>
      </c>
    </row>
    <row r="96" spans="1:9" s="23" customFormat="1" x14ac:dyDescent="0.25">
      <c r="A96" s="22" t="s">
        <v>70</v>
      </c>
      <c r="B96" s="22" t="s">
        <v>71</v>
      </c>
      <c r="C96" s="24"/>
      <c r="D96" s="24"/>
      <c r="E96" s="24"/>
      <c r="F96" s="24"/>
      <c r="G96" s="24"/>
      <c r="H96" s="24"/>
      <c r="I96" s="24"/>
    </row>
    <row r="97" spans="1:9" s="23" customFormat="1" x14ac:dyDescent="0.25">
      <c r="A97" s="24" t="s">
        <v>72</v>
      </c>
      <c r="B97" s="24" t="s">
        <v>71</v>
      </c>
      <c r="C97" s="24">
        <v>10000</v>
      </c>
      <c r="D97" s="24" t="s">
        <v>73</v>
      </c>
      <c r="E97" s="25"/>
      <c r="F97" s="24" t="str">
        <f>IF(ISBLANK(E97),"", PRODUCT(C97,E97))</f>
        <v/>
      </c>
      <c r="G97" s="26"/>
      <c r="H97" s="26"/>
      <c r="I97" s="26"/>
    </row>
    <row r="98" spans="1:9" s="23" customFormat="1" ht="30" x14ac:dyDescent="0.25">
      <c r="E98" s="22" t="s">
        <v>42</v>
      </c>
      <c r="F98" s="22" t="str">
        <f>IF(F97="","",ROUND(SUM(F97:F97),2))</f>
        <v/>
      </c>
      <c r="G98" s="27" t="str">
        <f>IF(F97="","Neužpildytos visos objektų kainos","")</f>
        <v>Neužpildytos visos objektų kainos</v>
      </c>
    </row>
    <row r="99" spans="1:9" s="23" customFormat="1" ht="29.25" x14ac:dyDescent="0.25">
      <c r="C99" s="22" t="s">
        <v>43</v>
      </c>
      <c r="D99" s="26">
        <v>5</v>
      </c>
      <c r="E99" s="22" t="s">
        <v>44</v>
      </c>
      <c r="F99" s="22" t="str">
        <f>IF(OR(F98="",D99=""),"", ROUND(PRODUCT(D99,F98)/100,2))</f>
        <v/>
      </c>
      <c r="G99" s="27" t="str">
        <f>IF(D99="", "Nurodykite taikomą PVM dydį", "")</f>
        <v/>
      </c>
    </row>
    <row r="100" spans="1:9" s="23" customFormat="1" x14ac:dyDescent="0.25">
      <c r="E100" s="22" t="s">
        <v>45</v>
      </c>
      <c r="F100" s="22">
        <f>IF(ISBLANK(F99), "", ROUND(SUM(F98:F99),2))</f>
        <v>0</v>
      </c>
    </row>
    <row r="101" spans="1:9" s="23" customFormat="1" x14ac:dyDescent="0.25"/>
    <row r="102" spans="1:9" s="23" customFormat="1" x14ac:dyDescent="0.25"/>
    <row r="103" spans="1:9" s="23" customFormat="1" x14ac:dyDescent="0.25"/>
    <row r="104" spans="1:9" s="23" customFormat="1" ht="29.25" x14ac:dyDescent="0.25">
      <c r="A104" s="28" t="s">
        <v>74</v>
      </c>
      <c r="B104" s="28" t="s">
        <v>75</v>
      </c>
    </row>
    <row r="105" spans="1:9" s="23" customFormat="1" x14ac:dyDescent="0.25"/>
    <row r="106" spans="1:9" s="23" customFormat="1" ht="43.5" x14ac:dyDescent="0.25">
      <c r="A106" s="28" t="s">
        <v>28</v>
      </c>
    </row>
    <row r="107" spans="1:9" s="23" customFormat="1" ht="29.25" x14ac:dyDescent="0.25">
      <c r="A107" s="22" t="s">
        <v>29</v>
      </c>
      <c r="B107" s="22" t="s">
        <v>30</v>
      </c>
      <c r="C107" s="22" t="s">
        <v>269</v>
      </c>
      <c r="D107" s="22" t="s">
        <v>32</v>
      </c>
      <c r="E107" s="22" t="s">
        <v>33</v>
      </c>
      <c r="F107" s="22" t="s">
        <v>34</v>
      </c>
      <c r="G107" s="22" t="s">
        <v>35</v>
      </c>
      <c r="H107" s="22" t="s">
        <v>36</v>
      </c>
      <c r="I107" s="22" t="s">
        <v>37</v>
      </c>
    </row>
    <row r="108" spans="1:9" s="23" customFormat="1" ht="29.25" x14ac:dyDescent="0.25">
      <c r="A108" s="22" t="s">
        <v>76</v>
      </c>
      <c r="B108" s="22" t="s">
        <v>77</v>
      </c>
      <c r="C108" s="24"/>
      <c r="D108" s="24"/>
      <c r="E108" s="24"/>
      <c r="F108" s="24"/>
      <c r="G108" s="24"/>
      <c r="H108" s="24"/>
      <c r="I108" s="24"/>
    </row>
    <row r="109" spans="1:9" s="23" customFormat="1" x14ac:dyDescent="0.25">
      <c r="A109" s="24" t="s">
        <v>78</v>
      </c>
      <c r="B109" s="24" t="s">
        <v>77</v>
      </c>
      <c r="C109" s="24">
        <v>10</v>
      </c>
      <c r="D109" s="24" t="s">
        <v>73</v>
      </c>
      <c r="E109" s="25"/>
      <c r="F109" s="24" t="str">
        <f>IF(ISBLANK(E109),"", PRODUCT(C109,E109))</f>
        <v/>
      </c>
      <c r="G109" s="26"/>
      <c r="H109" s="26"/>
      <c r="I109" s="26"/>
    </row>
    <row r="110" spans="1:9" s="23" customFormat="1" ht="30" x14ac:dyDescent="0.25">
      <c r="E110" s="22" t="s">
        <v>42</v>
      </c>
      <c r="F110" s="22" t="str">
        <f>IF(F109="","",ROUND(SUM(F109:F109),2))</f>
        <v/>
      </c>
      <c r="G110" s="27" t="str">
        <f>IF(F109="","Neužpildytos visos objektų kainos","")</f>
        <v>Neužpildytos visos objektų kainos</v>
      </c>
    </row>
    <row r="111" spans="1:9" s="23" customFormat="1" ht="29.25" x14ac:dyDescent="0.25">
      <c r="C111" s="22" t="s">
        <v>43</v>
      </c>
      <c r="D111" s="26">
        <v>5</v>
      </c>
      <c r="E111" s="22" t="s">
        <v>44</v>
      </c>
      <c r="F111" s="22" t="str">
        <f>IF(OR(F110="",D111=""),"", ROUND(PRODUCT(D111,F110)/100,2))</f>
        <v/>
      </c>
      <c r="G111" s="27" t="str">
        <f>IF(D111="", "Nurodykite taikomą PVM dydį", "")</f>
        <v/>
      </c>
    </row>
    <row r="112" spans="1:9" s="23" customFormat="1" x14ac:dyDescent="0.25">
      <c r="E112" s="22" t="s">
        <v>45</v>
      </c>
      <c r="F112" s="22">
        <f>IF(ISBLANK(F111), "", ROUND(SUM(F110:F111),2))</f>
        <v>0</v>
      </c>
    </row>
    <row r="113" spans="1:9" s="23" customFormat="1" x14ac:dyDescent="0.25"/>
    <row r="114" spans="1:9" s="23" customFormat="1" x14ac:dyDescent="0.25"/>
    <row r="115" spans="1:9" s="23" customFormat="1" x14ac:dyDescent="0.25"/>
    <row r="116" spans="1:9" s="23" customFormat="1" ht="29.25" x14ac:dyDescent="0.25">
      <c r="A116" s="28" t="s">
        <v>79</v>
      </c>
      <c r="B116" s="28" t="s">
        <v>80</v>
      </c>
    </row>
    <row r="117" spans="1:9" s="23" customFormat="1" x14ac:dyDescent="0.25"/>
    <row r="118" spans="1:9" s="23" customFormat="1" ht="43.5" x14ac:dyDescent="0.25">
      <c r="A118" s="28" t="s">
        <v>28</v>
      </c>
    </row>
    <row r="119" spans="1:9" s="23" customFormat="1" ht="29.25" x14ac:dyDescent="0.25">
      <c r="A119" s="22" t="s">
        <v>29</v>
      </c>
      <c r="B119" s="22" t="s">
        <v>30</v>
      </c>
      <c r="C119" s="22" t="s">
        <v>269</v>
      </c>
      <c r="D119" s="22" t="s">
        <v>32</v>
      </c>
      <c r="E119" s="22" t="s">
        <v>33</v>
      </c>
      <c r="F119" s="22" t="s">
        <v>34</v>
      </c>
      <c r="G119" s="22" t="s">
        <v>35</v>
      </c>
      <c r="H119" s="22" t="s">
        <v>36</v>
      </c>
      <c r="I119" s="22" t="s">
        <v>37</v>
      </c>
    </row>
    <row r="120" spans="1:9" s="23" customFormat="1" x14ac:dyDescent="0.25">
      <c r="A120" s="22" t="s">
        <v>81</v>
      </c>
      <c r="B120" s="22" t="s">
        <v>82</v>
      </c>
      <c r="C120" s="24"/>
      <c r="D120" s="24"/>
      <c r="E120" s="24"/>
      <c r="F120" s="24"/>
      <c r="G120" s="24"/>
      <c r="H120" s="24"/>
      <c r="I120" s="24"/>
    </row>
    <row r="121" spans="1:9" s="23" customFormat="1" x14ac:dyDescent="0.25">
      <c r="A121" s="24" t="s">
        <v>83</v>
      </c>
      <c r="B121" s="24" t="s">
        <v>82</v>
      </c>
      <c r="C121" s="24">
        <v>5800</v>
      </c>
      <c r="D121" s="24" t="s">
        <v>73</v>
      </c>
      <c r="E121" s="25"/>
      <c r="F121" s="24" t="str">
        <f>IF(ISBLANK(E121),"", PRODUCT(C121,E121))</f>
        <v/>
      </c>
      <c r="G121" s="26"/>
      <c r="H121" s="26"/>
      <c r="I121" s="26"/>
    </row>
    <row r="122" spans="1:9" s="23" customFormat="1" ht="30" x14ac:dyDescent="0.25">
      <c r="E122" s="22" t="s">
        <v>42</v>
      </c>
      <c r="F122" s="22" t="str">
        <f>IF(F121="","",ROUND(SUM(F121:F121),2))</f>
        <v/>
      </c>
      <c r="G122" s="27" t="str">
        <f>IF(F121="","Neužpildytos visos objektų kainos","")</f>
        <v>Neužpildytos visos objektų kainos</v>
      </c>
    </row>
    <row r="123" spans="1:9" s="23" customFormat="1" ht="29.25" x14ac:dyDescent="0.25">
      <c r="C123" s="22" t="s">
        <v>43</v>
      </c>
      <c r="D123" s="26">
        <v>5</v>
      </c>
      <c r="E123" s="22" t="s">
        <v>44</v>
      </c>
      <c r="F123" s="22" t="str">
        <f>IF(OR(F122="",D123=""),"", ROUND(PRODUCT(D123,F122)/100,2))</f>
        <v/>
      </c>
      <c r="G123" s="27" t="str">
        <f>IF(D123="", "Nurodykite taikomą PVM dydį", "")</f>
        <v/>
      </c>
    </row>
    <row r="124" spans="1:9" s="23" customFormat="1" x14ac:dyDescent="0.25">
      <c r="E124" s="22" t="s">
        <v>45</v>
      </c>
      <c r="F124" s="22">
        <f>IF(ISBLANK(F123), "", ROUND(SUM(F122:F123),2))</f>
        <v>0</v>
      </c>
    </row>
    <row r="125" spans="1:9" s="23" customFormat="1" x14ac:dyDescent="0.25"/>
    <row r="126" spans="1:9" s="23" customFormat="1" x14ac:dyDescent="0.25"/>
    <row r="127" spans="1:9" s="23" customFormat="1" x14ac:dyDescent="0.25"/>
    <row r="128" spans="1:9" s="23" customFormat="1" ht="29.25" x14ac:dyDescent="0.25">
      <c r="A128" s="28" t="s">
        <v>84</v>
      </c>
      <c r="B128" s="28" t="s">
        <v>85</v>
      </c>
    </row>
    <row r="129" spans="1:9" s="23" customFormat="1" x14ac:dyDescent="0.25"/>
    <row r="130" spans="1:9" s="23" customFormat="1" ht="43.5" x14ac:dyDescent="0.25">
      <c r="A130" s="28" t="s">
        <v>28</v>
      </c>
    </row>
    <row r="131" spans="1:9" s="23" customFormat="1" ht="29.25" x14ac:dyDescent="0.25">
      <c r="A131" s="22" t="s">
        <v>29</v>
      </c>
      <c r="B131" s="22" t="s">
        <v>30</v>
      </c>
      <c r="C131" s="22" t="s">
        <v>269</v>
      </c>
      <c r="D131" s="22" t="s">
        <v>32</v>
      </c>
      <c r="E131" s="22" t="s">
        <v>33</v>
      </c>
      <c r="F131" s="22" t="s">
        <v>34</v>
      </c>
      <c r="G131" s="22" t="s">
        <v>35</v>
      </c>
      <c r="H131" s="22" t="s">
        <v>36</v>
      </c>
      <c r="I131" s="22" t="s">
        <v>37</v>
      </c>
    </row>
    <row r="132" spans="1:9" s="23" customFormat="1" ht="29.25" x14ac:dyDescent="0.25">
      <c r="A132" s="22" t="s">
        <v>86</v>
      </c>
      <c r="B132" s="22" t="s">
        <v>87</v>
      </c>
      <c r="C132" s="24"/>
      <c r="D132" s="24"/>
      <c r="E132" s="24"/>
      <c r="F132" s="24"/>
      <c r="G132" s="24"/>
      <c r="H132" s="24"/>
      <c r="I132" s="24"/>
    </row>
    <row r="133" spans="1:9" s="23" customFormat="1" ht="30" x14ac:dyDescent="0.25">
      <c r="A133" s="24" t="s">
        <v>88</v>
      </c>
      <c r="B133" s="24" t="s">
        <v>87</v>
      </c>
      <c r="C133" s="24">
        <v>480</v>
      </c>
      <c r="D133" s="24" t="s">
        <v>51</v>
      </c>
      <c r="E133" s="25"/>
      <c r="F133" s="24" t="str">
        <f>IF(ISBLANK(E133),"", PRODUCT(C133,E133))</f>
        <v/>
      </c>
      <c r="G133" s="26"/>
      <c r="H133" s="26"/>
      <c r="I133" s="26"/>
    </row>
    <row r="134" spans="1:9" s="23" customFormat="1" ht="30" x14ac:dyDescent="0.25">
      <c r="E134" s="22" t="s">
        <v>42</v>
      </c>
      <c r="F134" s="22" t="str">
        <f>IF(F133="","",ROUND(SUM(F133:F133),2))</f>
        <v/>
      </c>
      <c r="G134" s="27" t="str">
        <f>IF(F133="","Neužpildytos visos objektų kainos","")</f>
        <v>Neužpildytos visos objektų kainos</v>
      </c>
    </row>
    <row r="135" spans="1:9" s="23" customFormat="1" ht="29.25" x14ac:dyDescent="0.25">
      <c r="C135" s="22" t="s">
        <v>43</v>
      </c>
      <c r="D135" s="26">
        <v>5</v>
      </c>
      <c r="E135" s="22" t="s">
        <v>44</v>
      </c>
      <c r="F135" s="22" t="str">
        <f>IF(OR(F134="",D135=""),"", ROUND(PRODUCT(D135,F134)/100,2))</f>
        <v/>
      </c>
      <c r="G135" s="27" t="str">
        <f>IF(D135="", "Nurodykite taikomą PVM dydį", "")</f>
        <v/>
      </c>
    </row>
    <row r="136" spans="1:9" s="23" customFormat="1" x14ac:dyDescent="0.25">
      <c r="E136" s="22" t="s">
        <v>45</v>
      </c>
      <c r="F136" s="22">
        <f>IF(ISBLANK(F135), "", ROUND(SUM(F134:F135),2))</f>
        <v>0</v>
      </c>
    </row>
    <row r="137" spans="1:9" s="23" customFormat="1" x14ac:dyDescent="0.25"/>
    <row r="138" spans="1:9" s="23" customFormat="1" x14ac:dyDescent="0.25"/>
    <row r="139" spans="1:9" s="23" customFormat="1" x14ac:dyDescent="0.25"/>
    <row r="140" spans="1:9" s="23" customFormat="1" ht="29.25" x14ac:dyDescent="0.25">
      <c r="A140" s="28" t="s">
        <v>89</v>
      </c>
      <c r="B140" s="28" t="s">
        <v>90</v>
      </c>
    </row>
    <row r="141" spans="1:9" s="23" customFormat="1" x14ac:dyDescent="0.25"/>
    <row r="142" spans="1:9" s="23" customFormat="1" ht="43.5" x14ac:dyDescent="0.25">
      <c r="A142" s="28" t="s">
        <v>28</v>
      </c>
    </row>
    <row r="143" spans="1:9" s="23" customFormat="1" ht="29.25" x14ac:dyDescent="0.25">
      <c r="A143" s="22" t="s">
        <v>29</v>
      </c>
      <c r="B143" s="22" t="s">
        <v>30</v>
      </c>
      <c r="C143" s="22" t="s">
        <v>31</v>
      </c>
      <c r="D143" s="22" t="s">
        <v>32</v>
      </c>
      <c r="E143" s="22" t="s">
        <v>33</v>
      </c>
      <c r="F143" s="22" t="s">
        <v>34</v>
      </c>
      <c r="G143" s="22" t="s">
        <v>35</v>
      </c>
      <c r="H143" s="22" t="s">
        <v>36</v>
      </c>
      <c r="I143" s="22" t="s">
        <v>37</v>
      </c>
    </row>
    <row r="144" spans="1:9" s="23" customFormat="1" x14ac:dyDescent="0.25">
      <c r="A144" s="22" t="s">
        <v>91</v>
      </c>
      <c r="B144" s="22" t="s">
        <v>92</v>
      </c>
      <c r="C144" s="24"/>
      <c r="D144" s="24"/>
      <c r="E144" s="24"/>
      <c r="F144" s="24"/>
      <c r="G144" s="24"/>
      <c r="H144" s="24"/>
      <c r="I144" s="24"/>
    </row>
    <row r="145" spans="1:9" s="23" customFormat="1" x14ac:dyDescent="0.25">
      <c r="A145" s="24" t="s">
        <v>93</v>
      </c>
      <c r="B145" s="24" t="s">
        <v>92</v>
      </c>
      <c r="C145" s="24">
        <v>136000</v>
      </c>
      <c r="D145" s="24" t="s">
        <v>41</v>
      </c>
      <c r="E145" s="25"/>
      <c r="F145" s="24" t="str">
        <f>IF(ISBLANK(E145),"", PRODUCT(C145,E145))</f>
        <v/>
      </c>
      <c r="G145" s="26"/>
      <c r="H145" s="26"/>
      <c r="I145" s="26"/>
    </row>
    <row r="146" spans="1:9" s="23" customFormat="1" ht="30" x14ac:dyDescent="0.25">
      <c r="E146" s="22" t="s">
        <v>42</v>
      </c>
      <c r="F146" s="22" t="str">
        <f>IF(F145="","",ROUND(SUM(F145:F145),2))</f>
        <v/>
      </c>
      <c r="G146" s="27" t="str">
        <f>IF(F145="","Neužpildytos visos objektų kainos","")</f>
        <v>Neužpildytos visos objektų kainos</v>
      </c>
    </row>
    <row r="147" spans="1:9" s="23" customFormat="1" ht="29.25" x14ac:dyDescent="0.25">
      <c r="C147" s="22" t="s">
        <v>43</v>
      </c>
      <c r="D147" s="26">
        <v>5</v>
      </c>
      <c r="E147" s="22" t="s">
        <v>44</v>
      </c>
      <c r="F147" s="22" t="str">
        <f>IF(OR(F146="",D147=""),"", ROUND(PRODUCT(D147,F146)/100,2))</f>
        <v/>
      </c>
      <c r="G147" s="27" t="str">
        <f>IF(D147="", "Nurodykite taikomą PVM dydį", "")</f>
        <v/>
      </c>
    </row>
    <row r="148" spans="1:9" s="23" customFormat="1" x14ac:dyDescent="0.25">
      <c r="E148" s="22" t="s">
        <v>45</v>
      </c>
      <c r="F148" s="22">
        <f>IF(ISBLANK(F147), "", ROUND(SUM(F146:F147),2))</f>
        <v>0</v>
      </c>
    </row>
    <row r="149" spans="1:9" s="23" customFormat="1" x14ac:dyDescent="0.25"/>
    <row r="150" spans="1:9" s="23" customFormat="1" x14ac:dyDescent="0.25"/>
    <row r="151" spans="1:9" s="23" customFormat="1" x14ac:dyDescent="0.25"/>
    <row r="152" spans="1:9" s="23" customFormat="1" ht="29.25" x14ac:dyDescent="0.25">
      <c r="A152" s="28" t="s">
        <v>94</v>
      </c>
      <c r="B152" s="28" t="s">
        <v>95</v>
      </c>
    </row>
    <row r="153" spans="1:9" s="23" customFormat="1" x14ac:dyDescent="0.25"/>
    <row r="154" spans="1:9" s="23" customFormat="1" ht="43.5" x14ac:dyDescent="0.25">
      <c r="A154" s="28" t="s">
        <v>28</v>
      </c>
    </row>
    <row r="155" spans="1:9" s="23" customFormat="1" ht="29.25" x14ac:dyDescent="0.25">
      <c r="A155" s="22" t="s">
        <v>29</v>
      </c>
      <c r="B155" s="22" t="s">
        <v>30</v>
      </c>
      <c r="C155" s="22" t="s">
        <v>269</v>
      </c>
      <c r="D155" s="22" t="s">
        <v>32</v>
      </c>
      <c r="E155" s="22" t="s">
        <v>33</v>
      </c>
      <c r="F155" s="22" t="s">
        <v>34</v>
      </c>
      <c r="G155" s="22" t="s">
        <v>35</v>
      </c>
      <c r="H155" s="22" t="s">
        <v>36</v>
      </c>
      <c r="I155" s="22" t="s">
        <v>37</v>
      </c>
    </row>
    <row r="156" spans="1:9" s="23" customFormat="1" ht="29.25" x14ac:dyDescent="0.25">
      <c r="A156" s="22" t="s">
        <v>96</v>
      </c>
      <c r="B156" s="22" t="s">
        <v>97</v>
      </c>
      <c r="C156" s="24"/>
      <c r="D156" s="24"/>
      <c r="E156" s="24"/>
      <c r="F156" s="24"/>
      <c r="G156" s="24"/>
      <c r="H156" s="24"/>
      <c r="I156" s="24"/>
    </row>
    <row r="157" spans="1:9" s="23" customFormat="1" x14ac:dyDescent="0.25">
      <c r="A157" s="24" t="s">
        <v>98</v>
      </c>
      <c r="B157" s="24" t="s">
        <v>97</v>
      </c>
      <c r="C157" s="24">
        <v>5000</v>
      </c>
      <c r="D157" s="24" t="s">
        <v>73</v>
      </c>
      <c r="E157" s="25"/>
      <c r="F157" s="24" t="str">
        <f>IF(ISBLANK(E157),"", PRODUCT(C157,E157))</f>
        <v/>
      </c>
      <c r="G157" s="26"/>
      <c r="H157" s="26"/>
      <c r="I157" s="26"/>
    </row>
    <row r="158" spans="1:9" s="23" customFormat="1" ht="30" x14ac:dyDescent="0.25">
      <c r="E158" s="22" t="s">
        <v>42</v>
      </c>
      <c r="F158" s="22" t="str">
        <f>IF(F157="","",ROUND(SUM(F157:F157),2))</f>
        <v/>
      </c>
      <c r="G158" s="27" t="str">
        <f>IF(F157="","Neužpildytos visos objektų kainos","")</f>
        <v>Neužpildytos visos objektų kainos</v>
      </c>
    </row>
    <row r="159" spans="1:9" s="23" customFormat="1" ht="29.25" x14ac:dyDescent="0.25">
      <c r="C159" s="22" t="s">
        <v>43</v>
      </c>
      <c r="D159" s="26">
        <v>5</v>
      </c>
      <c r="E159" s="22" t="s">
        <v>44</v>
      </c>
      <c r="F159" s="22" t="str">
        <f>IF(OR(F158="",D159=""),"", ROUND(PRODUCT(D159,F158)/100,2))</f>
        <v/>
      </c>
      <c r="G159" s="27" t="str">
        <f>IF(D159="", "Nurodykite taikomą PVM dydį", "")</f>
        <v/>
      </c>
    </row>
    <row r="160" spans="1:9" s="23" customFormat="1" x14ac:dyDescent="0.25">
      <c r="E160" s="22" t="s">
        <v>45</v>
      </c>
      <c r="F160" s="22">
        <f>IF(ISBLANK(F159), "", ROUND(SUM(F158:F159),2))</f>
        <v>0</v>
      </c>
    </row>
    <row r="161" spans="1:9" s="23" customFormat="1" x14ac:dyDescent="0.25"/>
    <row r="162" spans="1:9" s="23" customFormat="1" x14ac:dyDescent="0.25"/>
    <row r="163" spans="1:9" s="23" customFormat="1" x14ac:dyDescent="0.25"/>
    <row r="164" spans="1:9" s="23" customFormat="1" ht="29.25" x14ac:dyDescent="0.25">
      <c r="A164" s="28" t="s">
        <v>99</v>
      </c>
      <c r="B164" s="28" t="s">
        <v>100</v>
      </c>
    </row>
    <row r="165" spans="1:9" s="23" customFormat="1" x14ac:dyDescent="0.25"/>
    <row r="166" spans="1:9" s="23" customFormat="1" ht="43.5" x14ac:dyDescent="0.25">
      <c r="A166" s="28" t="s">
        <v>28</v>
      </c>
    </row>
    <row r="167" spans="1:9" s="23" customFormat="1" ht="29.25" x14ac:dyDescent="0.25">
      <c r="A167" s="22" t="s">
        <v>29</v>
      </c>
      <c r="B167" s="22" t="s">
        <v>30</v>
      </c>
      <c r="C167" s="22" t="s">
        <v>269</v>
      </c>
      <c r="D167" s="22" t="s">
        <v>32</v>
      </c>
      <c r="E167" s="22" t="s">
        <v>33</v>
      </c>
      <c r="F167" s="22" t="s">
        <v>34</v>
      </c>
      <c r="G167" s="22" t="s">
        <v>35</v>
      </c>
      <c r="H167" s="22" t="s">
        <v>36</v>
      </c>
      <c r="I167" s="22" t="s">
        <v>37</v>
      </c>
    </row>
    <row r="168" spans="1:9" s="23" customFormat="1" x14ac:dyDescent="0.25">
      <c r="A168" s="22" t="s">
        <v>101</v>
      </c>
      <c r="B168" s="22" t="s">
        <v>102</v>
      </c>
      <c r="C168" s="24"/>
      <c r="D168" s="24"/>
      <c r="E168" s="24"/>
      <c r="F168" s="24"/>
      <c r="G168" s="24"/>
      <c r="H168" s="24"/>
      <c r="I168" s="24"/>
    </row>
    <row r="169" spans="1:9" s="23" customFormat="1" x14ac:dyDescent="0.25">
      <c r="A169" s="24" t="s">
        <v>103</v>
      </c>
      <c r="B169" s="24" t="s">
        <v>102</v>
      </c>
      <c r="C169" s="24">
        <v>200</v>
      </c>
      <c r="D169" s="24" t="s">
        <v>41</v>
      </c>
      <c r="E169" s="25"/>
      <c r="F169" s="24" t="str">
        <f>IF(ISBLANK(E169),"", PRODUCT(C169,E169))</f>
        <v/>
      </c>
      <c r="G169" s="26"/>
      <c r="H169" s="26"/>
      <c r="I169" s="26"/>
    </row>
    <row r="170" spans="1:9" s="23" customFormat="1" ht="30" x14ac:dyDescent="0.25">
      <c r="E170" s="22" t="s">
        <v>42</v>
      </c>
      <c r="F170" s="22" t="str">
        <f>IF(F169="","",ROUND(SUM(F169:F169),2))</f>
        <v/>
      </c>
      <c r="G170" s="27" t="str">
        <f>IF(F169="","Neužpildytos visos objektų kainos","")</f>
        <v>Neužpildytos visos objektų kainos</v>
      </c>
    </row>
    <row r="171" spans="1:9" s="23" customFormat="1" ht="29.25" x14ac:dyDescent="0.25">
      <c r="C171" s="22" t="s">
        <v>43</v>
      </c>
      <c r="D171" s="26">
        <v>5</v>
      </c>
      <c r="E171" s="22" t="s">
        <v>44</v>
      </c>
      <c r="F171" s="22" t="str">
        <f>IF(OR(F170="",D171=""),"", ROUND(PRODUCT(D171,F170)/100,2))</f>
        <v/>
      </c>
      <c r="G171" s="27" t="str">
        <f>IF(D171="", "Nurodykite taikomą PVM dydį", "")</f>
        <v/>
      </c>
    </row>
    <row r="172" spans="1:9" s="23" customFormat="1" x14ac:dyDescent="0.25">
      <c r="E172" s="22" t="s">
        <v>45</v>
      </c>
      <c r="F172" s="22">
        <f>IF(ISBLANK(F171), "", ROUND(SUM(F170:F171),2))</f>
        <v>0</v>
      </c>
    </row>
    <row r="173" spans="1:9" s="23" customFormat="1" x14ac:dyDescent="0.25"/>
    <row r="174" spans="1:9" s="23" customFormat="1" x14ac:dyDescent="0.25"/>
    <row r="175" spans="1:9" s="23" customFormat="1" x14ac:dyDescent="0.25"/>
    <row r="176" spans="1:9" s="23" customFormat="1" ht="29.25" x14ac:dyDescent="0.25">
      <c r="A176" s="28" t="s">
        <v>104</v>
      </c>
      <c r="B176" s="28" t="s">
        <v>105</v>
      </c>
    </row>
    <row r="177" spans="1:9" s="23" customFormat="1" x14ac:dyDescent="0.25"/>
    <row r="178" spans="1:9" s="23" customFormat="1" ht="43.5" x14ac:dyDescent="0.25">
      <c r="A178" s="28" t="s">
        <v>28</v>
      </c>
    </row>
    <row r="179" spans="1:9" s="23" customFormat="1" ht="29.25" x14ac:dyDescent="0.25">
      <c r="A179" s="22" t="s">
        <v>29</v>
      </c>
      <c r="B179" s="22" t="s">
        <v>30</v>
      </c>
      <c r="C179" s="22" t="s">
        <v>269</v>
      </c>
      <c r="D179" s="22" t="s">
        <v>32</v>
      </c>
      <c r="E179" s="22" t="s">
        <v>33</v>
      </c>
      <c r="F179" s="22" t="s">
        <v>34</v>
      </c>
      <c r="G179" s="22" t="s">
        <v>35</v>
      </c>
      <c r="H179" s="22" t="s">
        <v>36</v>
      </c>
      <c r="I179" s="22" t="s">
        <v>37</v>
      </c>
    </row>
    <row r="180" spans="1:9" s="23" customFormat="1" ht="29.25" x14ac:dyDescent="0.25">
      <c r="A180" s="22" t="s">
        <v>106</v>
      </c>
      <c r="B180" s="22" t="s">
        <v>107</v>
      </c>
      <c r="C180" s="24"/>
      <c r="D180" s="24"/>
      <c r="E180" s="24"/>
      <c r="F180" s="24"/>
      <c r="G180" s="24"/>
      <c r="H180" s="24"/>
      <c r="I180" s="24"/>
    </row>
    <row r="181" spans="1:9" s="23" customFormat="1" x14ac:dyDescent="0.25">
      <c r="A181" s="24" t="s">
        <v>108</v>
      </c>
      <c r="B181" s="24" t="s">
        <v>107</v>
      </c>
      <c r="C181" s="24">
        <v>100</v>
      </c>
      <c r="D181" s="24" t="s">
        <v>73</v>
      </c>
      <c r="E181" s="25"/>
      <c r="F181" s="24" t="str">
        <f>IF(ISBLANK(E181),"", PRODUCT(C181,E181))</f>
        <v/>
      </c>
      <c r="G181" s="26"/>
      <c r="H181" s="26"/>
      <c r="I181" s="26"/>
    </row>
    <row r="182" spans="1:9" s="23" customFormat="1" ht="30" x14ac:dyDescent="0.25">
      <c r="E182" s="22" t="s">
        <v>42</v>
      </c>
      <c r="F182" s="22" t="str">
        <f>IF(F181="","",ROUND(SUM(F181:F181),2))</f>
        <v/>
      </c>
      <c r="G182" s="27" t="str">
        <f>IF(F181="","Neužpildytos visos objektų kainos","")</f>
        <v>Neužpildytos visos objektų kainos</v>
      </c>
    </row>
    <row r="183" spans="1:9" s="23" customFormat="1" ht="29.25" x14ac:dyDescent="0.25">
      <c r="C183" s="22" t="s">
        <v>43</v>
      </c>
      <c r="D183" s="26">
        <v>5</v>
      </c>
      <c r="E183" s="22" t="s">
        <v>44</v>
      </c>
      <c r="F183" s="22" t="str">
        <f>IF(OR(F182="",D183=""),"", ROUND(PRODUCT(D183,F182)/100,2))</f>
        <v/>
      </c>
      <c r="G183" s="27" t="str">
        <f>IF(D183="", "Nurodykite taikomą PVM dydį", "")</f>
        <v/>
      </c>
    </row>
    <row r="184" spans="1:9" s="23" customFormat="1" x14ac:dyDescent="0.25">
      <c r="E184" s="22" t="s">
        <v>45</v>
      </c>
      <c r="F184" s="22">
        <f>IF(ISBLANK(F183), "", ROUND(SUM(F182:F183),2))</f>
        <v>0</v>
      </c>
    </row>
    <row r="185" spans="1:9" s="23" customFormat="1" x14ac:dyDescent="0.25"/>
    <row r="186" spans="1:9" s="23" customFormat="1" x14ac:dyDescent="0.25"/>
    <row r="187" spans="1:9" s="23" customFormat="1" x14ac:dyDescent="0.25"/>
    <row r="188" spans="1:9" s="23" customFormat="1" ht="29.25" x14ac:dyDescent="0.25">
      <c r="A188" s="28" t="s">
        <v>109</v>
      </c>
      <c r="B188" s="28" t="s">
        <v>110</v>
      </c>
    </row>
    <row r="189" spans="1:9" s="23" customFormat="1" x14ac:dyDescent="0.25"/>
    <row r="190" spans="1:9" s="23" customFormat="1" ht="43.5" x14ac:dyDescent="0.25">
      <c r="A190" s="28" t="s">
        <v>28</v>
      </c>
    </row>
    <row r="191" spans="1:9" s="23" customFormat="1" ht="29.25" x14ac:dyDescent="0.25">
      <c r="A191" s="22" t="s">
        <v>29</v>
      </c>
      <c r="B191" s="22" t="s">
        <v>30</v>
      </c>
      <c r="C191" s="22" t="s">
        <v>269</v>
      </c>
      <c r="D191" s="22" t="s">
        <v>32</v>
      </c>
      <c r="E191" s="22" t="s">
        <v>33</v>
      </c>
      <c r="F191" s="22" t="s">
        <v>34</v>
      </c>
      <c r="G191" s="22" t="s">
        <v>35</v>
      </c>
      <c r="H191" s="22" t="s">
        <v>36</v>
      </c>
      <c r="I191" s="22" t="s">
        <v>37</v>
      </c>
    </row>
    <row r="192" spans="1:9" s="23" customFormat="1" x14ac:dyDescent="0.25">
      <c r="A192" s="22" t="s">
        <v>111</v>
      </c>
      <c r="B192" s="22" t="s">
        <v>112</v>
      </c>
      <c r="C192" s="24"/>
      <c r="D192" s="24"/>
      <c r="E192" s="24"/>
      <c r="F192" s="24"/>
      <c r="G192" s="24"/>
      <c r="H192" s="24"/>
      <c r="I192" s="24"/>
    </row>
    <row r="193" spans="1:9" s="23" customFormat="1" x14ac:dyDescent="0.25">
      <c r="A193" s="24" t="s">
        <v>113</v>
      </c>
      <c r="B193" s="24" t="s">
        <v>112</v>
      </c>
      <c r="C193" s="24">
        <v>500</v>
      </c>
      <c r="D193" s="24" t="s">
        <v>51</v>
      </c>
      <c r="E193" s="25"/>
      <c r="F193" s="24" t="str">
        <f>IF(ISBLANK(E193),"", PRODUCT(C193,E193))</f>
        <v/>
      </c>
      <c r="G193" s="26"/>
      <c r="H193" s="26"/>
      <c r="I193" s="26"/>
    </row>
    <row r="194" spans="1:9" s="23" customFormat="1" ht="30" x14ac:dyDescent="0.25">
      <c r="E194" s="22" t="s">
        <v>42</v>
      </c>
      <c r="F194" s="22" t="str">
        <f>IF(F193="","",ROUND(SUM(F193:F193),2))</f>
        <v/>
      </c>
      <c r="G194" s="27" t="str">
        <f>IF(F193="","Neužpildytos visos objektų kainos","")</f>
        <v>Neužpildytos visos objektų kainos</v>
      </c>
    </row>
    <row r="195" spans="1:9" s="23" customFormat="1" ht="29.25" x14ac:dyDescent="0.25">
      <c r="C195" s="22" t="s">
        <v>43</v>
      </c>
      <c r="D195" s="26">
        <v>21</v>
      </c>
      <c r="E195" s="22" t="s">
        <v>44</v>
      </c>
      <c r="F195" s="22" t="str">
        <f>IF(OR(F194="",D195=""),"", ROUND(PRODUCT(D195,F194)/100,2))</f>
        <v/>
      </c>
      <c r="G195" s="27" t="str">
        <f>IF(D195="", "Nurodykite taikomą PVM dydį", "")</f>
        <v/>
      </c>
    </row>
    <row r="196" spans="1:9" s="23" customFormat="1" x14ac:dyDescent="0.25">
      <c r="E196" s="22" t="s">
        <v>45</v>
      </c>
      <c r="F196" s="22">
        <f>IF(ISBLANK(F195), "", ROUND(SUM(F194:F195),2))</f>
        <v>0</v>
      </c>
    </row>
    <row r="197" spans="1:9" s="23" customFormat="1" x14ac:dyDescent="0.25"/>
    <row r="198" spans="1:9" s="23" customFormat="1" x14ac:dyDescent="0.25"/>
    <row r="199" spans="1:9" s="23" customFormat="1" x14ac:dyDescent="0.25"/>
    <row r="200" spans="1:9" s="23" customFormat="1" ht="29.25" x14ac:dyDescent="0.25">
      <c r="A200" s="28" t="s">
        <v>114</v>
      </c>
      <c r="B200" s="28" t="s">
        <v>115</v>
      </c>
    </row>
    <row r="201" spans="1:9" s="23" customFormat="1" x14ac:dyDescent="0.25"/>
    <row r="202" spans="1:9" s="23" customFormat="1" ht="43.5" x14ac:dyDescent="0.25">
      <c r="A202" s="28" t="s">
        <v>28</v>
      </c>
    </row>
    <row r="203" spans="1:9" s="23" customFormat="1" ht="29.25" x14ac:dyDescent="0.25">
      <c r="A203" s="22" t="s">
        <v>29</v>
      </c>
      <c r="B203" s="22" t="s">
        <v>30</v>
      </c>
      <c r="C203" s="22" t="s">
        <v>269</v>
      </c>
      <c r="D203" s="22" t="s">
        <v>32</v>
      </c>
      <c r="E203" s="22" t="s">
        <v>33</v>
      </c>
      <c r="F203" s="22" t="s">
        <v>34</v>
      </c>
      <c r="G203" s="22" t="s">
        <v>35</v>
      </c>
      <c r="H203" s="22" t="s">
        <v>36</v>
      </c>
      <c r="I203" s="22" t="s">
        <v>37</v>
      </c>
    </row>
    <row r="204" spans="1:9" s="23" customFormat="1" x14ac:dyDescent="0.25">
      <c r="A204" s="22" t="s">
        <v>116</v>
      </c>
      <c r="B204" s="22" t="s">
        <v>117</v>
      </c>
      <c r="C204" s="24"/>
      <c r="D204" s="24"/>
      <c r="E204" s="24"/>
      <c r="F204" s="24"/>
      <c r="G204" s="24"/>
      <c r="H204" s="24"/>
      <c r="I204" s="24"/>
    </row>
    <row r="205" spans="1:9" s="23" customFormat="1" x14ac:dyDescent="0.25">
      <c r="A205" s="24" t="s">
        <v>118</v>
      </c>
      <c r="B205" s="24" t="s">
        <v>117</v>
      </c>
      <c r="C205" s="24">
        <v>57600</v>
      </c>
      <c r="D205" s="24" t="s">
        <v>41</v>
      </c>
      <c r="E205" s="25"/>
      <c r="F205" s="24" t="str">
        <f>IF(ISBLANK(E205),"", PRODUCT(C205,E205))</f>
        <v/>
      </c>
      <c r="G205" s="26"/>
      <c r="H205" s="26"/>
      <c r="I205" s="26"/>
    </row>
    <row r="206" spans="1:9" s="23" customFormat="1" ht="30" x14ac:dyDescent="0.25">
      <c r="E206" s="22" t="s">
        <v>42</v>
      </c>
      <c r="F206" s="22" t="str">
        <f>IF(F205="","",ROUND(SUM(F205:F205),2))</f>
        <v/>
      </c>
      <c r="G206" s="27" t="str">
        <f>IF(F205="","Neužpildytos visos objektų kainos","")</f>
        <v>Neužpildytos visos objektų kainos</v>
      </c>
    </row>
    <row r="207" spans="1:9" s="23" customFormat="1" ht="29.25" x14ac:dyDescent="0.25">
      <c r="C207" s="22" t="s">
        <v>43</v>
      </c>
      <c r="D207" s="26">
        <v>21</v>
      </c>
      <c r="E207" s="22" t="s">
        <v>44</v>
      </c>
      <c r="F207" s="22" t="str">
        <f>IF(OR(F206="",D207=""),"", ROUND(PRODUCT(D207,F206)/100,2))</f>
        <v/>
      </c>
      <c r="G207" s="27" t="str">
        <f>IF(D207="", "Nurodykite taikomą PVM dydį", "")</f>
        <v/>
      </c>
    </row>
    <row r="208" spans="1:9" s="23" customFormat="1" x14ac:dyDescent="0.25">
      <c r="E208" s="22" t="s">
        <v>45</v>
      </c>
      <c r="F208" s="22">
        <f>IF(ISBLANK(F207), "", ROUND(SUM(F206:F207),2))</f>
        <v>0</v>
      </c>
    </row>
    <row r="209" spans="1:9" s="23" customFormat="1" x14ac:dyDescent="0.25"/>
    <row r="210" spans="1:9" s="23" customFormat="1" x14ac:dyDescent="0.25"/>
    <row r="211" spans="1:9" s="23" customFormat="1" x14ac:dyDescent="0.25"/>
    <row r="212" spans="1:9" s="23" customFormat="1" ht="29.25" x14ac:dyDescent="0.25">
      <c r="A212" s="28" t="s">
        <v>119</v>
      </c>
      <c r="B212" s="28" t="s">
        <v>120</v>
      </c>
    </row>
    <row r="213" spans="1:9" s="23" customFormat="1" x14ac:dyDescent="0.25"/>
    <row r="214" spans="1:9" s="23" customFormat="1" ht="43.5" x14ac:dyDescent="0.25">
      <c r="A214" s="28" t="s">
        <v>28</v>
      </c>
    </row>
    <row r="215" spans="1:9" s="23" customFormat="1" ht="29.25" x14ac:dyDescent="0.25">
      <c r="A215" s="22" t="s">
        <v>29</v>
      </c>
      <c r="B215" s="22" t="s">
        <v>30</v>
      </c>
      <c r="C215" s="22" t="s">
        <v>269</v>
      </c>
      <c r="D215" s="22" t="s">
        <v>32</v>
      </c>
      <c r="E215" s="22" t="s">
        <v>33</v>
      </c>
      <c r="F215" s="22" t="s">
        <v>34</v>
      </c>
      <c r="G215" s="22" t="s">
        <v>35</v>
      </c>
      <c r="H215" s="22" t="s">
        <v>36</v>
      </c>
      <c r="I215" s="22" t="s">
        <v>37</v>
      </c>
    </row>
    <row r="216" spans="1:9" s="23" customFormat="1" x14ac:dyDescent="0.25">
      <c r="A216" s="22" t="s">
        <v>121</v>
      </c>
      <c r="B216" s="22" t="s">
        <v>122</v>
      </c>
      <c r="C216" s="24"/>
      <c r="D216" s="24"/>
      <c r="E216" s="24"/>
      <c r="F216" s="24"/>
      <c r="G216" s="24"/>
      <c r="H216" s="24"/>
      <c r="I216" s="24"/>
    </row>
    <row r="217" spans="1:9" s="23" customFormat="1" x14ac:dyDescent="0.25">
      <c r="A217" s="24" t="s">
        <v>123</v>
      </c>
      <c r="B217" s="24" t="s">
        <v>122</v>
      </c>
      <c r="C217" s="24">
        <v>120000</v>
      </c>
      <c r="D217" s="24" t="s">
        <v>67</v>
      </c>
      <c r="E217" s="25"/>
      <c r="F217" s="24" t="str">
        <f>IF(ISBLANK(E217),"", PRODUCT(C217,E217))</f>
        <v/>
      </c>
      <c r="G217" s="26"/>
      <c r="H217" s="26"/>
      <c r="I217" s="26"/>
    </row>
    <row r="218" spans="1:9" s="23" customFormat="1" ht="30" x14ac:dyDescent="0.25">
      <c r="E218" s="22" t="s">
        <v>42</v>
      </c>
      <c r="F218" s="22" t="str">
        <f>IF(F217="","",ROUND(SUM(F217:F217),2))</f>
        <v/>
      </c>
      <c r="G218" s="27" t="str">
        <f>IF(F217="","Neužpildytos visos objektų kainos","")</f>
        <v>Neužpildytos visos objektų kainos</v>
      </c>
    </row>
    <row r="219" spans="1:9" s="23" customFormat="1" ht="29.25" x14ac:dyDescent="0.25">
      <c r="C219" s="22" t="s">
        <v>43</v>
      </c>
      <c r="D219" s="26">
        <v>21</v>
      </c>
      <c r="E219" s="22" t="s">
        <v>44</v>
      </c>
      <c r="F219" s="22" t="str">
        <f>IF(OR(F218="",D219=""),"", ROUND(PRODUCT(D219,F218)/100,2))</f>
        <v/>
      </c>
      <c r="G219" s="27" t="str">
        <f>IF(D219="", "Nurodykite taikomą PVM dydį", "")</f>
        <v/>
      </c>
    </row>
    <row r="220" spans="1:9" s="23" customFormat="1" x14ac:dyDescent="0.25">
      <c r="E220" s="22" t="s">
        <v>45</v>
      </c>
      <c r="F220" s="22">
        <f>IF(ISBLANK(F219), "", ROUND(SUM(F218:F219),2))</f>
        <v>0</v>
      </c>
    </row>
    <row r="221" spans="1:9" s="23" customFormat="1" x14ac:dyDescent="0.25"/>
    <row r="222" spans="1:9" s="23" customFormat="1" x14ac:dyDescent="0.25"/>
    <row r="223" spans="1:9" s="23" customFormat="1" x14ac:dyDescent="0.25"/>
    <row r="224" spans="1:9" s="23" customFormat="1" ht="29.25" x14ac:dyDescent="0.25">
      <c r="A224" s="28" t="s">
        <v>124</v>
      </c>
      <c r="B224" s="28" t="s">
        <v>125</v>
      </c>
    </row>
    <row r="225" spans="1:9" s="23" customFormat="1" x14ac:dyDescent="0.25"/>
    <row r="226" spans="1:9" s="23" customFormat="1" ht="43.5" x14ac:dyDescent="0.25">
      <c r="A226" s="28" t="s">
        <v>28</v>
      </c>
    </row>
    <row r="227" spans="1:9" s="23" customFormat="1" ht="29.25" x14ac:dyDescent="0.25">
      <c r="A227" s="22" t="s">
        <v>29</v>
      </c>
      <c r="B227" s="22" t="s">
        <v>30</v>
      </c>
      <c r="C227" s="22" t="s">
        <v>269</v>
      </c>
      <c r="D227" s="22" t="s">
        <v>32</v>
      </c>
      <c r="E227" s="22" t="s">
        <v>33</v>
      </c>
      <c r="F227" s="22" t="s">
        <v>34</v>
      </c>
      <c r="G227" s="22" t="s">
        <v>35</v>
      </c>
      <c r="H227" s="22" t="s">
        <v>36</v>
      </c>
      <c r="I227" s="22" t="s">
        <v>37</v>
      </c>
    </row>
    <row r="228" spans="1:9" s="23" customFormat="1" x14ac:dyDescent="0.25">
      <c r="A228" s="22" t="s">
        <v>126</v>
      </c>
      <c r="B228" s="22" t="s">
        <v>127</v>
      </c>
      <c r="C228" s="24"/>
      <c r="D228" s="24"/>
      <c r="E228" s="24"/>
      <c r="F228" s="24"/>
      <c r="G228" s="24"/>
      <c r="H228" s="24"/>
      <c r="I228" s="24"/>
    </row>
    <row r="229" spans="1:9" s="23" customFormat="1" x14ac:dyDescent="0.25">
      <c r="A229" s="24" t="s">
        <v>128</v>
      </c>
      <c r="B229" s="24" t="s">
        <v>127</v>
      </c>
      <c r="C229" s="24">
        <v>100</v>
      </c>
      <c r="D229" s="24" t="s">
        <v>51</v>
      </c>
      <c r="E229" s="25"/>
      <c r="F229" s="24" t="str">
        <f>IF(ISBLANK(E229),"", PRODUCT(C229,E229))</f>
        <v/>
      </c>
      <c r="G229" s="26"/>
      <c r="H229" s="26"/>
      <c r="I229" s="26"/>
    </row>
    <row r="230" spans="1:9" s="23" customFormat="1" ht="30" x14ac:dyDescent="0.25">
      <c r="E230" s="22" t="s">
        <v>42</v>
      </c>
      <c r="F230" s="22" t="str">
        <f>IF(F229="","",ROUND(SUM(F229:F229),2))</f>
        <v/>
      </c>
      <c r="G230" s="27" t="str">
        <f>IF(F229="","Neužpildytos visos objektų kainos","")</f>
        <v>Neužpildytos visos objektų kainos</v>
      </c>
    </row>
    <row r="231" spans="1:9" s="23" customFormat="1" ht="29.25" x14ac:dyDescent="0.25">
      <c r="C231" s="22" t="s">
        <v>43</v>
      </c>
      <c r="D231" s="26">
        <v>21</v>
      </c>
      <c r="E231" s="22" t="s">
        <v>44</v>
      </c>
      <c r="F231" s="22" t="str">
        <f>IF(OR(F230="",D231=""),"", ROUND(PRODUCT(D231,F230)/100,2))</f>
        <v/>
      </c>
      <c r="G231" s="27" t="str">
        <f>IF(D231="", "Nurodykite taikomą PVM dydį", "")</f>
        <v/>
      </c>
    </row>
    <row r="232" spans="1:9" s="23" customFormat="1" x14ac:dyDescent="0.25">
      <c r="E232" s="22" t="s">
        <v>45</v>
      </c>
      <c r="F232" s="22">
        <f>IF(ISBLANK(F231), "", ROUND(SUM(F230:F231),2))</f>
        <v>0</v>
      </c>
    </row>
    <row r="233" spans="1:9" s="23" customFormat="1" x14ac:dyDescent="0.25"/>
    <row r="234" spans="1:9" s="23" customFormat="1" x14ac:dyDescent="0.25"/>
    <row r="235" spans="1:9" s="23" customFormat="1" x14ac:dyDescent="0.25"/>
    <row r="236" spans="1:9" s="23" customFormat="1" ht="29.25" x14ac:dyDescent="0.25">
      <c r="A236" s="28" t="s">
        <v>129</v>
      </c>
      <c r="B236" s="28" t="s">
        <v>130</v>
      </c>
    </row>
    <row r="237" spans="1:9" s="23" customFormat="1" x14ac:dyDescent="0.25"/>
    <row r="238" spans="1:9" s="23" customFormat="1" ht="43.5" x14ac:dyDescent="0.25">
      <c r="A238" s="28" t="s">
        <v>28</v>
      </c>
    </row>
    <row r="239" spans="1:9" s="23" customFormat="1" ht="29.25" x14ac:dyDescent="0.25">
      <c r="A239" s="22" t="s">
        <v>29</v>
      </c>
      <c r="B239" s="22" t="s">
        <v>30</v>
      </c>
      <c r="C239" s="22" t="s">
        <v>269</v>
      </c>
      <c r="D239" s="22" t="s">
        <v>32</v>
      </c>
      <c r="E239" s="22" t="s">
        <v>33</v>
      </c>
      <c r="F239" s="22" t="s">
        <v>34</v>
      </c>
      <c r="G239" s="22" t="s">
        <v>35</v>
      </c>
      <c r="H239" s="22" t="s">
        <v>36</v>
      </c>
      <c r="I239" s="22" t="s">
        <v>37</v>
      </c>
    </row>
    <row r="240" spans="1:9" s="23" customFormat="1" x14ac:dyDescent="0.25">
      <c r="A240" s="22" t="s">
        <v>131</v>
      </c>
      <c r="B240" s="22" t="s">
        <v>132</v>
      </c>
      <c r="C240" s="24"/>
      <c r="D240" s="24"/>
      <c r="E240" s="24"/>
      <c r="F240" s="24"/>
      <c r="G240" s="24"/>
      <c r="H240" s="24"/>
      <c r="I240" s="24"/>
    </row>
    <row r="241" spans="1:9" s="23" customFormat="1" x14ac:dyDescent="0.25">
      <c r="A241" s="24" t="s">
        <v>133</v>
      </c>
      <c r="B241" s="24" t="s">
        <v>132</v>
      </c>
      <c r="C241" s="24">
        <v>100</v>
      </c>
      <c r="D241" s="24" t="s">
        <v>51</v>
      </c>
      <c r="E241" s="25"/>
      <c r="F241" s="24" t="str">
        <f>IF(ISBLANK(E241),"", PRODUCT(C241,E241))</f>
        <v/>
      </c>
      <c r="G241" s="26"/>
      <c r="H241" s="26"/>
      <c r="I241" s="26"/>
    </row>
    <row r="242" spans="1:9" s="23" customFormat="1" ht="30" x14ac:dyDescent="0.25">
      <c r="E242" s="22" t="s">
        <v>42</v>
      </c>
      <c r="F242" s="22" t="str">
        <f>IF(F241="","",ROUND(SUM(F241:F241),2))</f>
        <v/>
      </c>
      <c r="G242" s="27" t="str">
        <f>IF(F241="","Neužpildytos visos objektų kainos","")</f>
        <v>Neužpildytos visos objektų kainos</v>
      </c>
    </row>
    <row r="243" spans="1:9" s="23" customFormat="1" ht="29.25" x14ac:dyDescent="0.25">
      <c r="C243" s="22" t="s">
        <v>43</v>
      </c>
      <c r="D243" s="26">
        <v>21</v>
      </c>
      <c r="E243" s="22" t="s">
        <v>44</v>
      </c>
      <c r="F243" s="22" t="str">
        <f>IF(OR(F242="",D243=""),"", ROUND(PRODUCT(D243,F242)/100,2))</f>
        <v/>
      </c>
      <c r="G243" s="27" t="str">
        <f>IF(D243="", "Nurodykite taikomą PVM dydį", "")</f>
        <v/>
      </c>
    </row>
    <row r="244" spans="1:9" s="23" customFormat="1" x14ac:dyDescent="0.25">
      <c r="E244" s="22" t="s">
        <v>45</v>
      </c>
      <c r="F244" s="22">
        <f>IF(ISBLANK(F243), "", ROUND(SUM(F242:F243),2))</f>
        <v>0</v>
      </c>
    </row>
    <row r="245" spans="1:9" s="23" customFormat="1" x14ac:dyDescent="0.25"/>
    <row r="246" spans="1:9" s="23" customFormat="1" x14ac:dyDescent="0.25"/>
    <row r="247" spans="1:9" s="23" customFormat="1" x14ac:dyDescent="0.25"/>
    <row r="248" spans="1:9" s="23" customFormat="1" ht="29.25" x14ac:dyDescent="0.25">
      <c r="A248" s="28" t="s">
        <v>134</v>
      </c>
      <c r="B248" s="28" t="s">
        <v>135</v>
      </c>
    </row>
    <row r="249" spans="1:9" s="23" customFormat="1" x14ac:dyDescent="0.25"/>
    <row r="250" spans="1:9" s="23" customFormat="1" ht="43.5" x14ac:dyDescent="0.25">
      <c r="A250" s="28" t="s">
        <v>28</v>
      </c>
    </row>
    <row r="251" spans="1:9" s="23" customFormat="1" ht="29.25" x14ac:dyDescent="0.25">
      <c r="A251" s="22" t="s">
        <v>29</v>
      </c>
      <c r="B251" s="22" t="s">
        <v>30</v>
      </c>
      <c r="C251" s="22" t="s">
        <v>269</v>
      </c>
      <c r="D251" s="22" t="s">
        <v>32</v>
      </c>
      <c r="E251" s="22" t="s">
        <v>33</v>
      </c>
      <c r="F251" s="22" t="s">
        <v>34</v>
      </c>
      <c r="G251" s="22" t="s">
        <v>35</v>
      </c>
      <c r="H251" s="22" t="s">
        <v>36</v>
      </c>
      <c r="I251" s="22" t="s">
        <v>37</v>
      </c>
    </row>
    <row r="252" spans="1:9" s="23" customFormat="1" x14ac:dyDescent="0.25">
      <c r="A252" s="22" t="s">
        <v>136</v>
      </c>
      <c r="B252" s="22" t="s">
        <v>137</v>
      </c>
      <c r="C252" s="24"/>
      <c r="D252" s="24"/>
      <c r="E252" s="24"/>
      <c r="F252" s="24"/>
      <c r="G252" s="24"/>
      <c r="H252" s="24"/>
      <c r="I252" s="24"/>
    </row>
    <row r="253" spans="1:9" s="23" customFormat="1" x14ac:dyDescent="0.25">
      <c r="A253" s="24" t="s">
        <v>138</v>
      </c>
      <c r="B253" s="24" t="s">
        <v>137</v>
      </c>
      <c r="C253" s="24">
        <v>500000</v>
      </c>
      <c r="D253" s="24" t="s">
        <v>67</v>
      </c>
      <c r="E253" s="25"/>
      <c r="F253" s="24" t="str">
        <f>IF(ISBLANK(E253),"", PRODUCT(C253,E253))</f>
        <v/>
      </c>
      <c r="G253" s="26"/>
      <c r="H253" s="26"/>
      <c r="I253" s="26"/>
    </row>
    <row r="254" spans="1:9" s="23" customFormat="1" ht="30" x14ac:dyDescent="0.25">
      <c r="E254" s="22" t="s">
        <v>42</v>
      </c>
      <c r="F254" s="22" t="str">
        <f>IF(F253="","",ROUND(SUM(F253:F253),2))</f>
        <v/>
      </c>
      <c r="G254" s="27" t="str">
        <f>IF(F253="","Neužpildytos visos objektų kainos","")</f>
        <v>Neužpildytos visos objektų kainos</v>
      </c>
    </row>
    <row r="255" spans="1:9" s="23" customFormat="1" ht="29.25" x14ac:dyDescent="0.25">
      <c r="C255" s="22" t="s">
        <v>43</v>
      </c>
      <c r="D255" s="26">
        <v>21</v>
      </c>
      <c r="E255" s="22" t="s">
        <v>44</v>
      </c>
      <c r="F255" s="22" t="str">
        <f>IF(OR(F254="",D255=""),"", ROUND(PRODUCT(D255,F254)/100,2))</f>
        <v/>
      </c>
      <c r="G255" s="27" t="str">
        <f>IF(D255="", "Nurodykite taikomą PVM dydį", "")</f>
        <v/>
      </c>
    </row>
    <row r="256" spans="1:9" s="23" customFormat="1" x14ac:dyDescent="0.25">
      <c r="E256" s="22" t="s">
        <v>45</v>
      </c>
      <c r="F256" s="22">
        <f>IF(ISBLANK(F255), "", ROUND(SUM(F254:F255),2))</f>
        <v>0</v>
      </c>
    </row>
    <row r="257" spans="1:9" s="23" customFormat="1" x14ac:dyDescent="0.25"/>
    <row r="258" spans="1:9" s="23" customFormat="1" x14ac:dyDescent="0.25"/>
    <row r="259" spans="1:9" s="23" customFormat="1" x14ac:dyDescent="0.25"/>
    <row r="260" spans="1:9" s="23" customFormat="1" ht="29.25" x14ac:dyDescent="0.25">
      <c r="A260" s="28" t="s">
        <v>139</v>
      </c>
      <c r="B260" s="28" t="s">
        <v>140</v>
      </c>
    </row>
    <row r="261" spans="1:9" s="23" customFormat="1" x14ac:dyDescent="0.25"/>
    <row r="262" spans="1:9" s="23" customFormat="1" ht="43.5" x14ac:dyDescent="0.25">
      <c r="A262" s="28" t="s">
        <v>28</v>
      </c>
    </row>
    <row r="263" spans="1:9" s="23" customFormat="1" ht="29.25" x14ac:dyDescent="0.25">
      <c r="A263" s="22" t="s">
        <v>29</v>
      </c>
      <c r="B263" s="22" t="s">
        <v>30</v>
      </c>
      <c r="C263" s="22" t="s">
        <v>269</v>
      </c>
      <c r="D263" s="22" t="s">
        <v>32</v>
      </c>
      <c r="E263" s="22" t="s">
        <v>33</v>
      </c>
      <c r="F263" s="22" t="s">
        <v>34</v>
      </c>
      <c r="G263" s="22" t="s">
        <v>35</v>
      </c>
      <c r="H263" s="22" t="s">
        <v>36</v>
      </c>
      <c r="I263" s="22" t="s">
        <v>37</v>
      </c>
    </row>
    <row r="264" spans="1:9" s="23" customFormat="1" x14ac:dyDescent="0.25">
      <c r="A264" s="22" t="s">
        <v>141</v>
      </c>
      <c r="B264" s="22" t="s">
        <v>142</v>
      </c>
      <c r="C264" s="24"/>
      <c r="D264" s="24"/>
      <c r="E264" s="24"/>
      <c r="F264" s="24"/>
      <c r="G264" s="24"/>
      <c r="H264" s="24"/>
      <c r="I264" s="24"/>
    </row>
    <row r="265" spans="1:9" s="23" customFormat="1" x14ac:dyDescent="0.25">
      <c r="A265" s="24" t="s">
        <v>143</v>
      </c>
      <c r="B265" s="24" t="s">
        <v>142</v>
      </c>
      <c r="C265" s="24">
        <v>2000</v>
      </c>
      <c r="D265" s="24" t="s">
        <v>51</v>
      </c>
      <c r="E265" s="25"/>
      <c r="F265" s="24" t="str">
        <f>IF(ISBLANK(E265),"", PRODUCT(C265,E265))</f>
        <v/>
      </c>
      <c r="G265" s="26"/>
      <c r="H265" s="26"/>
      <c r="I265" s="26"/>
    </row>
    <row r="266" spans="1:9" s="23" customFormat="1" ht="30" x14ac:dyDescent="0.25">
      <c r="E266" s="22" t="s">
        <v>42</v>
      </c>
      <c r="F266" s="22" t="str">
        <f>IF(F265="","",ROUND(SUM(F265:F265),2))</f>
        <v/>
      </c>
      <c r="G266" s="27" t="str">
        <f>IF(F265="","Neužpildytos visos objektų kainos","")</f>
        <v>Neužpildytos visos objektų kainos</v>
      </c>
    </row>
    <row r="267" spans="1:9" s="23" customFormat="1" ht="29.25" x14ac:dyDescent="0.25">
      <c r="C267" s="22" t="s">
        <v>43</v>
      </c>
      <c r="D267" s="26">
        <v>21</v>
      </c>
      <c r="E267" s="22" t="s">
        <v>44</v>
      </c>
      <c r="F267" s="22" t="str">
        <f>IF(OR(F266="",D267=""),"", ROUND(PRODUCT(D267,F266)/100,2))</f>
        <v/>
      </c>
      <c r="G267" s="27" t="str">
        <f>IF(D267="", "Nurodykite taikomą PVM dydį", "")</f>
        <v/>
      </c>
    </row>
    <row r="268" spans="1:9" s="23" customFormat="1" x14ac:dyDescent="0.25">
      <c r="E268" s="22" t="s">
        <v>45</v>
      </c>
      <c r="F268" s="22">
        <f>IF(ISBLANK(F267), "", ROUND(SUM(F266:F267),2))</f>
        <v>0</v>
      </c>
    </row>
    <row r="269" spans="1:9" s="23" customFormat="1" x14ac:dyDescent="0.25"/>
    <row r="270" spans="1:9" s="23" customFormat="1" x14ac:dyDescent="0.25"/>
    <row r="271" spans="1:9" s="23" customFormat="1" x14ac:dyDescent="0.25"/>
    <row r="272" spans="1:9" s="23" customFormat="1" ht="29.25" x14ac:dyDescent="0.25">
      <c r="A272" s="28" t="s">
        <v>144</v>
      </c>
      <c r="B272" s="28" t="s">
        <v>145</v>
      </c>
    </row>
    <row r="273" spans="1:9" s="23" customFormat="1" x14ac:dyDescent="0.25"/>
    <row r="274" spans="1:9" s="23" customFormat="1" ht="43.5" x14ac:dyDescent="0.25">
      <c r="A274" s="28" t="s">
        <v>28</v>
      </c>
    </row>
    <row r="275" spans="1:9" s="23" customFormat="1" ht="29.25" x14ac:dyDescent="0.25">
      <c r="A275" s="22" t="s">
        <v>29</v>
      </c>
      <c r="B275" s="22" t="s">
        <v>30</v>
      </c>
      <c r="C275" s="22" t="s">
        <v>269</v>
      </c>
      <c r="D275" s="22" t="s">
        <v>32</v>
      </c>
      <c r="E275" s="22" t="s">
        <v>33</v>
      </c>
      <c r="F275" s="22" t="s">
        <v>34</v>
      </c>
      <c r="G275" s="22" t="s">
        <v>35</v>
      </c>
      <c r="H275" s="22" t="s">
        <v>36</v>
      </c>
      <c r="I275" s="22" t="s">
        <v>37</v>
      </c>
    </row>
    <row r="276" spans="1:9" s="23" customFormat="1" x14ac:dyDescent="0.25">
      <c r="A276" s="22" t="s">
        <v>146</v>
      </c>
      <c r="B276" s="22" t="s">
        <v>147</v>
      </c>
      <c r="C276" s="24"/>
      <c r="D276" s="24"/>
      <c r="E276" s="24"/>
      <c r="F276" s="24"/>
      <c r="G276" s="24"/>
      <c r="H276" s="24"/>
      <c r="I276" s="24"/>
    </row>
    <row r="277" spans="1:9" s="23" customFormat="1" x14ac:dyDescent="0.25">
      <c r="A277" s="24" t="s">
        <v>148</v>
      </c>
      <c r="B277" s="24" t="s">
        <v>149</v>
      </c>
      <c r="C277" s="24">
        <v>200</v>
      </c>
      <c r="D277" s="24" t="s">
        <v>41</v>
      </c>
      <c r="E277" s="25"/>
      <c r="F277" s="24" t="str">
        <f>IF(ISBLANK(E277),"", PRODUCT(C277,E277))</f>
        <v/>
      </c>
      <c r="G277" s="26"/>
      <c r="H277" s="26"/>
      <c r="I277" s="26"/>
    </row>
    <row r="278" spans="1:9" s="23" customFormat="1" x14ac:dyDescent="0.25">
      <c r="A278" s="24" t="s">
        <v>150</v>
      </c>
      <c r="B278" s="24" t="s">
        <v>151</v>
      </c>
      <c r="C278" s="24">
        <v>280</v>
      </c>
      <c r="D278" s="24" t="s">
        <v>41</v>
      </c>
      <c r="E278" s="25"/>
      <c r="F278" s="24" t="str">
        <f>IF(ISBLANK(E278),"", PRODUCT(C278,E278))</f>
        <v/>
      </c>
      <c r="G278" s="26"/>
      <c r="H278" s="26"/>
      <c r="I278" s="26"/>
    </row>
    <row r="279" spans="1:9" s="23" customFormat="1" ht="30" x14ac:dyDescent="0.25">
      <c r="E279" s="22" t="s">
        <v>42</v>
      </c>
      <c r="F279" s="22" t="str">
        <f>IF((SUMPRODUCT(--(F277:F278=""))&gt;0), "", ROUND(SUM(F277:F278),2))</f>
        <v/>
      </c>
      <c r="G279" s="27" t="str">
        <f>IF((SUMPRODUCT(--(F277:F278=""))&gt;0), "Neužpildytos visų objektų kainos", "")</f>
        <v>Neužpildytos visų objektų kainos</v>
      </c>
    </row>
    <row r="280" spans="1:9" s="23" customFormat="1" ht="29.25" x14ac:dyDescent="0.25">
      <c r="C280" s="22" t="s">
        <v>43</v>
      </c>
      <c r="D280" s="26">
        <v>21</v>
      </c>
      <c r="E280" s="22" t="s">
        <v>44</v>
      </c>
      <c r="F280" s="22" t="str">
        <f>IF(OR(F279="",D280=""),"", ROUND(PRODUCT(D280,F279)/100,2))</f>
        <v/>
      </c>
      <c r="G280" s="27" t="str">
        <f>IF(D280="", "Nurodykite taikomą PVM dydį", "")</f>
        <v/>
      </c>
    </row>
    <row r="281" spans="1:9" s="23" customFormat="1" x14ac:dyDescent="0.25">
      <c r="E281" s="22" t="s">
        <v>45</v>
      </c>
      <c r="F281" s="22">
        <f>IF(ISBLANK(F280), "", ROUND(SUM(F279:F280),2))</f>
        <v>0</v>
      </c>
    </row>
    <row r="282" spans="1:9" s="23" customFormat="1" x14ac:dyDescent="0.25"/>
    <row r="283" spans="1:9" s="23" customFormat="1" x14ac:dyDescent="0.25"/>
    <row r="284" spans="1:9" s="23" customFormat="1" x14ac:dyDescent="0.25"/>
    <row r="285" spans="1:9" s="23" customFormat="1" ht="29.25" x14ac:dyDescent="0.25">
      <c r="A285" s="28" t="s">
        <v>152</v>
      </c>
      <c r="B285" s="28" t="s">
        <v>153</v>
      </c>
    </row>
    <row r="286" spans="1:9" s="23" customFormat="1" x14ac:dyDescent="0.25"/>
    <row r="287" spans="1:9" s="23" customFormat="1" ht="43.5" x14ac:dyDescent="0.25">
      <c r="A287" s="28" t="s">
        <v>28</v>
      </c>
    </row>
    <row r="288" spans="1:9" s="23" customFormat="1" ht="29.25" x14ac:dyDescent="0.25">
      <c r="A288" s="22" t="s">
        <v>29</v>
      </c>
      <c r="B288" s="22" t="s">
        <v>30</v>
      </c>
      <c r="C288" s="22" t="s">
        <v>269</v>
      </c>
      <c r="D288" s="22" t="s">
        <v>32</v>
      </c>
      <c r="E288" s="22" t="s">
        <v>33</v>
      </c>
      <c r="F288" s="22" t="s">
        <v>34</v>
      </c>
      <c r="G288" s="22" t="s">
        <v>35</v>
      </c>
      <c r="H288" s="22" t="s">
        <v>36</v>
      </c>
      <c r="I288" s="22" t="s">
        <v>37</v>
      </c>
    </row>
    <row r="289" spans="1:9" s="23" customFormat="1" x14ac:dyDescent="0.25">
      <c r="A289" s="22" t="s">
        <v>154</v>
      </c>
      <c r="B289" s="22" t="s">
        <v>155</v>
      </c>
      <c r="C289" s="24"/>
      <c r="D289" s="24"/>
      <c r="E289" s="24"/>
      <c r="F289" s="24"/>
      <c r="G289" s="24"/>
      <c r="H289" s="24"/>
      <c r="I289" s="24"/>
    </row>
    <row r="290" spans="1:9" s="23" customFormat="1" x14ac:dyDescent="0.25">
      <c r="A290" s="24" t="s">
        <v>156</v>
      </c>
      <c r="B290" s="24" t="s">
        <v>155</v>
      </c>
      <c r="C290" s="24">
        <v>20000</v>
      </c>
      <c r="D290" s="24" t="s">
        <v>41</v>
      </c>
      <c r="E290" s="25"/>
      <c r="F290" s="24" t="str">
        <f>IF(ISBLANK(E290),"", PRODUCT(C290,E290))</f>
        <v/>
      </c>
      <c r="G290" s="26"/>
      <c r="H290" s="26"/>
      <c r="I290" s="26"/>
    </row>
    <row r="291" spans="1:9" s="23" customFormat="1" ht="30" x14ac:dyDescent="0.25">
      <c r="E291" s="22" t="s">
        <v>42</v>
      </c>
      <c r="F291" s="22" t="str">
        <f>IF(F290="","",ROUND(SUM(F290:F290),2))</f>
        <v/>
      </c>
      <c r="G291" s="27" t="str">
        <f>IF(F290="","Neužpildytos visos objektų kainos","")</f>
        <v>Neužpildytos visos objektų kainos</v>
      </c>
    </row>
    <row r="292" spans="1:9" s="23" customFormat="1" ht="29.25" x14ac:dyDescent="0.25">
      <c r="C292" s="22" t="s">
        <v>43</v>
      </c>
      <c r="D292" s="26">
        <v>21</v>
      </c>
      <c r="E292" s="22" t="s">
        <v>44</v>
      </c>
      <c r="F292" s="22" t="str">
        <f>IF(OR(F291="",D292=""),"", ROUND(PRODUCT(D292,F291)/100,2))</f>
        <v/>
      </c>
      <c r="G292" s="27" t="str">
        <f>IF(D292="", "Nurodykite taikomą PVM dydį", "")</f>
        <v/>
      </c>
    </row>
    <row r="293" spans="1:9" s="23" customFormat="1" x14ac:dyDescent="0.25">
      <c r="E293" s="22" t="s">
        <v>45</v>
      </c>
      <c r="F293" s="22">
        <f>IF(ISBLANK(F292), "", ROUND(SUM(F291:F292),2))</f>
        <v>0</v>
      </c>
    </row>
    <row r="294" spans="1:9" s="23" customFormat="1" x14ac:dyDescent="0.25"/>
    <row r="295" spans="1:9" s="23" customFormat="1" x14ac:dyDescent="0.25"/>
    <row r="296" spans="1:9" s="23" customFormat="1" x14ac:dyDescent="0.25"/>
    <row r="297" spans="1:9" s="23" customFormat="1" ht="29.25" x14ac:dyDescent="0.25">
      <c r="A297" s="28" t="s">
        <v>157</v>
      </c>
      <c r="B297" s="28" t="s">
        <v>158</v>
      </c>
    </row>
    <row r="298" spans="1:9" s="23" customFormat="1" x14ac:dyDescent="0.25"/>
    <row r="299" spans="1:9" s="23" customFormat="1" ht="43.5" x14ac:dyDescent="0.25">
      <c r="A299" s="28" t="s">
        <v>28</v>
      </c>
    </row>
    <row r="300" spans="1:9" s="23" customFormat="1" ht="29.25" x14ac:dyDescent="0.25">
      <c r="A300" s="22" t="s">
        <v>29</v>
      </c>
      <c r="B300" s="22" t="s">
        <v>30</v>
      </c>
      <c r="C300" s="22" t="s">
        <v>269</v>
      </c>
      <c r="D300" s="22" t="s">
        <v>32</v>
      </c>
      <c r="E300" s="22" t="s">
        <v>33</v>
      </c>
      <c r="F300" s="22" t="s">
        <v>34</v>
      </c>
      <c r="G300" s="22" t="s">
        <v>35</v>
      </c>
      <c r="H300" s="22" t="s">
        <v>36</v>
      </c>
      <c r="I300" s="22" t="s">
        <v>37</v>
      </c>
    </row>
    <row r="301" spans="1:9" s="23" customFormat="1" x14ac:dyDescent="0.25">
      <c r="A301" s="22" t="s">
        <v>159</v>
      </c>
      <c r="B301" s="22" t="s">
        <v>160</v>
      </c>
      <c r="C301" s="24"/>
      <c r="D301" s="24"/>
      <c r="E301" s="24"/>
      <c r="F301" s="24"/>
      <c r="G301" s="24"/>
      <c r="H301" s="24"/>
      <c r="I301" s="24"/>
    </row>
    <row r="302" spans="1:9" s="23" customFormat="1" x14ac:dyDescent="0.25">
      <c r="A302" s="24" t="s">
        <v>161</v>
      </c>
      <c r="B302" s="24" t="s">
        <v>160</v>
      </c>
      <c r="C302" s="24">
        <v>91000</v>
      </c>
      <c r="D302" s="24" t="s">
        <v>162</v>
      </c>
      <c r="E302" s="25"/>
      <c r="F302" s="24" t="str">
        <f>IF(ISBLANK(E302),"", PRODUCT(C302,E302))</f>
        <v/>
      </c>
      <c r="G302" s="26"/>
      <c r="H302" s="26"/>
      <c r="I302" s="26"/>
    </row>
    <row r="303" spans="1:9" s="23" customFormat="1" ht="30" x14ac:dyDescent="0.25">
      <c r="E303" s="22" t="s">
        <v>42</v>
      </c>
      <c r="F303" s="22" t="str">
        <f>IF(F302="","",ROUND(SUM(F302:F302),2))</f>
        <v/>
      </c>
      <c r="G303" s="27" t="str">
        <f>IF(F302="","Neužpildytos visos objektų kainos","")</f>
        <v>Neužpildytos visos objektų kainos</v>
      </c>
    </row>
    <row r="304" spans="1:9" s="23" customFormat="1" ht="29.25" x14ac:dyDescent="0.25">
      <c r="C304" s="22" t="s">
        <v>43</v>
      </c>
      <c r="D304" s="26">
        <v>21</v>
      </c>
      <c r="E304" s="22" t="s">
        <v>44</v>
      </c>
      <c r="F304" s="22" t="str">
        <f>IF(OR(F303="",D304=""),"", ROUND(PRODUCT(D304,F303)/100,2))</f>
        <v/>
      </c>
      <c r="G304" s="27" t="str">
        <f>IF(D304="", "Nurodykite taikomą PVM dydį", "")</f>
        <v/>
      </c>
    </row>
    <row r="305" spans="1:9" s="23" customFormat="1" x14ac:dyDescent="0.25">
      <c r="E305" s="22" t="s">
        <v>45</v>
      </c>
      <c r="F305" s="22">
        <f>IF(ISBLANK(F304), "", ROUND(SUM(F303:F304),2))</f>
        <v>0</v>
      </c>
    </row>
    <row r="306" spans="1:9" s="23" customFormat="1" x14ac:dyDescent="0.25"/>
    <row r="307" spans="1:9" s="23" customFormat="1" x14ac:dyDescent="0.25"/>
    <row r="308" spans="1:9" s="23" customFormat="1" x14ac:dyDescent="0.25"/>
    <row r="309" spans="1:9" s="23" customFormat="1" ht="29.25" x14ac:dyDescent="0.25">
      <c r="A309" s="28" t="s">
        <v>163</v>
      </c>
      <c r="B309" s="28" t="s">
        <v>164</v>
      </c>
    </row>
    <row r="310" spans="1:9" s="23" customFormat="1" x14ac:dyDescent="0.25"/>
    <row r="311" spans="1:9" s="23" customFormat="1" ht="43.5" x14ac:dyDescent="0.25">
      <c r="A311" s="28" t="s">
        <v>28</v>
      </c>
    </row>
    <row r="312" spans="1:9" s="23" customFormat="1" ht="29.25" x14ac:dyDescent="0.25">
      <c r="A312" s="22" t="s">
        <v>29</v>
      </c>
      <c r="B312" s="22" t="s">
        <v>30</v>
      </c>
      <c r="C312" s="22" t="s">
        <v>269</v>
      </c>
      <c r="D312" s="22" t="s">
        <v>32</v>
      </c>
      <c r="E312" s="22" t="s">
        <v>33</v>
      </c>
      <c r="F312" s="22" t="s">
        <v>34</v>
      </c>
      <c r="G312" s="22" t="s">
        <v>35</v>
      </c>
      <c r="H312" s="22" t="s">
        <v>36</v>
      </c>
      <c r="I312" s="22" t="s">
        <v>37</v>
      </c>
    </row>
    <row r="313" spans="1:9" s="23" customFormat="1" x14ac:dyDescent="0.25">
      <c r="A313" s="22" t="s">
        <v>165</v>
      </c>
      <c r="B313" s="22" t="s">
        <v>166</v>
      </c>
      <c r="C313" s="24"/>
      <c r="D313" s="24"/>
      <c r="E313" s="24"/>
      <c r="F313" s="24"/>
      <c r="G313" s="24"/>
      <c r="H313" s="24"/>
      <c r="I313" s="24"/>
    </row>
    <row r="314" spans="1:9" s="23" customFormat="1" x14ac:dyDescent="0.25">
      <c r="A314" s="24" t="s">
        <v>167</v>
      </c>
      <c r="B314" s="24" t="s">
        <v>166</v>
      </c>
      <c r="C314" s="24">
        <v>10500</v>
      </c>
      <c r="D314" s="24" t="s">
        <v>41</v>
      </c>
      <c r="E314" s="25"/>
      <c r="F314" s="24" t="str">
        <f>IF(ISBLANK(E314),"", PRODUCT(C314,E314))</f>
        <v/>
      </c>
      <c r="G314" s="26"/>
      <c r="H314" s="26"/>
      <c r="I314" s="26"/>
    </row>
    <row r="315" spans="1:9" s="23" customFormat="1" ht="30" x14ac:dyDescent="0.25">
      <c r="E315" s="22" t="s">
        <v>42</v>
      </c>
      <c r="F315" s="22" t="str">
        <f>IF(F314="","",ROUND(SUM(F314:F314),2))</f>
        <v/>
      </c>
      <c r="G315" s="27" t="str">
        <f>IF(F314="","Neužpildytos visos objektų kainos","")</f>
        <v>Neužpildytos visos objektų kainos</v>
      </c>
    </row>
    <row r="316" spans="1:9" s="23" customFormat="1" ht="29.25" x14ac:dyDescent="0.25">
      <c r="C316" s="22" t="s">
        <v>43</v>
      </c>
      <c r="D316" s="26">
        <v>21</v>
      </c>
      <c r="E316" s="22" t="s">
        <v>44</v>
      </c>
      <c r="F316" s="22" t="str">
        <f>IF(OR(F315="",D316=""),"", ROUND(PRODUCT(D316,F315)/100,2))</f>
        <v/>
      </c>
      <c r="G316" s="27" t="str">
        <f>IF(D316="", "Nurodykite taikomą PVM dydį", "")</f>
        <v/>
      </c>
    </row>
    <row r="317" spans="1:9" s="23" customFormat="1" x14ac:dyDescent="0.25">
      <c r="E317" s="22" t="s">
        <v>45</v>
      </c>
      <c r="F317" s="22">
        <f>IF(ISBLANK(F316), "", ROUND(SUM(F315:F316),2))</f>
        <v>0</v>
      </c>
    </row>
    <row r="318" spans="1:9" s="23" customFormat="1" x14ac:dyDescent="0.25"/>
    <row r="319" spans="1:9" s="23" customFormat="1" x14ac:dyDescent="0.25"/>
    <row r="320" spans="1:9" s="23" customFormat="1" x14ac:dyDescent="0.25"/>
    <row r="321" spans="1:9" s="23" customFormat="1" ht="29.25" x14ac:dyDescent="0.25">
      <c r="A321" s="28" t="s">
        <v>168</v>
      </c>
      <c r="B321" s="28" t="s">
        <v>169</v>
      </c>
    </row>
    <row r="322" spans="1:9" s="23" customFormat="1" x14ac:dyDescent="0.25"/>
    <row r="323" spans="1:9" s="23" customFormat="1" ht="43.5" x14ac:dyDescent="0.25">
      <c r="A323" s="28" t="s">
        <v>28</v>
      </c>
    </row>
    <row r="324" spans="1:9" s="23" customFormat="1" ht="29.25" x14ac:dyDescent="0.25">
      <c r="A324" s="22" t="s">
        <v>29</v>
      </c>
      <c r="B324" s="22" t="s">
        <v>30</v>
      </c>
      <c r="C324" s="22" t="s">
        <v>269</v>
      </c>
      <c r="D324" s="22" t="s">
        <v>268</v>
      </c>
      <c r="E324" s="22" t="s">
        <v>33</v>
      </c>
      <c r="F324" s="22" t="s">
        <v>34</v>
      </c>
      <c r="G324" s="22" t="s">
        <v>35</v>
      </c>
      <c r="H324" s="22" t="s">
        <v>36</v>
      </c>
      <c r="I324" s="22" t="s">
        <v>37</v>
      </c>
    </row>
    <row r="325" spans="1:9" s="23" customFormat="1" x14ac:dyDescent="0.25">
      <c r="A325" s="22" t="s">
        <v>170</v>
      </c>
      <c r="B325" s="22" t="s">
        <v>171</v>
      </c>
      <c r="C325" s="24"/>
      <c r="D325" s="24"/>
      <c r="E325" s="24"/>
      <c r="F325" s="24"/>
      <c r="G325" s="24"/>
      <c r="H325" s="24"/>
      <c r="I325" s="24"/>
    </row>
    <row r="326" spans="1:9" s="23" customFormat="1" x14ac:dyDescent="0.25">
      <c r="A326" s="24" t="s">
        <v>172</v>
      </c>
      <c r="B326" s="24" t="s">
        <v>173</v>
      </c>
      <c r="C326" s="24">
        <v>30000</v>
      </c>
      <c r="D326" s="24" t="s">
        <v>41</v>
      </c>
      <c r="E326" s="25"/>
      <c r="F326" s="24" t="str">
        <f>IF(ISBLANK(E326),"", PRODUCT(C326,E326))</f>
        <v/>
      </c>
      <c r="G326" s="26"/>
      <c r="H326" s="26"/>
      <c r="I326" s="26"/>
    </row>
    <row r="327" spans="1:9" s="23" customFormat="1" x14ac:dyDescent="0.25">
      <c r="A327" s="24" t="s">
        <v>174</v>
      </c>
      <c r="B327" s="24" t="s">
        <v>175</v>
      </c>
      <c r="C327" s="24">
        <v>20000</v>
      </c>
      <c r="D327" s="24" t="s">
        <v>41</v>
      </c>
      <c r="E327" s="25"/>
      <c r="F327" s="24" t="str">
        <f>IF(ISBLANK(E327),"", PRODUCT(C327,E327))</f>
        <v/>
      </c>
      <c r="G327" s="26"/>
      <c r="H327" s="26"/>
      <c r="I327" s="26"/>
    </row>
    <row r="328" spans="1:9" s="23" customFormat="1" x14ac:dyDescent="0.25">
      <c r="A328" s="24" t="s">
        <v>176</v>
      </c>
      <c r="B328" s="24" t="s">
        <v>177</v>
      </c>
      <c r="C328" s="24">
        <v>14000</v>
      </c>
      <c r="D328" s="24" t="s">
        <v>41</v>
      </c>
      <c r="E328" s="25"/>
      <c r="F328" s="24" t="str">
        <f>IF(ISBLANK(E328),"", PRODUCT(C328,E328))</f>
        <v/>
      </c>
      <c r="G328" s="26"/>
      <c r="H328" s="26"/>
      <c r="I328" s="26"/>
    </row>
    <row r="329" spans="1:9" s="23" customFormat="1" ht="30" x14ac:dyDescent="0.25">
      <c r="E329" s="22" t="s">
        <v>42</v>
      </c>
      <c r="F329" s="22" t="str">
        <f>IF((SUMPRODUCT(--(F326:F328=""))&gt;0), "", ROUND(SUM(F326:F328),2))</f>
        <v/>
      </c>
      <c r="G329" s="27" t="str">
        <f>IF((SUMPRODUCT(--(F326:F328=""))&gt;0), "Neužpildytos visų objektų kainos", "")</f>
        <v>Neužpildytos visų objektų kainos</v>
      </c>
    </row>
    <row r="330" spans="1:9" s="23" customFormat="1" ht="29.25" x14ac:dyDescent="0.25">
      <c r="C330" s="22" t="s">
        <v>43</v>
      </c>
      <c r="D330" s="26">
        <v>21</v>
      </c>
      <c r="E330" s="22" t="s">
        <v>44</v>
      </c>
      <c r="F330" s="22" t="str">
        <f>IF(OR(F329="",D330=""),"", ROUND(PRODUCT(D330,F329)/100,2))</f>
        <v/>
      </c>
      <c r="G330" s="27" t="str">
        <f>IF(D330="", "Nurodykite taikomą PVM dydį", "")</f>
        <v/>
      </c>
    </row>
    <row r="331" spans="1:9" s="23" customFormat="1" x14ac:dyDescent="0.25">
      <c r="E331" s="22" t="s">
        <v>45</v>
      </c>
      <c r="F331" s="22">
        <f>IF(ISBLANK(F330), "", ROUND(SUM(F329:F330),2))</f>
        <v>0</v>
      </c>
    </row>
    <row r="332" spans="1:9" s="23" customFormat="1" ht="15" customHeight="1" x14ac:dyDescent="0.25">
      <c r="A332" s="33" t="s">
        <v>267</v>
      </c>
      <c r="B332" s="33"/>
      <c r="C332" s="33"/>
    </row>
    <row r="333" spans="1:9" s="23" customFormat="1" x14ac:dyDescent="0.25"/>
    <row r="334" spans="1:9" s="23" customFormat="1" x14ac:dyDescent="0.25"/>
    <row r="335" spans="1:9" s="23" customFormat="1" ht="29.25" x14ac:dyDescent="0.25">
      <c r="A335" s="28" t="s">
        <v>178</v>
      </c>
      <c r="B335" s="28" t="s">
        <v>179</v>
      </c>
    </row>
    <row r="336" spans="1:9" s="23" customFormat="1" x14ac:dyDescent="0.25"/>
    <row r="337" spans="1:9" s="23" customFormat="1" ht="43.5" x14ac:dyDescent="0.25">
      <c r="A337" s="28" t="s">
        <v>28</v>
      </c>
    </row>
    <row r="338" spans="1:9" s="23" customFormat="1" ht="29.25" x14ac:dyDescent="0.25">
      <c r="A338" s="22" t="s">
        <v>29</v>
      </c>
      <c r="B338" s="22" t="s">
        <v>30</v>
      </c>
      <c r="C338" s="22" t="s">
        <v>269</v>
      </c>
      <c r="D338" s="22" t="s">
        <v>32</v>
      </c>
      <c r="E338" s="22" t="s">
        <v>33</v>
      </c>
      <c r="F338" s="22" t="s">
        <v>34</v>
      </c>
      <c r="G338" s="22" t="s">
        <v>35</v>
      </c>
      <c r="H338" s="22" t="s">
        <v>36</v>
      </c>
      <c r="I338" s="22" t="s">
        <v>37</v>
      </c>
    </row>
    <row r="339" spans="1:9" s="23" customFormat="1" x14ac:dyDescent="0.25">
      <c r="A339" s="22" t="s">
        <v>180</v>
      </c>
      <c r="B339" s="22" t="s">
        <v>181</v>
      </c>
      <c r="C339" s="24"/>
      <c r="D339" s="24"/>
      <c r="E339" s="24"/>
      <c r="F339" s="24"/>
      <c r="G339" s="24"/>
      <c r="H339" s="24"/>
      <c r="I339" s="24"/>
    </row>
    <row r="340" spans="1:9" s="23" customFormat="1" x14ac:dyDescent="0.25">
      <c r="A340" s="24" t="s">
        <v>182</v>
      </c>
      <c r="B340" s="24" t="s">
        <v>181</v>
      </c>
      <c r="C340" s="24">
        <v>40000</v>
      </c>
      <c r="D340" s="24" t="s">
        <v>41</v>
      </c>
      <c r="E340" s="25"/>
      <c r="F340" s="24" t="str">
        <f>IF(ISBLANK(E340),"", PRODUCT(C340,E340))</f>
        <v/>
      </c>
      <c r="G340" s="26"/>
      <c r="H340" s="26"/>
      <c r="I340" s="26"/>
    </row>
    <row r="341" spans="1:9" s="23" customFormat="1" ht="30" x14ac:dyDescent="0.25">
      <c r="E341" s="22" t="s">
        <v>42</v>
      </c>
      <c r="F341" s="22" t="str">
        <f>IF(F340="","",ROUND(SUM(F340:F340),2))</f>
        <v/>
      </c>
      <c r="G341" s="27" t="str">
        <f>IF(F340="","Neužpildytos visos objektų kainos","")</f>
        <v>Neužpildytos visos objektų kainos</v>
      </c>
    </row>
    <row r="342" spans="1:9" s="23" customFormat="1" ht="29.25" x14ac:dyDescent="0.25">
      <c r="C342" s="22" t="s">
        <v>43</v>
      </c>
      <c r="D342" s="26">
        <v>21</v>
      </c>
      <c r="E342" s="22" t="s">
        <v>44</v>
      </c>
      <c r="F342" s="22" t="str">
        <f>IF(OR(F341="",D342=""),"", ROUND(PRODUCT(D342,F341)/100,2))</f>
        <v/>
      </c>
      <c r="G342" s="27" t="str">
        <f>IF(D342="", "Nurodykite taikomą PVM dydį", "")</f>
        <v/>
      </c>
    </row>
    <row r="343" spans="1:9" s="23" customFormat="1" x14ac:dyDescent="0.25">
      <c r="E343" s="22" t="s">
        <v>45</v>
      </c>
      <c r="F343" s="22">
        <f>IF(ISBLANK(F342), "", ROUND(SUM(F341:F342),2))</f>
        <v>0</v>
      </c>
    </row>
    <row r="344" spans="1:9" s="23" customFormat="1" x14ac:dyDescent="0.25"/>
    <row r="345" spans="1:9" s="23" customFormat="1" x14ac:dyDescent="0.25"/>
    <row r="346" spans="1:9" s="23" customFormat="1" x14ac:dyDescent="0.25"/>
    <row r="347" spans="1:9" s="23" customFormat="1" ht="29.25" x14ac:dyDescent="0.25">
      <c r="A347" s="28" t="s">
        <v>183</v>
      </c>
      <c r="B347" s="28" t="s">
        <v>184</v>
      </c>
    </row>
    <row r="348" spans="1:9" s="23" customFormat="1" x14ac:dyDescent="0.25"/>
    <row r="349" spans="1:9" s="23" customFormat="1" ht="43.5" x14ac:dyDescent="0.25">
      <c r="A349" s="28" t="s">
        <v>28</v>
      </c>
    </row>
    <row r="350" spans="1:9" s="23" customFormat="1" ht="29.25" x14ac:dyDescent="0.25">
      <c r="A350" s="22" t="s">
        <v>29</v>
      </c>
      <c r="B350" s="22" t="s">
        <v>30</v>
      </c>
      <c r="C350" s="22" t="s">
        <v>269</v>
      </c>
      <c r="D350" s="22" t="s">
        <v>32</v>
      </c>
      <c r="E350" s="22" t="s">
        <v>33</v>
      </c>
      <c r="F350" s="22" t="s">
        <v>34</v>
      </c>
      <c r="G350" s="22" t="s">
        <v>35</v>
      </c>
      <c r="H350" s="22" t="s">
        <v>36</v>
      </c>
      <c r="I350" s="22" t="s">
        <v>37</v>
      </c>
    </row>
    <row r="351" spans="1:9" s="23" customFormat="1" ht="29.25" x14ac:dyDescent="0.25">
      <c r="A351" s="22" t="s">
        <v>185</v>
      </c>
      <c r="B351" s="22" t="s">
        <v>186</v>
      </c>
      <c r="C351" s="24"/>
      <c r="D351" s="24"/>
      <c r="E351" s="24"/>
      <c r="F351" s="24"/>
      <c r="G351" s="24"/>
      <c r="H351" s="24"/>
      <c r="I351" s="24"/>
    </row>
    <row r="352" spans="1:9" s="23" customFormat="1" ht="30" x14ac:dyDescent="0.25">
      <c r="A352" s="24" t="s">
        <v>187</v>
      </c>
      <c r="B352" s="24" t="s">
        <v>186</v>
      </c>
      <c r="C352" s="24">
        <v>10800</v>
      </c>
      <c r="D352" s="24" t="s">
        <v>41</v>
      </c>
      <c r="E352" s="25"/>
      <c r="F352" s="24" t="str">
        <f>IF(ISBLANK(E352),"", PRODUCT(C352,E352))</f>
        <v/>
      </c>
      <c r="G352" s="26"/>
      <c r="H352" s="26"/>
      <c r="I352" s="26"/>
    </row>
    <row r="353" spans="1:9" s="23" customFormat="1" ht="30" x14ac:dyDescent="0.25">
      <c r="E353" s="22" t="s">
        <v>42</v>
      </c>
      <c r="F353" s="22" t="str">
        <f>IF(F352="","",ROUND(SUM(F352:F352),2))</f>
        <v/>
      </c>
      <c r="G353" s="27" t="str">
        <f>IF(F352="","Neužpildytos visos objektų kainos","")</f>
        <v>Neužpildytos visos objektų kainos</v>
      </c>
    </row>
    <row r="354" spans="1:9" s="23" customFormat="1" ht="29.25" x14ac:dyDescent="0.25">
      <c r="C354" s="22" t="s">
        <v>43</v>
      </c>
      <c r="D354" s="26">
        <v>21</v>
      </c>
      <c r="E354" s="22" t="s">
        <v>44</v>
      </c>
      <c r="F354" s="22" t="str">
        <f>IF(OR(F353="",D354=""),"", ROUND(PRODUCT(D354,F353)/100,2))</f>
        <v/>
      </c>
      <c r="G354" s="27" t="str">
        <f>IF(D354="", "Nurodykite taikomą PVM dydį", "")</f>
        <v/>
      </c>
    </row>
    <row r="355" spans="1:9" s="23" customFormat="1" x14ac:dyDescent="0.25">
      <c r="E355" s="22" t="s">
        <v>45</v>
      </c>
      <c r="F355" s="22">
        <f>IF(ISBLANK(F354), "", ROUND(SUM(F353:F354),2))</f>
        <v>0</v>
      </c>
    </row>
    <row r="356" spans="1:9" s="23" customFormat="1" x14ac:dyDescent="0.25"/>
    <row r="357" spans="1:9" s="23" customFormat="1" x14ac:dyDescent="0.25"/>
    <row r="358" spans="1:9" s="23" customFormat="1" x14ac:dyDescent="0.25"/>
    <row r="359" spans="1:9" s="23" customFormat="1" ht="29.25" x14ac:dyDescent="0.25">
      <c r="A359" s="28" t="s">
        <v>188</v>
      </c>
      <c r="B359" s="28" t="s">
        <v>189</v>
      </c>
    </row>
    <row r="360" spans="1:9" s="23" customFormat="1" x14ac:dyDescent="0.25"/>
    <row r="361" spans="1:9" s="23" customFormat="1" ht="43.5" x14ac:dyDescent="0.25">
      <c r="A361" s="28" t="s">
        <v>28</v>
      </c>
    </row>
    <row r="362" spans="1:9" s="23" customFormat="1" ht="29.25" x14ac:dyDescent="0.25">
      <c r="A362" s="22" t="s">
        <v>29</v>
      </c>
      <c r="B362" s="22" t="s">
        <v>30</v>
      </c>
      <c r="C362" s="22" t="s">
        <v>269</v>
      </c>
      <c r="D362" s="22" t="s">
        <v>32</v>
      </c>
      <c r="E362" s="22" t="s">
        <v>33</v>
      </c>
      <c r="F362" s="22" t="s">
        <v>34</v>
      </c>
      <c r="G362" s="22" t="s">
        <v>35</v>
      </c>
      <c r="H362" s="22" t="s">
        <v>36</v>
      </c>
      <c r="I362" s="22" t="s">
        <v>37</v>
      </c>
    </row>
    <row r="363" spans="1:9" s="23" customFormat="1" ht="29.25" x14ac:dyDescent="0.25">
      <c r="A363" s="22" t="s">
        <v>190</v>
      </c>
      <c r="B363" s="22" t="s">
        <v>191</v>
      </c>
      <c r="C363" s="24"/>
      <c r="D363" s="24"/>
      <c r="E363" s="24"/>
      <c r="F363" s="24"/>
      <c r="G363" s="24"/>
      <c r="H363" s="24"/>
      <c r="I363" s="24"/>
    </row>
    <row r="364" spans="1:9" s="23" customFormat="1" ht="30" x14ac:dyDescent="0.25">
      <c r="A364" s="24" t="s">
        <v>192</v>
      </c>
      <c r="B364" s="24" t="s">
        <v>191</v>
      </c>
      <c r="C364" s="24">
        <v>43000</v>
      </c>
      <c r="D364" s="24" t="s">
        <v>41</v>
      </c>
      <c r="E364" s="25"/>
      <c r="F364" s="24" t="str">
        <f>IF(ISBLANK(E364),"", PRODUCT(C364,E364))</f>
        <v/>
      </c>
      <c r="G364" s="26"/>
      <c r="H364" s="26"/>
      <c r="I364" s="26"/>
    </row>
    <row r="365" spans="1:9" s="23" customFormat="1" ht="30" x14ac:dyDescent="0.25">
      <c r="E365" s="22" t="s">
        <v>42</v>
      </c>
      <c r="F365" s="22" t="str">
        <f>IF(F364="","",ROUND(SUM(F364:F364),2))</f>
        <v/>
      </c>
      <c r="G365" s="27" t="str">
        <f>IF(F364="","Neužpildytos visos objektų kainos","")</f>
        <v>Neužpildytos visos objektų kainos</v>
      </c>
    </row>
    <row r="366" spans="1:9" s="23" customFormat="1" ht="29.25" x14ac:dyDescent="0.25">
      <c r="C366" s="22" t="s">
        <v>43</v>
      </c>
      <c r="D366" s="26">
        <v>21</v>
      </c>
      <c r="E366" s="22" t="s">
        <v>44</v>
      </c>
      <c r="F366" s="22" t="str">
        <f>IF(OR(F365="",D366=""),"", ROUND(PRODUCT(D366,F365)/100,2))</f>
        <v/>
      </c>
      <c r="G366" s="27" t="str">
        <f>IF(D366="", "Nurodykite taikomą PVM dydį", "")</f>
        <v/>
      </c>
    </row>
    <row r="367" spans="1:9" s="23" customFormat="1" x14ac:dyDescent="0.25">
      <c r="E367" s="22" t="s">
        <v>45</v>
      </c>
      <c r="F367" s="22">
        <f>IF(ISBLANK(F366), "", ROUND(SUM(F365:F366),2))</f>
        <v>0</v>
      </c>
    </row>
    <row r="368" spans="1:9" s="23" customFormat="1" x14ac:dyDescent="0.25"/>
    <row r="369" spans="1:9" s="23" customFormat="1" x14ac:dyDescent="0.25"/>
    <row r="370" spans="1:9" s="23" customFormat="1" x14ac:dyDescent="0.25"/>
    <row r="371" spans="1:9" s="23" customFormat="1" ht="29.25" x14ac:dyDescent="0.25">
      <c r="A371" s="28" t="s">
        <v>193</v>
      </c>
      <c r="B371" s="28" t="s">
        <v>194</v>
      </c>
    </row>
    <row r="372" spans="1:9" s="23" customFormat="1" x14ac:dyDescent="0.25"/>
    <row r="373" spans="1:9" s="23" customFormat="1" ht="43.5" x14ac:dyDescent="0.25">
      <c r="A373" s="28" t="s">
        <v>28</v>
      </c>
    </row>
    <row r="374" spans="1:9" s="23" customFormat="1" ht="29.25" x14ac:dyDescent="0.25">
      <c r="A374" s="22" t="s">
        <v>29</v>
      </c>
      <c r="B374" s="22" t="s">
        <v>30</v>
      </c>
      <c r="C374" s="22" t="s">
        <v>269</v>
      </c>
      <c r="D374" s="22" t="s">
        <v>32</v>
      </c>
      <c r="E374" s="22" t="s">
        <v>33</v>
      </c>
      <c r="F374" s="22" t="s">
        <v>34</v>
      </c>
      <c r="G374" s="22" t="s">
        <v>35</v>
      </c>
      <c r="H374" s="22" t="s">
        <v>36</v>
      </c>
      <c r="I374" s="22" t="s">
        <v>37</v>
      </c>
    </row>
    <row r="375" spans="1:9" s="23" customFormat="1" ht="29.25" x14ac:dyDescent="0.25">
      <c r="A375" s="22" t="s">
        <v>195</v>
      </c>
      <c r="B375" s="22" t="s">
        <v>196</v>
      </c>
      <c r="C375" s="24"/>
      <c r="D375" s="24"/>
      <c r="E375" s="24"/>
      <c r="F375" s="24"/>
      <c r="G375" s="24"/>
      <c r="H375" s="24"/>
      <c r="I375" s="24"/>
    </row>
    <row r="376" spans="1:9" s="23" customFormat="1" ht="30" x14ac:dyDescent="0.25">
      <c r="A376" s="24" t="s">
        <v>197</v>
      </c>
      <c r="B376" s="24" t="s">
        <v>196</v>
      </c>
      <c r="C376" s="24">
        <v>33000</v>
      </c>
      <c r="D376" s="24" t="s">
        <v>41</v>
      </c>
      <c r="E376" s="25"/>
      <c r="F376" s="24" t="str">
        <f>IF(ISBLANK(E376),"", PRODUCT(C376,E376))</f>
        <v/>
      </c>
      <c r="G376" s="26"/>
      <c r="H376" s="26"/>
      <c r="I376" s="26"/>
    </row>
    <row r="377" spans="1:9" s="23" customFormat="1" ht="30" x14ac:dyDescent="0.25">
      <c r="E377" s="22" t="s">
        <v>42</v>
      </c>
      <c r="F377" s="22" t="str">
        <f>IF(F376="","",ROUND(SUM(F376:F376),2))</f>
        <v/>
      </c>
      <c r="G377" s="27" t="str">
        <f>IF(F376="","Neužpildytos visos objektų kainos","")</f>
        <v>Neužpildytos visos objektų kainos</v>
      </c>
    </row>
    <row r="378" spans="1:9" s="23" customFormat="1" ht="29.25" x14ac:dyDescent="0.25">
      <c r="C378" s="22" t="s">
        <v>43</v>
      </c>
      <c r="D378" s="26">
        <v>21</v>
      </c>
      <c r="E378" s="22" t="s">
        <v>44</v>
      </c>
      <c r="F378" s="22" t="str">
        <f>IF(OR(F377="",D378=""),"", ROUND(PRODUCT(D378,F377)/100,2))</f>
        <v/>
      </c>
      <c r="G378" s="27" t="str">
        <f>IF(D378="", "Nurodykite taikomą PVM dydį", "")</f>
        <v/>
      </c>
    </row>
    <row r="379" spans="1:9" s="23" customFormat="1" x14ac:dyDescent="0.25">
      <c r="E379" s="22" t="s">
        <v>45</v>
      </c>
      <c r="F379" s="22">
        <f>IF(ISBLANK(F378), "", ROUND(SUM(F377:F378),2))</f>
        <v>0</v>
      </c>
    </row>
    <row r="380" spans="1:9" s="23" customFormat="1" x14ac:dyDescent="0.25"/>
    <row r="381" spans="1:9" s="23" customFormat="1" x14ac:dyDescent="0.25"/>
    <row r="382" spans="1:9" s="23" customFormat="1" x14ac:dyDescent="0.25"/>
    <row r="383" spans="1:9" s="23" customFormat="1" ht="29.25" x14ac:dyDescent="0.25">
      <c r="A383" s="28" t="s">
        <v>198</v>
      </c>
      <c r="B383" s="28" t="s">
        <v>199</v>
      </c>
    </row>
    <row r="384" spans="1:9" s="23" customFormat="1" x14ac:dyDescent="0.25"/>
    <row r="385" spans="1:9" s="23" customFormat="1" ht="43.5" x14ac:dyDescent="0.25">
      <c r="A385" s="28" t="s">
        <v>28</v>
      </c>
    </row>
    <row r="386" spans="1:9" s="23" customFormat="1" ht="29.25" x14ac:dyDescent="0.25">
      <c r="A386" s="22" t="s">
        <v>29</v>
      </c>
      <c r="B386" s="22" t="s">
        <v>30</v>
      </c>
      <c r="C386" s="22" t="s">
        <v>269</v>
      </c>
      <c r="D386" s="22" t="s">
        <v>32</v>
      </c>
      <c r="E386" s="22" t="s">
        <v>33</v>
      </c>
      <c r="F386" s="22" t="s">
        <v>34</v>
      </c>
      <c r="G386" s="22" t="s">
        <v>35</v>
      </c>
      <c r="H386" s="22" t="s">
        <v>36</v>
      </c>
      <c r="I386" s="22" t="s">
        <v>37</v>
      </c>
    </row>
    <row r="387" spans="1:9" s="23" customFormat="1" x14ac:dyDescent="0.25">
      <c r="A387" s="22" t="s">
        <v>200</v>
      </c>
      <c r="B387" s="22" t="s">
        <v>201</v>
      </c>
      <c r="C387" s="24"/>
      <c r="D387" s="24"/>
      <c r="E387" s="24"/>
      <c r="F387" s="24"/>
      <c r="G387" s="24"/>
      <c r="H387" s="24"/>
      <c r="I387" s="24"/>
    </row>
    <row r="388" spans="1:9" s="23" customFormat="1" x14ac:dyDescent="0.25">
      <c r="A388" s="24" t="s">
        <v>202</v>
      </c>
      <c r="B388" s="24" t="s">
        <v>201</v>
      </c>
      <c r="C388" s="24">
        <v>22000</v>
      </c>
      <c r="D388" s="24" t="s">
        <v>41</v>
      </c>
      <c r="E388" s="25"/>
      <c r="F388" s="24" t="str">
        <f>IF(ISBLANK(E388),"", PRODUCT(C388,E388))</f>
        <v/>
      </c>
      <c r="G388" s="26"/>
      <c r="H388" s="26"/>
      <c r="I388" s="26"/>
    </row>
    <row r="389" spans="1:9" s="23" customFormat="1" ht="30" x14ac:dyDescent="0.25">
      <c r="E389" s="22" t="s">
        <v>42</v>
      </c>
      <c r="F389" s="22" t="str">
        <f>IF(F388="","",ROUND(SUM(F388:F388),2))</f>
        <v/>
      </c>
      <c r="G389" s="27" t="str">
        <f>IF(F388="","Neužpildytos visos objektų kainos","")</f>
        <v>Neužpildytos visos objektų kainos</v>
      </c>
    </row>
    <row r="390" spans="1:9" s="23" customFormat="1" ht="29.25" x14ac:dyDescent="0.25">
      <c r="C390" s="22" t="s">
        <v>43</v>
      </c>
      <c r="D390" s="26">
        <v>21</v>
      </c>
      <c r="E390" s="22" t="s">
        <v>44</v>
      </c>
      <c r="F390" s="22" t="str">
        <f>IF(OR(F389="",D390=""),"", ROUND(PRODUCT(D390,F389)/100,2))</f>
        <v/>
      </c>
      <c r="G390" s="27" t="str">
        <f>IF(D390="", "Nurodykite taikomą PVM dydį", "")</f>
        <v/>
      </c>
    </row>
    <row r="391" spans="1:9" s="23" customFormat="1" x14ac:dyDescent="0.25">
      <c r="E391" s="22" t="s">
        <v>45</v>
      </c>
      <c r="F391" s="22">
        <f>IF(ISBLANK(F390), "", ROUND(SUM(F389:F390),2))</f>
        <v>0</v>
      </c>
    </row>
    <row r="392" spans="1:9" s="23" customFormat="1" x14ac:dyDescent="0.25"/>
    <row r="393" spans="1:9" s="23" customFormat="1" x14ac:dyDescent="0.25"/>
    <row r="394" spans="1:9" s="23" customFormat="1" x14ac:dyDescent="0.25"/>
    <row r="395" spans="1:9" s="23" customFormat="1" ht="29.25" x14ac:dyDescent="0.25">
      <c r="A395" s="28" t="s">
        <v>203</v>
      </c>
      <c r="B395" s="28" t="s">
        <v>204</v>
      </c>
    </row>
    <row r="396" spans="1:9" s="23" customFormat="1" x14ac:dyDescent="0.25"/>
    <row r="397" spans="1:9" s="23" customFormat="1" ht="43.5" x14ac:dyDescent="0.25">
      <c r="A397" s="28" t="s">
        <v>28</v>
      </c>
    </row>
    <row r="398" spans="1:9" s="23" customFormat="1" ht="29.25" x14ac:dyDescent="0.25">
      <c r="A398" s="22" t="s">
        <v>29</v>
      </c>
      <c r="B398" s="22" t="s">
        <v>30</v>
      </c>
      <c r="C398" s="22" t="s">
        <v>269</v>
      </c>
      <c r="D398" s="22" t="s">
        <v>32</v>
      </c>
      <c r="E398" s="22" t="s">
        <v>33</v>
      </c>
      <c r="F398" s="22" t="s">
        <v>34</v>
      </c>
      <c r="G398" s="22" t="s">
        <v>35</v>
      </c>
      <c r="H398" s="22" t="s">
        <v>36</v>
      </c>
      <c r="I398" s="22" t="s">
        <v>37</v>
      </c>
    </row>
    <row r="399" spans="1:9" s="23" customFormat="1" x14ac:dyDescent="0.25">
      <c r="A399" s="22" t="s">
        <v>205</v>
      </c>
      <c r="B399" s="22" t="s">
        <v>206</v>
      </c>
      <c r="C399" s="24"/>
      <c r="D399" s="24"/>
      <c r="E399" s="24"/>
      <c r="F399" s="24"/>
      <c r="G399" s="24"/>
      <c r="H399" s="24"/>
      <c r="I399" s="24"/>
    </row>
    <row r="400" spans="1:9" s="23" customFormat="1" x14ac:dyDescent="0.25">
      <c r="A400" s="24" t="s">
        <v>207</v>
      </c>
      <c r="B400" s="24" t="s">
        <v>206</v>
      </c>
      <c r="C400" s="24">
        <v>22000</v>
      </c>
      <c r="D400" s="24" t="s">
        <v>41</v>
      </c>
      <c r="E400" s="25"/>
      <c r="F400" s="24" t="str">
        <f>IF(ISBLANK(E400),"", PRODUCT(C400,E400))</f>
        <v/>
      </c>
      <c r="G400" s="26"/>
      <c r="H400" s="26"/>
      <c r="I400" s="26"/>
    </row>
    <row r="401" spans="1:9" s="23" customFormat="1" ht="30" x14ac:dyDescent="0.25">
      <c r="E401" s="22" t="s">
        <v>42</v>
      </c>
      <c r="F401" s="22" t="str">
        <f>IF(F400="","",ROUND(SUM(F400:F400),2))</f>
        <v/>
      </c>
      <c r="G401" s="27" t="str">
        <f>IF(F400="","Neužpildytos visos objektų kainos","")</f>
        <v>Neužpildytos visos objektų kainos</v>
      </c>
    </row>
    <row r="402" spans="1:9" s="23" customFormat="1" ht="29.25" x14ac:dyDescent="0.25">
      <c r="C402" s="22" t="s">
        <v>43</v>
      </c>
      <c r="D402" s="26">
        <v>21</v>
      </c>
      <c r="E402" s="22" t="s">
        <v>44</v>
      </c>
      <c r="F402" s="22" t="str">
        <f>IF(OR(F401="",D402=""),"", ROUND(PRODUCT(D402,F401)/100,2))</f>
        <v/>
      </c>
      <c r="G402" s="27" t="str">
        <f>IF(D402="", "Nurodykite taikomą PVM dydį", "")</f>
        <v/>
      </c>
    </row>
    <row r="403" spans="1:9" s="23" customFormat="1" x14ac:dyDescent="0.25">
      <c r="E403" s="22" t="s">
        <v>45</v>
      </c>
      <c r="F403" s="22">
        <f>IF(ISBLANK(F402), "", ROUND(SUM(F401:F402),2))</f>
        <v>0</v>
      </c>
    </row>
    <row r="404" spans="1:9" s="23" customFormat="1" x14ac:dyDescent="0.25"/>
    <row r="405" spans="1:9" s="23" customFormat="1" x14ac:dyDescent="0.25"/>
    <row r="406" spans="1:9" s="23" customFormat="1" x14ac:dyDescent="0.25"/>
    <row r="407" spans="1:9" s="23" customFormat="1" ht="29.25" x14ac:dyDescent="0.25">
      <c r="A407" s="28" t="s">
        <v>208</v>
      </c>
      <c r="B407" s="28" t="s">
        <v>209</v>
      </c>
    </row>
    <row r="408" spans="1:9" s="23" customFormat="1" x14ac:dyDescent="0.25"/>
    <row r="409" spans="1:9" s="23" customFormat="1" ht="43.5" x14ac:dyDescent="0.25">
      <c r="A409" s="28" t="s">
        <v>28</v>
      </c>
    </row>
    <row r="410" spans="1:9" s="23" customFormat="1" ht="29.25" x14ac:dyDescent="0.25">
      <c r="A410" s="22" t="s">
        <v>29</v>
      </c>
      <c r="B410" s="22" t="s">
        <v>30</v>
      </c>
      <c r="C410" s="22" t="s">
        <v>269</v>
      </c>
      <c r="D410" s="22" t="s">
        <v>32</v>
      </c>
      <c r="E410" s="22" t="s">
        <v>33</v>
      </c>
      <c r="F410" s="22" t="s">
        <v>34</v>
      </c>
      <c r="G410" s="22" t="s">
        <v>35</v>
      </c>
      <c r="H410" s="22" t="s">
        <v>36</v>
      </c>
      <c r="I410" s="22" t="s">
        <v>37</v>
      </c>
    </row>
    <row r="411" spans="1:9" s="23" customFormat="1" x14ac:dyDescent="0.25">
      <c r="A411" s="22" t="s">
        <v>210</v>
      </c>
      <c r="B411" s="22" t="s">
        <v>211</v>
      </c>
      <c r="C411" s="24"/>
      <c r="D411" s="24"/>
      <c r="E411" s="24"/>
      <c r="F411" s="24"/>
      <c r="G411" s="24"/>
      <c r="H411" s="24"/>
      <c r="I411" s="24"/>
    </row>
    <row r="412" spans="1:9" s="23" customFormat="1" x14ac:dyDescent="0.25">
      <c r="A412" s="24" t="s">
        <v>212</v>
      </c>
      <c r="B412" s="24" t="s">
        <v>211</v>
      </c>
      <c r="C412" s="24">
        <v>14000</v>
      </c>
      <c r="D412" s="24" t="s">
        <v>41</v>
      </c>
      <c r="E412" s="25"/>
      <c r="F412" s="24" t="str">
        <f>IF(ISBLANK(E412),"", PRODUCT(C412,E412))</f>
        <v/>
      </c>
      <c r="G412" s="26"/>
      <c r="H412" s="26"/>
      <c r="I412" s="26"/>
    </row>
    <row r="413" spans="1:9" s="23" customFormat="1" ht="30" x14ac:dyDescent="0.25">
      <c r="E413" s="22" t="s">
        <v>42</v>
      </c>
      <c r="F413" s="22" t="str">
        <f>IF(F412="","",ROUND(SUM(F412:F412),2))</f>
        <v/>
      </c>
      <c r="G413" s="27" t="str">
        <f>IF(F412="","Neužpildytos visos objektų kainos","")</f>
        <v>Neužpildytos visos objektų kainos</v>
      </c>
    </row>
    <row r="414" spans="1:9" s="23" customFormat="1" ht="29.25" x14ac:dyDescent="0.25">
      <c r="C414" s="22" t="s">
        <v>43</v>
      </c>
      <c r="D414" s="26">
        <v>21</v>
      </c>
      <c r="E414" s="22" t="s">
        <v>44</v>
      </c>
      <c r="F414" s="22" t="str">
        <f>IF(OR(F413="",D414=""),"", ROUND(PRODUCT(D414,F413)/100,2))</f>
        <v/>
      </c>
      <c r="G414" s="27" t="str">
        <f>IF(D414="", "Nurodykite taikomą PVM dydį", "")</f>
        <v/>
      </c>
    </row>
    <row r="415" spans="1:9" s="23" customFormat="1" x14ac:dyDescent="0.25">
      <c r="E415" s="22" t="s">
        <v>45</v>
      </c>
      <c r="F415" s="22">
        <f>IF(ISBLANK(F414), "", ROUND(SUM(F413:F414),2))</f>
        <v>0</v>
      </c>
    </row>
    <row r="416" spans="1:9" s="23" customFormat="1" x14ac:dyDescent="0.25"/>
    <row r="417" spans="1:9" s="23" customFormat="1" x14ac:dyDescent="0.25"/>
    <row r="418" spans="1:9" s="23" customFormat="1" x14ac:dyDescent="0.25"/>
    <row r="419" spans="1:9" s="23" customFormat="1" ht="29.25" x14ac:dyDescent="0.25">
      <c r="A419" s="28" t="s">
        <v>213</v>
      </c>
      <c r="B419" s="28" t="s">
        <v>214</v>
      </c>
    </row>
    <row r="420" spans="1:9" s="23" customFormat="1" x14ac:dyDescent="0.25"/>
    <row r="421" spans="1:9" s="23" customFormat="1" ht="43.5" x14ac:dyDescent="0.25">
      <c r="A421" s="28" t="s">
        <v>28</v>
      </c>
    </row>
    <row r="422" spans="1:9" s="23" customFormat="1" ht="29.25" x14ac:dyDescent="0.25">
      <c r="A422" s="22" t="s">
        <v>29</v>
      </c>
      <c r="B422" s="22" t="s">
        <v>30</v>
      </c>
      <c r="C422" s="22" t="s">
        <v>269</v>
      </c>
      <c r="D422" s="22" t="s">
        <v>32</v>
      </c>
      <c r="E422" s="22" t="s">
        <v>33</v>
      </c>
      <c r="F422" s="22" t="s">
        <v>34</v>
      </c>
      <c r="G422" s="22" t="s">
        <v>35</v>
      </c>
      <c r="H422" s="22" t="s">
        <v>36</v>
      </c>
      <c r="I422" s="22" t="s">
        <v>37</v>
      </c>
    </row>
    <row r="423" spans="1:9" s="23" customFormat="1" x14ac:dyDescent="0.25">
      <c r="A423" s="22" t="s">
        <v>215</v>
      </c>
      <c r="B423" s="22" t="s">
        <v>216</v>
      </c>
      <c r="C423" s="24"/>
      <c r="D423" s="24"/>
      <c r="E423" s="24"/>
      <c r="F423" s="24"/>
      <c r="G423" s="24"/>
      <c r="H423" s="24"/>
      <c r="I423" s="24"/>
    </row>
    <row r="424" spans="1:9" s="23" customFormat="1" x14ac:dyDescent="0.25">
      <c r="A424" s="24" t="s">
        <v>217</v>
      </c>
      <c r="B424" s="24" t="s">
        <v>216</v>
      </c>
      <c r="C424" s="24">
        <v>10000</v>
      </c>
      <c r="D424" s="24" t="s">
        <v>41</v>
      </c>
      <c r="E424" s="25"/>
      <c r="F424" s="24" t="str">
        <f>IF(ISBLANK(E424),"", PRODUCT(C424,E424))</f>
        <v/>
      </c>
      <c r="G424" s="26"/>
      <c r="H424" s="26"/>
      <c r="I424" s="26"/>
    </row>
    <row r="425" spans="1:9" s="23" customFormat="1" ht="30" x14ac:dyDescent="0.25">
      <c r="E425" s="22" t="s">
        <v>42</v>
      </c>
      <c r="F425" s="22" t="str">
        <f>IF(F424="","",ROUND(SUM(F424:F424),2))</f>
        <v/>
      </c>
      <c r="G425" s="27" t="str">
        <f>IF(F424="","Neužpildytos visos objektų kainos","")</f>
        <v>Neužpildytos visos objektų kainos</v>
      </c>
    </row>
    <row r="426" spans="1:9" s="23" customFormat="1" ht="29.25" x14ac:dyDescent="0.25">
      <c r="C426" s="22" t="s">
        <v>43</v>
      </c>
      <c r="D426" s="26">
        <v>21</v>
      </c>
      <c r="E426" s="22" t="s">
        <v>44</v>
      </c>
      <c r="F426" s="22" t="str">
        <f>IF(OR(F425="",D426=""),"", ROUND(PRODUCT(D426,F425)/100,2))</f>
        <v/>
      </c>
      <c r="G426" s="27" t="str">
        <f>IF(D426="", "Nurodykite taikomą PVM dydį", "")</f>
        <v/>
      </c>
    </row>
    <row r="427" spans="1:9" s="23" customFormat="1" x14ac:dyDescent="0.25">
      <c r="E427" s="22" t="s">
        <v>45</v>
      </c>
      <c r="F427" s="22">
        <f>IF(ISBLANK(F426), "", ROUND(SUM(F425:F426),2))</f>
        <v>0</v>
      </c>
    </row>
    <row r="428" spans="1:9" s="23" customFormat="1" x14ac:dyDescent="0.25"/>
    <row r="429" spans="1:9" s="23" customFormat="1" x14ac:dyDescent="0.25"/>
    <row r="430" spans="1:9" s="23" customFormat="1" x14ac:dyDescent="0.25"/>
    <row r="431" spans="1:9" s="23" customFormat="1" ht="29.25" x14ac:dyDescent="0.25">
      <c r="A431" s="28" t="s">
        <v>218</v>
      </c>
      <c r="B431" s="28" t="s">
        <v>219</v>
      </c>
    </row>
    <row r="432" spans="1:9" s="23" customFormat="1" x14ac:dyDescent="0.25"/>
    <row r="433" spans="1:9" s="23" customFormat="1" ht="43.5" x14ac:dyDescent="0.25">
      <c r="A433" s="28" t="s">
        <v>28</v>
      </c>
    </row>
    <row r="434" spans="1:9" s="23" customFormat="1" ht="29.25" x14ac:dyDescent="0.25">
      <c r="A434" s="22" t="s">
        <v>29</v>
      </c>
      <c r="B434" s="22" t="s">
        <v>30</v>
      </c>
      <c r="C434" s="22" t="s">
        <v>269</v>
      </c>
      <c r="D434" s="22" t="s">
        <v>32</v>
      </c>
      <c r="E434" s="22" t="s">
        <v>33</v>
      </c>
      <c r="F434" s="22" t="s">
        <v>34</v>
      </c>
      <c r="G434" s="22" t="s">
        <v>35</v>
      </c>
      <c r="H434" s="22" t="s">
        <v>36</v>
      </c>
      <c r="I434" s="22" t="s">
        <v>37</v>
      </c>
    </row>
    <row r="435" spans="1:9" s="23" customFormat="1" ht="29.25" x14ac:dyDescent="0.25">
      <c r="A435" s="22" t="s">
        <v>220</v>
      </c>
      <c r="B435" s="22" t="s">
        <v>221</v>
      </c>
      <c r="C435" s="24"/>
      <c r="D435" s="24"/>
      <c r="E435" s="24"/>
      <c r="F435" s="24"/>
      <c r="G435" s="24"/>
      <c r="H435" s="24"/>
      <c r="I435" s="24"/>
    </row>
    <row r="436" spans="1:9" s="23" customFormat="1" x14ac:dyDescent="0.25">
      <c r="A436" s="24" t="s">
        <v>222</v>
      </c>
      <c r="B436" s="24" t="s">
        <v>221</v>
      </c>
      <c r="C436" s="24">
        <v>80000</v>
      </c>
      <c r="D436" s="24" t="s">
        <v>41</v>
      </c>
      <c r="E436" s="25"/>
      <c r="F436" s="24" t="str">
        <f>IF(ISBLANK(E436),"", PRODUCT(C436,E436))</f>
        <v/>
      </c>
      <c r="G436" s="26"/>
      <c r="H436" s="26"/>
      <c r="I436" s="26"/>
    </row>
    <row r="437" spans="1:9" s="23" customFormat="1" ht="30" x14ac:dyDescent="0.25">
      <c r="E437" s="22" t="s">
        <v>42</v>
      </c>
      <c r="F437" s="22" t="str">
        <f>IF(F436="","",ROUND(SUM(F436:F436),2))</f>
        <v/>
      </c>
      <c r="G437" s="27" t="str">
        <f>IF(F436="","Neužpildytos visos objektų kainos","")</f>
        <v>Neužpildytos visos objektų kainos</v>
      </c>
    </row>
    <row r="438" spans="1:9" s="23" customFormat="1" ht="29.25" x14ac:dyDescent="0.25">
      <c r="C438" s="22" t="s">
        <v>43</v>
      </c>
      <c r="D438" s="26">
        <v>21</v>
      </c>
      <c r="E438" s="22" t="s">
        <v>44</v>
      </c>
      <c r="F438" s="22" t="str">
        <f>IF(OR(F437="",D438=""),"", ROUND(PRODUCT(D438,F437)/100,2))</f>
        <v/>
      </c>
      <c r="G438" s="27" t="str">
        <f>IF(D438="", "Nurodykite taikomą PVM dydį", "")</f>
        <v/>
      </c>
    </row>
    <row r="439" spans="1:9" s="23" customFormat="1" x14ac:dyDescent="0.25">
      <c r="E439" s="22" t="s">
        <v>45</v>
      </c>
      <c r="F439" s="22">
        <f>IF(ISBLANK(F438), "", ROUND(SUM(F437:F438),2))</f>
        <v>0</v>
      </c>
    </row>
    <row r="440" spans="1:9" s="23" customFormat="1" x14ac:dyDescent="0.25"/>
    <row r="441" spans="1:9" s="23" customFormat="1" x14ac:dyDescent="0.25"/>
    <row r="442" spans="1:9" s="23" customFormat="1" x14ac:dyDescent="0.25"/>
    <row r="443" spans="1:9" s="23" customFormat="1" ht="29.25" x14ac:dyDescent="0.25">
      <c r="A443" s="28" t="s">
        <v>223</v>
      </c>
      <c r="B443" s="28" t="s">
        <v>224</v>
      </c>
    </row>
    <row r="444" spans="1:9" s="23" customFormat="1" x14ac:dyDescent="0.25"/>
    <row r="445" spans="1:9" s="23" customFormat="1" ht="43.5" x14ac:dyDescent="0.25">
      <c r="A445" s="28" t="s">
        <v>28</v>
      </c>
    </row>
    <row r="446" spans="1:9" s="23" customFormat="1" ht="29.25" x14ac:dyDescent="0.25">
      <c r="A446" s="22" t="s">
        <v>29</v>
      </c>
      <c r="B446" s="22" t="s">
        <v>30</v>
      </c>
      <c r="C446" s="22" t="s">
        <v>269</v>
      </c>
      <c r="D446" s="22" t="s">
        <v>32</v>
      </c>
      <c r="E446" s="22" t="s">
        <v>33</v>
      </c>
      <c r="F446" s="22" t="s">
        <v>34</v>
      </c>
      <c r="G446" s="22" t="s">
        <v>35</v>
      </c>
      <c r="H446" s="22" t="s">
        <v>36</v>
      </c>
      <c r="I446" s="22" t="s">
        <v>37</v>
      </c>
    </row>
    <row r="447" spans="1:9" s="23" customFormat="1" x14ac:dyDescent="0.25">
      <c r="A447" s="22" t="s">
        <v>225</v>
      </c>
      <c r="B447" s="22" t="s">
        <v>226</v>
      </c>
      <c r="C447" s="24"/>
      <c r="D447" s="24"/>
      <c r="E447" s="24"/>
      <c r="F447" s="24"/>
      <c r="G447" s="24"/>
      <c r="H447" s="24"/>
      <c r="I447" s="24"/>
    </row>
    <row r="448" spans="1:9" s="23" customFormat="1" x14ac:dyDescent="0.25">
      <c r="A448" s="24" t="s">
        <v>227</v>
      </c>
      <c r="B448" s="24" t="s">
        <v>226</v>
      </c>
      <c r="C448" s="24">
        <v>620000</v>
      </c>
      <c r="D448" s="24" t="s">
        <v>41</v>
      </c>
      <c r="E448" s="25"/>
      <c r="F448" s="24" t="str">
        <f>IF(ISBLANK(E448),"", PRODUCT(C448,E448))</f>
        <v/>
      </c>
      <c r="G448" s="26"/>
      <c r="H448" s="26"/>
      <c r="I448" s="26"/>
    </row>
    <row r="449" spans="1:9" s="23" customFormat="1" ht="30" x14ac:dyDescent="0.25">
      <c r="E449" s="22" t="s">
        <v>42</v>
      </c>
      <c r="F449" s="22" t="str">
        <f>IF(F448="","",ROUND(SUM(F448:F448),2))</f>
        <v/>
      </c>
      <c r="G449" s="27" t="str">
        <f>IF(F448="","Neužpildytos visos objektų kainos","")</f>
        <v>Neužpildytos visos objektų kainos</v>
      </c>
    </row>
    <row r="450" spans="1:9" s="23" customFormat="1" ht="29.25" x14ac:dyDescent="0.25">
      <c r="C450" s="22" t="s">
        <v>43</v>
      </c>
      <c r="D450" s="26">
        <v>21</v>
      </c>
      <c r="E450" s="22" t="s">
        <v>44</v>
      </c>
      <c r="F450" s="22" t="str">
        <f>IF(OR(F449="",D450=""),"", ROUND(PRODUCT(D450,F449)/100,2))</f>
        <v/>
      </c>
      <c r="G450" s="27" t="str">
        <f>IF(D450="", "Nurodykite taikomą PVM dydį", "")</f>
        <v/>
      </c>
    </row>
    <row r="451" spans="1:9" s="23" customFormat="1" x14ac:dyDescent="0.25">
      <c r="E451" s="22" t="s">
        <v>45</v>
      </c>
      <c r="F451" s="22">
        <f>IF(ISBLANK(F450), "", ROUND(SUM(F449:F450),2))</f>
        <v>0</v>
      </c>
    </row>
    <row r="452" spans="1:9" s="23" customFormat="1" x14ac:dyDescent="0.25"/>
    <row r="453" spans="1:9" s="23" customFormat="1" x14ac:dyDescent="0.25"/>
    <row r="454" spans="1:9" s="23" customFormat="1" x14ac:dyDescent="0.25"/>
    <row r="455" spans="1:9" s="23" customFormat="1" ht="29.25" x14ac:dyDescent="0.25">
      <c r="A455" s="28" t="s">
        <v>228</v>
      </c>
      <c r="B455" s="28" t="s">
        <v>229</v>
      </c>
    </row>
    <row r="456" spans="1:9" s="23" customFormat="1" x14ac:dyDescent="0.25"/>
    <row r="457" spans="1:9" s="23" customFormat="1" ht="43.5" x14ac:dyDescent="0.25">
      <c r="A457" s="28" t="s">
        <v>28</v>
      </c>
    </row>
    <row r="458" spans="1:9" s="23" customFormat="1" ht="29.25" x14ac:dyDescent="0.25">
      <c r="A458" s="22" t="s">
        <v>29</v>
      </c>
      <c r="B458" s="22" t="s">
        <v>30</v>
      </c>
      <c r="C458" s="22" t="s">
        <v>269</v>
      </c>
      <c r="D458" s="22" t="s">
        <v>32</v>
      </c>
      <c r="E458" s="22" t="s">
        <v>33</v>
      </c>
      <c r="F458" s="22" t="s">
        <v>34</v>
      </c>
      <c r="G458" s="22" t="s">
        <v>35</v>
      </c>
      <c r="H458" s="22" t="s">
        <v>36</v>
      </c>
      <c r="I458" s="22" t="s">
        <v>37</v>
      </c>
    </row>
    <row r="459" spans="1:9" s="23" customFormat="1" x14ac:dyDescent="0.25">
      <c r="A459" s="22" t="s">
        <v>230</v>
      </c>
      <c r="B459" s="22" t="s">
        <v>231</v>
      </c>
      <c r="C459" s="24"/>
      <c r="D459" s="24"/>
      <c r="E459" s="24"/>
      <c r="F459" s="24"/>
      <c r="G459" s="24"/>
      <c r="H459" s="24"/>
      <c r="I459" s="24"/>
    </row>
    <row r="460" spans="1:9" s="23" customFormat="1" x14ac:dyDescent="0.25">
      <c r="A460" s="24" t="s">
        <v>232</v>
      </c>
      <c r="B460" s="24" t="s">
        <v>233</v>
      </c>
      <c r="C460" s="24">
        <v>1000</v>
      </c>
      <c r="D460" s="24" t="s">
        <v>41</v>
      </c>
      <c r="E460" s="25"/>
      <c r="F460" s="24" t="str">
        <f>IF(ISBLANK(E460),"", PRODUCT(C460,E460))</f>
        <v/>
      </c>
      <c r="G460" s="26"/>
      <c r="H460" s="26"/>
      <c r="I460" s="26"/>
    </row>
    <row r="461" spans="1:9" s="23" customFormat="1" x14ac:dyDescent="0.25">
      <c r="A461" s="24" t="s">
        <v>234</v>
      </c>
      <c r="B461" s="24" t="s">
        <v>235</v>
      </c>
      <c r="C461" s="24">
        <v>65000</v>
      </c>
      <c r="D461" s="24" t="s">
        <v>41</v>
      </c>
      <c r="E461" s="25"/>
      <c r="F461" s="24" t="str">
        <f>IF(ISBLANK(E461),"", PRODUCT(C461,E461))</f>
        <v/>
      </c>
      <c r="G461" s="26"/>
      <c r="H461" s="26"/>
      <c r="I461" s="26"/>
    </row>
    <row r="462" spans="1:9" s="23" customFormat="1" ht="30" x14ac:dyDescent="0.25">
      <c r="E462" s="22" t="s">
        <v>42</v>
      </c>
      <c r="F462" s="22" t="str">
        <f>IF((SUMPRODUCT(--(F460:F461=""))&gt;0), "", ROUND(SUM(F460:F461),2))</f>
        <v/>
      </c>
      <c r="G462" s="27" t="str">
        <f>IF((SUMPRODUCT(--(F460:F461=""))&gt;0), "Neužpildytos visų objektų kainos", "")</f>
        <v>Neužpildytos visų objektų kainos</v>
      </c>
    </row>
    <row r="463" spans="1:9" s="23" customFormat="1" ht="29.25" x14ac:dyDescent="0.25">
      <c r="C463" s="22" t="s">
        <v>43</v>
      </c>
      <c r="D463" s="26">
        <v>21</v>
      </c>
      <c r="E463" s="22" t="s">
        <v>44</v>
      </c>
      <c r="F463" s="22" t="str">
        <f>IF(OR(F462="",D463=""),"", ROUND(PRODUCT(D463,F462)/100,2))</f>
        <v/>
      </c>
      <c r="G463" s="27" t="str">
        <f>IF(D463="", "Nurodykite taikomą PVM dydį", "")</f>
        <v/>
      </c>
    </row>
    <row r="464" spans="1:9" s="23" customFormat="1" x14ac:dyDescent="0.25">
      <c r="E464" s="22" t="s">
        <v>45</v>
      </c>
      <c r="F464" s="22">
        <f>IF(ISBLANK(F463), "", ROUND(SUM(F462:F463),2))</f>
        <v>0</v>
      </c>
    </row>
    <row r="465" spans="1:9" s="23" customFormat="1" x14ac:dyDescent="0.25"/>
    <row r="466" spans="1:9" s="23" customFormat="1" x14ac:dyDescent="0.25"/>
    <row r="467" spans="1:9" s="23" customFormat="1" x14ac:dyDescent="0.25"/>
    <row r="468" spans="1:9" s="23" customFormat="1" ht="29.25" x14ac:dyDescent="0.25">
      <c r="A468" s="28" t="s">
        <v>236</v>
      </c>
      <c r="B468" s="28" t="s">
        <v>237</v>
      </c>
    </row>
    <row r="469" spans="1:9" s="23" customFormat="1" x14ac:dyDescent="0.25"/>
    <row r="470" spans="1:9" s="23" customFormat="1" ht="43.5" x14ac:dyDescent="0.25">
      <c r="A470" s="28" t="s">
        <v>28</v>
      </c>
    </row>
    <row r="471" spans="1:9" s="23" customFormat="1" ht="29.25" x14ac:dyDescent="0.25">
      <c r="A471" s="22" t="s">
        <v>29</v>
      </c>
      <c r="B471" s="22" t="s">
        <v>30</v>
      </c>
      <c r="C471" s="22" t="s">
        <v>269</v>
      </c>
      <c r="D471" s="22" t="s">
        <v>32</v>
      </c>
      <c r="E471" s="22" t="s">
        <v>33</v>
      </c>
      <c r="F471" s="22" t="s">
        <v>34</v>
      </c>
      <c r="G471" s="22" t="s">
        <v>35</v>
      </c>
      <c r="H471" s="22" t="s">
        <v>36</v>
      </c>
      <c r="I471" s="22" t="s">
        <v>37</v>
      </c>
    </row>
    <row r="472" spans="1:9" s="23" customFormat="1" ht="29.25" x14ac:dyDescent="0.25">
      <c r="A472" s="22" t="s">
        <v>238</v>
      </c>
      <c r="B472" s="22" t="s">
        <v>239</v>
      </c>
      <c r="C472" s="24"/>
      <c r="D472" s="24"/>
      <c r="E472" s="24"/>
      <c r="F472" s="24"/>
      <c r="G472" s="24"/>
      <c r="H472" s="24"/>
      <c r="I472" s="24"/>
    </row>
    <row r="473" spans="1:9" s="23" customFormat="1" ht="30" x14ac:dyDescent="0.25">
      <c r="A473" s="24" t="s">
        <v>240</v>
      </c>
      <c r="B473" s="24" t="s">
        <v>239</v>
      </c>
      <c r="C473" s="24">
        <v>25000</v>
      </c>
      <c r="D473" s="24" t="s">
        <v>41</v>
      </c>
      <c r="E473" s="25"/>
      <c r="F473" s="24" t="str">
        <f>IF(ISBLANK(E473),"", PRODUCT(C473,E473))</f>
        <v/>
      </c>
      <c r="G473" s="26"/>
      <c r="H473" s="26"/>
      <c r="I473" s="26"/>
    </row>
    <row r="474" spans="1:9" s="23" customFormat="1" ht="30" x14ac:dyDescent="0.25">
      <c r="E474" s="22" t="s">
        <v>42</v>
      </c>
      <c r="F474" s="22" t="str">
        <f>IF(F473="","",ROUND(SUM(F473:F473),2))</f>
        <v/>
      </c>
      <c r="G474" s="27" t="str">
        <f>IF(F473="","Neužpildytos visos objektų kainos","")</f>
        <v>Neužpildytos visos objektų kainos</v>
      </c>
    </row>
    <row r="475" spans="1:9" s="23" customFormat="1" ht="29.25" x14ac:dyDescent="0.25">
      <c r="C475" s="22" t="s">
        <v>43</v>
      </c>
      <c r="D475" s="26">
        <v>21</v>
      </c>
      <c r="E475" s="22" t="s">
        <v>44</v>
      </c>
      <c r="F475" s="22" t="str">
        <f>IF(OR(F474="",D475=""),"", ROUND(PRODUCT(D475,F474)/100,2))</f>
        <v/>
      </c>
      <c r="G475" s="27" t="str">
        <f>IF(D475="", "Nurodykite taikomą PVM dydį", "")</f>
        <v/>
      </c>
    </row>
    <row r="476" spans="1:9" s="23" customFormat="1" x14ac:dyDescent="0.25">
      <c r="E476" s="22" t="s">
        <v>45</v>
      </c>
      <c r="F476" s="22">
        <f>IF(ISBLANK(F475), "", ROUND(SUM(F474:F475),2))</f>
        <v>0</v>
      </c>
    </row>
    <row r="477" spans="1:9" s="23" customFormat="1" x14ac:dyDescent="0.25"/>
    <row r="478" spans="1:9" s="23" customFormat="1" x14ac:dyDescent="0.25"/>
    <row r="479" spans="1:9" s="23" customFormat="1" x14ac:dyDescent="0.25"/>
  </sheetData>
  <mergeCells count="28">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A332:C332"/>
    <mergeCell ref="C13:F13"/>
    <mergeCell ref="C18:F18"/>
    <mergeCell ref="A16:B16"/>
    <mergeCell ref="A23:F23"/>
    <mergeCell ref="C15:F15"/>
    <mergeCell ref="A18:B18"/>
    <mergeCell ref="C17:F17"/>
    <mergeCell ref="A15:B15"/>
    <mergeCell ref="A29:F29"/>
    <mergeCell ref="C14:F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76" t="s">
        <v>241</v>
      </c>
      <c r="B2" s="59"/>
      <c r="C2" s="59"/>
      <c r="D2" s="59"/>
      <c r="E2" s="59"/>
      <c r="F2" s="59"/>
      <c r="G2" s="59"/>
      <c r="H2" s="59"/>
      <c r="I2" s="59"/>
      <c r="J2" s="59"/>
      <c r="K2" s="59"/>
    </row>
    <row r="3" spans="1:11" x14ac:dyDescent="0.25">
      <c r="A3" s="59"/>
      <c r="B3" s="59"/>
      <c r="C3" s="59"/>
      <c r="D3" s="59"/>
      <c r="E3" s="59"/>
      <c r="F3" s="59"/>
      <c r="G3" s="59"/>
      <c r="H3" s="59"/>
      <c r="I3" s="59"/>
      <c r="J3" s="59"/>
      <c r="K3" s="59"/>
    </row>
    <row r="4" spans="1:11" ht="15.95" customHeight="1" thickBot="1" x14ac:dyDescent="0.3">
      <c r="A4" s="1"/>
      <c r="B4" s="1"/>
      <c r="C4" s="1"/>
      <c r="D4" s="1"/>
      <c r="E4" s="1"/>
      <c r="F4" s="1"/>
      <c r="G4" s="1"/>
      <c r="H4" s="1"/>
      <c r="I4" s="1"/>
      <c r="J4" s="1"/>
    </row>
    <row r="5" spans="1:11" ht="48" customHeight="1" x14ac:dyDescent="0.25">
      <c r="A5" s="57" t="s">
        <v>242</v>
      </c>
      <c r="B5" s="47"/>
      <c r="C5" s="45" t="s">
        <v>243</v>
      </c>
      <c r="D5" s="46"/>
      <c r="E5" s="47"/>
      <c r="F5" s="45" t="s">
        <v>244</v>
      </c>
      <c r="G5" s="46"/>
      <c r="H5" s="47"/>
      <c r="I5" s="45" t="s">
        <v>245</v>
      </c>
      <c r="J5" s="47"/>
      <c r="K5" s="2" t="s">
        <v>246</v>
      </c>
    </row>
    <row r="6" spans="1:11" ht="48.95" customHeight="1" x14ac:dyDescent="0.25">
      <c r="A6" s="53"/>
      <c r="B6" s="50"/>
      <c r="C6" s="48"/>
      <c r="D6" s="49"/>
      <c r="E6" s="50"/>
      <c r="F6" s="48"/>
      <c r="G6" s="49"/>
      <c r="H6" s="50"/>
      <c r="I6" s="48"/>
      <c r="J6" s="50"/>
      <c r="K6" s="7"/>
    </row>
    <row r="7" spans="1:11" ht="48.95" customHeight="1" x14ac:dyDescent="0.25">
      <c r="A7" s="53"/>
      <c r="B7" s="50"/>
      <c r="C7" s="48"/>
      <c r="D7" s="49"/>
      <c r="E7" s="50"/>
      <c r="F7" s="48"/>
      <c r="G7" s="49"/>
      <c r="H7" s="50"/>
      <c r="I7" s="48"/>
      <c r="J7" s="50"/>
      <c r="K7" s="7"/>
    </row>
    <row r="8" spans="1:11" ht="48.95" customHeight="1" x14ac:dyDescent="0.25">
      <c r="A8" s="53"/>
      <c r="B8" s="50"/>
      <c r="C8" s="48"/>
      <c r="D8" s="49"/>
      <c r="E8" s="50"/>
      <c r="F8" s="48"/>
      <c r="G8" s="49"/>
      <c r="H8" s="50"/>
      <c r="I8" s="48"/>
      <c r="J8" s="50"/>
      <c r="K8" s="7"/>
    </row>
    <row r="9" spans="1:11" ht="48.95" customHeight="1" x14ac:dyDescent="0.25">
      <c r="A9" s="53"/>
      <c r="B9" s="50"/>
      <c r="C9" s="48"/>
      <c r="D9" s="49"/>
      <c r="E9" s="50"/>
      <c r="F9" s="48"/>
      <c r="G9" s="49"/>
      <c r="H9" s="50"/>
      <c r="I9" s="48"/>
      <c r="J9" s="50"/>
      <c r="K9" s="7"/>
    </row>
    <row r="10" spans="1:11" ht="48.95" customHeight="1" x14ac:dyDescent="0.25">
      <c r="A10" s="53"/>
      <c r="B10" s="50"/>
      <c r="C10" s="48"/>
      <c r="D10" s="49"/>
      <c r="E10" s="50"/>
      <c r="F10" s="48"/>
      <c r="G10" s="49"/>
      <c r="H10" s="50"/>
      <c r="I10" s="48"/>
      <c r="J10" s="50"/>
      <c r="K10" s="7"/>
    </row>
    <row r="11" spans="1:11" ht="48.95" customHeight="1" x14ac:dyDescent="0.25">
      <c r="A11" s="53"/>
      <c r="B11" s="50"/>
      <c r="C11" s="48"/>
      <c r="D11" s="49"/>
      <c r="E11" s="50"/>
      <c r="F11" s="48"/>
      <c r="G11" s="49"/>
      <c r="H11" s="50"/>
      <c r="I11" s="48"/>
      <c r="J11" s="50"/>
      <c r="K11" s="7"/>
    </row>
    <row r="12" spans="1:11" ht="48.95" customHeight="1" x14ac:dyDescent="0.25">
      <c r="A12" s="53"/>
      <c r="B12" s="50"/>
      <c r="C12" s="48"/>
      <c r="D12" s="49"/>
      <c r="E12" s="50"/>
      <c r="F12" s="48"/>
      <c r="G12" s="49"/>
      <c r="H12" s="50"/>
      <c r="I12" s="48"/>
      <c r="J12" s="50"/>
      <c r="K12" s="7"/>
    </row>
    <row r="13" spans="1:11" ht="48.95" customHeight="1" x14ac:dyDescent="0.25">
      <c r="A13" s="53"/>
      <c r="B13" s="50"/>
      <c r="C13" s="48"/>
      <c r="D13" s="49"/>
      <c r="E13" s="50"/>
      <c r="F13" s="48"/>
      <c r="G13" s="49"/>
      <c r="H13" s="50"/>
      <c r="I13" s="48"/>
      <c r="J13" s="50"/>
      <c r="K13" s="7"/>
    </row>
    <row r="14" spans="1:11" ht="48.95" customHeight="1" x14ac:dyDescent="0.25">
      <c r="A14" s="53"/>
      <c r="B14" s="50"/>
      <c r="C14" s="48"/>
      <c r="D14" s="49"/>
      <c r="E14" s="50"/>
      <c r="F14" s="48"/>
      <c r="G14" s="49"/>
      <c r="H14" s="50"/>
      <c r="I14" s="48"/>
      <c r="J14" s="50"/>
      <c r="K14" s="7"/>
    </row>
    <row r="15" spans="1:11" ht="48" customHeight="1" thickBot="1" x14ac:dyDescent="0.3">
      <c r="A15" s="63"/>
      <c r="B15" s="56"/>
      <c r="C15" s="54"/>
      <c r="D15" s="55"/>
      <c r="E15" s="56"/>
      <c r="F15" s="54"/>
      <c r="G15" s="55"/>
      <c r="H15" s="56"/>
      <c r="I15" s="54"/>
      <c r="J15" s="56"/>
      <c r="K15" s="8"/>
    </row>
    <row r="16" spans="1:11" ht="18.95" customHeight="1" x14ac:dyDescent="0.25">
      <c r="A16" s="3"/>
      <c r="B16" s="3"/>
      <c r="C16" s="3"/>
      <c r="D16" s="3"/>
      <c r="E16" s="3"/>
      <c r="F16" s="3"/>
      <c r="G16" s="3"/>
      <c r="H16" s="3"/>
      <c r="I16" s="3"/>
      <c r="J16" s="3"/>
      <c r="K16" s="4"/>
    </row>
    <row r="17" spans="1:11" ht="48.95" customHeight="1" x14ac:dyDescent="0.25">
      <c r="A17" s="68" t="s">
        <v>247</v>
      </c>
      <c r="B17" s="59"/>
      <c r="C17" s="59"/>
      <c r="D17" s="59"/>
      <c r="E17" s="59"/>
      <c r="F17" s="59"/>
      <c r="G17" s="59"/>
      <c r="H17" s="59"/>
      <c r="I17" s="59"/>
      <c r="J17" s="59"/>
      <c r="K17" s="59"/>
    </row>
    <row r="18" spans="1:11" ht="15.95" customHeight="1" thickBot="1" x14ac:dyDescent="0.3">
      <c r="A18" s="3"/>
      <c r="B18" s="3"/>
      <c r="C18" s="3"/>
      <c r="D18" s="3"/>
      <c r="E18" s="3"/>
      <c r="F18" s="3"/>
      <c r="G18" s="3"/>
      <c r="H18" s="3"/>
      <c r="I18" s="3"/>
      <c r="J18" s="3"/>
      <c r="K18" s="4"/>
    </row>
    <row r="19" spans="1:11" ht="48.95" customHeight="1" x14ac:dyDescent="0.25">
      <c r="A19" s="57" t="s">
        <v>30</v>
      </c>
      <c r="B19" s="47"/>
      <c r="C19" s="45" t="s">
        <v>243</v>
      </c>
      <c r="D19" s="46"/>
      <c r="E19" s="47"/>
      <c r="F19" s="45" t="s">
        <v>248</v>
      </c>
      <c r="G19" s="46"/>
      <c r="H19" s="47"/>
      <c r="I19" s="61" t="s">
        <v>245</v>
      </c>
      <c r="J19" s="62"/>
      <c r="K19" s="4"/>
    </row>
    <row r="20" spans="1:11" ht="48.95" customHeight="1" x14ac:dyDescent="0.25">
      <c r="A20" s="53"/>
      <c r="B20" s="50"/>
      <c r="C20" s="48"/>
      <c r="D20" s="49"/>
      <c r="E20" s="50"/>
      <c r="F20" s="48"/>
      <c r="G20" s="49"/>
      <c r="H20" s="50"/>
      <c r="I20" s="51"/>
      <c r="J20" s="52"/>
      <c r="K20" s="4"/>
    </row>
    <row r="21" spans="1:11" ht="48.95" customHeight="1" x14ac:dyDescent="0.25">
      <c r="A21" s="53"/>
      <c r="B21" s="50"/>
      <c r="C21" s="48"/>
      <c r="D21" s="49"/>
      <c r="E21" s="50"/>
      <c r="F21" s="48"/>
      <c r="G21" s="49"/>
      <c r="H21" s="50"/>
      <c r="I21" s="51"/>
      <c r="J21" s="52"/>
      <c r="K21" s="4"/>
    </row>
    <row r="22" spans="1:11" ht="48.95" customHeight="1" x14ac:dyDescent="0.25">
      <c r="A22" s="53"/>
      <c r="B22" s="50"/>
      <c r="C22" s="48"/>
      <c r="D22" s="49"/>
      <c r="E22" s="50"/>
      <c r="F22" s="48"/>
      <c r="G22" s="49"/>
      <c r="H22" s="50"/>
      <c r="I22" s="51"/>
      <c r="J22" s="52"/>
      <c r="K22" s="4"/>
    </row>
    <row r="23" spans="1:11" ht="48.95" customHeight="1" x14ac:dyDescent="0.25">
      <c r="A23" s="53"/>
      <c r="B23" s="50"/>
      <c r="C23" s="48"/>
      <c r="D23" s="49"/>
      <c r="E23" s="50"/>
      <c r="F23" s="48"/>
      <c r="G23" s="49"/>
      <c r="H23" s="50"/>
      <c r="I23" s="51"/>
      <c r="J23" s="52"/>
      <c r="K23" s="4"/>
    </row>
    <row r="24" spans="1:11" ht="48.95" customHeight="1" x14ac:dyDescent="0.25">
      <c r="A24" s="53"/>
      <c r="B24" s="50"/>
      <c r="C24" s="48"/>
      <c r="D24" s="49"/>
      <c r="E24" s="50"/>
      <c r="F24" s="48"/>
      <c r="G24" s="49"/>
      <c r="H24" s="50"/>
      <c r="I24" s="51"/>
      <c r="J24" s="52"/>
      <c r="K24" s="4"/>
    </row>
    <row r="25" spans="1:11" ht="48.95" customHeight="1" x14ac:dyDescent="0.25">
      <c r="A25" s="53"/>
      <c r="B25" s="50"/>
      <c r="C25" s="48"/>
      <c r="D25" s="49"/>
      <c r="E25" s="50"/>
      <c r="F25" s="48"/>
      <c r="G25" s="49"/>
      <c r="H25" s="50"/>
      <c r="I25" s="51"/>
      <c r="J25" s="52"/>
      <c r="K25" s="4"/>
    </row>
    <row r="26" spans="1:11" ht="48.95" customHeight="1" x14ac:dyDescent="0.25">
      <c r="A26" s="53"/>
      <c r="B26" s="50"/>
      <c r="C26" s="48"/>
      <c r="D26" s="49"/>
      <c r="E26" s="50"/>
      <c r="F26" s="48"/>
      <c r="G26" s="49"/>
      <c r="H26" s="50"/>
      <c r="I26" s="51"/>
      <c r="J26" s="52"/>
      <c r="K26" s="4"/>
    </row>
    <row r="27" spans="1:11" ht="48.95" customHeight="1" x14ac:dyDescent="0.25">
      <c r="A27" s="53"/>
      <c r="B27" s="50"/>
      <c r="C27" s="48"/>
      <c r="D27" s="49"/>
      <c r="E27" s="50"/>
      <c r="F27" s="48"/>
      <c r="G27" s="49"/>
      <c r="H27" s="50"/>
      <c r="I27" s="51"/>
      <c r="J27" s="52"/>
      <c r="K27" s="4"/>
    </row>
    <row r="28" spans="1:11" ht="48.95" customHeight="1" x14ac:dyDescent="0.25">
      <c r="A28" s="53"/>
      <c r="B28" s="50"/>
      <c r="C28" s="48"/>
      <c r="D28" s="49"/>
      <c r="E28" s="50"/>
      <c r="F28" s="48"/>
      <c r="G28" s="49"/>
      <c r="H28" s="50"/>
      <c r="I28" s="51"/>
      <c r="J28" s="52"/>
      <c r="K28" s="4"/>
    </row>
    <row r="29" spans="1:11" ht="48.95" customHeight="1" x14ac:dyDescent="0.25">
      <c r="A29" s="53"/>
      <c r="B29" s="50"/>
      <c r="C29" s="48"/>
      <c r="D29" s="49"/>
      <c r="E29" s="50"/>
      <c r="F29" s="48"/>
      <c r="G29" s="49"/>
      <c r="H29" s="50"/>
      <c r="I29" s="51"/>
      <c r="J29" s="52"/>
      <c r="K29" s="4"/>
    </row>
    <row r="31" spans="1:11" ht="33" customHeight="1" x14ac:dyDescent="0.25">
      <c r="A31" s="70"/>
      <c r="B31" s="59"/>
      <c r="C31" s="59"/>
      <c r="D31" s="59"/>
      <c r="E31" s="59"/>
      <c r="F31" s="59"/>
      <c r="G31" s="59"/>
      <c r="H31" s="59"/>
      <c r="I31" s="59"/>
      <c r="J31" s="59"/>
    </row>
    <row r="33" spans="1:10" ht="15.95" customHeight="1" x14ac:dyDescent="0.25">
      <c r="A33" s="71" t="s">
        <v>249</v>
      </c>
      <c r="B33" s="59"/>
      <c r="C33" s="59"/>
      <c r="D33" s="59"/>
      <c r="E33" s="59"/>
      <c r="F33" s="59"/>
      <c r="G33" s="59"/>
      <c r="H33" s="59"/>
      <c r="I33" s="59"/>
      <c r="J33" s="59"/>
    </row>
    <row r="34" spans="1:10" ht="15.95" customHeight="1" thickBot="1" x14ac:dyDescent="0.3"/>
    <row r="35" spans="1:10" ht="15.95" customHeight="1" x14ac:dyDescent="0.25">
      <c r="A35" s="6" t="s">
        <v>29</v>
      </c>
      <c r="B35" s="66" t="s">
        <v>250</v>
      </c>
      <c r="C35" s="46"/>
      <c r="D35" s="46"/>
      <c r="E35" s="46"/>
      <c r="F35" s="46"/>
      <c r="G35" s="47"/>
      <c r="H35" s="67" t="s">
        <v>251</v>
      </c>
      <c r="I35" s="46"/>
      <c r="J35" s="62"/>
    </row>
    <row r="36" spans="1:10" ht="48" customHeight="1" x14ac:dyDescent="0.25">
      <c r="A36" s="9" t="s">
        <v>252</v>
      </c>
      <c r="B36" s="60" t="s">
        <v>253</v>
      </c>
      <c r="C36" s="49"/>
      <c r="D36" s="49"/>
      <c r="E36" s="49"/>
      <c r="F36" s="49"/>
      <c r="G36" s="50"/>
      <c r="H36" s="64"/>
      <c r="I36" s="49"/>
      <c r="J36" s="52"/>
    </row>
    <row r="37" spans="1:10" ht="48" customHeight="1" x14ac:dyDescent="0.25">
      <c r="A37" s="9" t="s">
        <v>254</v>
      </c>
      <c r="B37" s="60" t="s">
        <v>255</v>
      </c>
      <c r="C37" s="49"/>
      <c r="D37" s="49"/>
      <c r="E37" s="49"/>
      <c r="F37" s="49"/>
      <c r="G37" s="50"/>
      <c r="H37" s="64"/>
      <c r="I37" s="49"/>
      <c r="J37" s="52"/>
    </row>
    <row r="38" spans="1:10" ht="48" customHeight="1" x14ac:dyDescent="0.25">
      <c r="A38" s="9" t="s">
        <v>256</v>
      </c>
      <c r="B38" s="60" t="s">
        <v>257</v>
      </c>
      <c r="C38" s="49"/>
      <c r="D38" s="49"/>
      <c r="E38" s="49"/>
      <c r="F38" s="49"/>
      <c r="G38" s="50"/>
      <c r="H38" s="64"/>
      <c r="I38" s="49"/>
      <c r="J38" s="52"/>
    </row>
    <row r="39" spans="1:10" ht="48" customHeight="1" x14ac:dyDescent="0.25">
      <c r="A39" s="9" t="s">
        <v>258</v>
      </c>
      <c r="B39" s="60" t="s">
        <v>259</v>
      </c>
      <c r="C39" s="49"/>
      <c r="D39" s="49"/>
      <c r="E39" s="49"/>
      <c r="F39" s="49"/>
      <c r="G39" s="50"/>
      <c r="H39" s="64"/>
      <c r="I39" s="49"/>
      <c r="J39" s="52"/>
    </row>
    <row r="40" spans="1:10" ht="48" customHeight="1" x14ac:dyDescent="0.25">
      <c r="A40" s="9" t="s">
        <v>260</v>
      </c>
      <c r="B40" s="60" t="s">
        <v>261</v>
      </c>
      <c r="C40" s="49"/>
      <c r="D40" s="49"/>
      <c r="E40" s="49"/>
      <c r="F40" s="49"/>
      <c r="G40" s="50"/>
      <c r="H40" s="64"/>
      <c r="I40" s="49"/>
      <c r="J40" s="52"/>
    </row>
    <row r="41" spans="1:10" ht="48" customHeight="1" x14ac:dyDescent="0.25">
      <c r="A41" s="10"/>
      <c r="B41" s="65"/>
      <c r="C41" s="49"/>
      <c r="D41" s="49"/>
      <c r="E41" s="49"/>
      <c r="F41" s="49"/>
      <c r="G41" s="50"/>
      <c r="H41" s="64"/>
      <c r="I41" s="49"/>
      <c r="J41" s="52"/>
    </row>
    <row r="42" spans="1:10" ht="48" customHeight="1" x14ac:dyDescent="0.25">
      <c r="A42" s="10"/>
      <c r="B42" s="65"/>
      <c r="C42" s="49"/>
      <c r="D42" s="49"/>
      <c r="E42" s="49"/>
      <c r="F42" s="49"/>
      <c r="G42" s="50"/>
      <c r="H42" s="64"/>
      <c r="I42" s="49"/>
      <c r="J42" s="52"/>
    </row>
    <row r="43" spans="1:10" ht="48" customHeight="1" x14ac:dyDescent="0.25">
      <c r="A43" s="10"/>
      <c r="B43" s="65"/>
      <c r="C43" s="49"/>
      <c r="D43" s="49"/>
      <c r="E43" s="49"/>
      <c r="F43" s="49"/>
      <c r="G43" s="50"/>
      <c r="H43" s="64"/>
      <c r="I43" s="49"/>
      <c r="J43" s="52"/>
    </row>
    <row r="44" spans="1:10" ht="48" customHeight="1" x14ac:dyDescent="0.25">
      <c r="A44" s="10"/>
      <c r="B44" s="65"/>
      <c r="C44" s="49"/>
      <c r="D44" s="49"/>
      <c r="E44" s="49"/>
      <c r="F44" s="49"/>
      <c r="G44" s="50"/>
      <c r="H44" s="64"/>
      <c r="I44" s="49"/>
      <c r="J44" s="52"/>
    </row>
    <row r="45" spans="1:10" ht="48" customHeight="1" x14ac:dyDescent="0.25">
      <c r="A45" s="10"/>
      <c r="B45" s="65"/>
      <c r="C45" s="49"/>
      <c r="D45" s="49"/>
      <c r="E45" s="49"/>
      <c r="F45" s="49"/>
      <c r="G45" s="50"/>
      <c r="H45" s="64"/>
      <c r="I45" s="49"/>
      <c r="J45" s="52"/>
    </row>
    <row r="46" spans="1:10" ht="48.95" customHeight="1" thickBot="1" x14ac:dyDescent="0.3">
      <c r="A46" s="11"/>
      <c r="B46" s="72"/>
      <c r="C46" s="55"/>
      <c r="D46" s="55"/>
      <c r="E46" s="55"/>
      <c r="F46" s="55"/>
      <c r="G46" s="56"/>
      <c r="H46" s="73"/>
      <c r="I46" s="74"/>
      <c r="J46" s="75"/>
    </row>
    <row r="48" spans="1:10" ht="102" customHeight="1" x14ac:dyDescent="0.25">
      <c r="A48" s="70" t="s">
        <v>262</v>
      </c>
      <c r="B48" s="59"/>
      <c r="C48" s="59"/>
      <c r="D48" s="59"/>
      <c r="E48" s="59"/>
      <c r="F48" s="59"/>
      <c r="G48" s="59"/>
      <c r="H48" s="59"/>
      <c r="I48" s="59"/>
      <c r="J48" s="59"/>
    </row>
    <row r="51" spans="1:10" x14ac:dyDescent="0.25">
      <c r="A51" s="69" t="s">
        <v>263</v>
      </c>
      <c r="B51" s="59"/>
      <c r="C51" s="59"/>
      <c r="D51" s="59"/>
      <c r="E51" s="58"/>
      <c r="F51" s="59"/>
      <c r="G51" s="59"/>
      <c r="H51" s="59"/>
      <c r="I51" s="59"/>
      <c r="J51" s="59"/>
    </row>
    <row r="53" spans="1:10" x14ac:dyDescent="0.25">
      <c r="A53" s="69" t="s">
        <v>264</v>
      </c>
      <c r="B53" s="59"/>
      <c r="C53" s="59"/>
      <c r="D53" s="59"/>
      <c r="E53" s="58"/>
      <c r="F53" s="59"/>
      <c r="G53" s="59"/>
      <c r="H53" s="59"/>
      <c r="I53" s="59"/>
      <c r="J53" s="59"/>
    </row>
    <row r="100" spans="1:1" ht="15.75" x14ac:dyDescent="0.25">
      <c r="A100" t="s">
        <v>265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Poškevičienė</cp:lastModifiedBy>
  <dcterms:created xsi:type="dcterms:W3CDTF">2023-04-04T12:16:45Z</dcterms:created>
  <dcterms:modified xsi:type="dcterms:W3CDTF">2025-11-05T09:58:56Z</dcterms:modified>
</cp:coreProperties>
</file>