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andra.nagiene\VMSA\Vilnius.lt Saugykla - Dokumentai\Viešųjų pirkimų skyrius\poskyris - Centralizuotų sveikatos pirkimų\Pirkimai\Prekės\VMKL-55735-9_Skaitmenine_angiografijos_sistema\2_PD\GALUTINIAI_PD\"/>
    </mc:Choice>
  </mc:AlternateContent>
  <xr:revisionPtr revIDLastSave="0" documentId="13_ncr:1_{887718BA-9052-41F6-BAA6-6343BE6D0D52}" xr6:coauthVersionLast="47" xr6:coauthVersionMax="47" xr10:uidLastSave="{00000000-0000-0000-0000-000000000000}"/>
  <bookViews>
    <workbookView xWindow="28680" yWindow="-120" windowWidth="29040" windowHeight="15720" activeTab="2" xr2:uid="{5483DBAB-F8D9-4D07-8840-AC47F9C153B4}"/>
  </bookViews>
  <sheets>
    <sheet name="Pasiūlymas" sheetId="1" r:id="rId1"/>
    <sheet name="Vertinimo sąlygos" sheetId="15" r:id="rId2"/>
    <sheet name="Vertinimo tvarka" sheetId="13" r:id="rId3"/>
    <sheet name="Pasiūlymų suvestinė_Bendra" sheetId="16" r:id="rId4"/>
    <sheet name="Pasiūlymų suvestinė_Koreguota" sheetId="17" r:id="rId5"/>
    <sheet name="Pasiūlymų vertinimo rezultatai" sheetId="18" r:id="rId6"/>
    <sheet name="Sheet6" sheetId="8"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18" i="18"/>
  <c r="C18" i="18"/>
  <c r="D18" i="18"/>
  <c r="B9" i="18" l="1"/>
  <c r="B10" i="18"/>
  <c r="B11" i="18"/>
  <c r="B12" i="18"/>
  <c r="B13" i="18"/>
  <c r="B14" i="18"/>
  <c r="B15" i="18"/>
  <c r="B16" i="18"/>
  <c r="B17" i="18"/>
  <c r="C7" i="1" l="1"/>
  <c r="C8" i="1"/>
  <c r="C9" i="1"/>
  <c r="C10" i="1"/>
  <c r="C11" i="1"/>
  <c r="C12" i="1"/>
  <c r="C13" i="1"/>
  <c r="C14" i="1"/>
  <c r="C15" i="1"/>
  <c r="C6" i="1"/>
  <c r="D11" i="18" l="1"/>
  <c r="D12" i="18"/>
  <c r="D13" i="18"/>
  <c r="D14" i="18"/>
  <c r="D15" i="18"/>
  <c r="D16" i="18"/>
  <c r="D17" i="18"/>
  <c r="C11" i="18"/>
  <c r="C12" i="18"/>
  <c r="C13" i="18"/>
  <c r="C14" i="18"/>
  <c r="C15" i="18"/>
  <c r="C16" i="18"/>
  <c r="C17" i="18"/>
  <c r="H14" i="13" l="1"/>
  <c r="H13" i="13"/>
  <c r="D10" i="18"/>
  <c r="D9" i="18"/>
  <c r="D8" i="18"/>
  <c r="D3" i="18"/>
  <c r="C10" i="18"/>
  <c r="C9" i="18"/>
  <c r="C8" i="18"/>
  <c r="B8" i="18"/>
  <c r="D4" i="17"/>
  <c r="D5" i="17" s="1"/>
  <c r="D4" i="18" s="1"/>
  <c r="C3" i="18"/>
  <c r="B3" i="18"/>
  <c r="C4" i="17"/>
  <c r="C5" i="17" s="1"/>
  <c r="C4" i="18" s="1"/>
  <c r="B4" i="17"/>
  <c r="B5" i="17" s="1"/>
  <c r="B4" i="18" s="1"/>
  <c r="C5" i="18" l="1"/>
  <c r="D7" i="18"/>
  <c r="C7" i="18"/>
  <c r="B7" i="18"/>
  <c r="D5" i="18"/>
  <c r="B5" i="18"/>
  <c r="B6" i="18"/>
  <c r="D6" i="18"/>
  <c r="C6" i="18"/>
  <c r="D19" i="18" l="1"/>
  <c r="C19" i="18"/>
  <c r="B19" i="18"/>
  <c r="B20" i="18" l="1"/>
  <c r="C20" i="18"/>
  <c r="D20" i="18"/>
</calcChain>
</file>

<file path=xl/sharedStrings.xml><?xml version="1.0" encoding="utf-8"?>
<sst xmlns="http://schemas.openxmlformats.org/spreadsheetml/2006/main" count="167" uniqueCount="128">
  <si>
    <t>Nr.</t>
  </si>
  <si>
    <t>Parametrai</t>
  </si>
  <si>
    <t>Taip</t>
  </si>
  <si>
    <t>Ne</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</si>
  <si>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</si>
  <si>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</si>
  <si>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</si>
  <si>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</si>
  <si>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</si>
  <si>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</si>
  <si>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</si>
  <si>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</si>
  <si>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</si>
  <si>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</si>
  <si>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</si>
  <si>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</si>
  <si>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</si>
  <si>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</si>
  <si>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</si>
  <si>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4. informuoja pirkėją apie prevencinius veiksmus (jei tokių būtina imtis);</t>
  </si>
  <si>
    <t>5. teikia pirkėjui išsamias konsultacijas ir paaiškinimus;</t>
  </si>
  <si>
    <t>6. gedimo atveju atvyksta remontuoti ne vėliau kaip per 48 (keturiasdešimt aštuonias) valandas nuo pranešimo apie prekės gedimą gavimo;</t>
  </si>
  <si>
    <t>Pasiūlymo ekonominio naudingumo (kainos ir kokybės santykio) apskaičiavimo tvarka (formulė) yra pateikiama žemiau:</t>
  </si>
  <si>
    <t>2. Pasiūlymo kainos (K) balai apskaičiuojami mažiausios pasiūlytos kainos (Kmin) ir vertinamo pasiūlymo kainos (Kv) santykį padauginant iš kainos lyginamojo svorio (X):</t>
  </si>
  <si>
    <t>Techninių pranašumų (T) balai apskaičiuojami visų techninių kriterijų parametrų įvertinimų sumą padauginant iš techninių pranašumų lyginamojo svorio (Y):</t>
  </si>
  <si>
    <t>T5</t>
  </si>
  <si>
    <t>Siūlomas techninis funkcionalumas</t>
  </si>
  <si>
    <t>Siūlomos prekės garantinis laikotarpis</t>
  </si>
  <si>
    <t>Pasirinkti garantinį laikotarpį</t>
  </si>
  <si>
    <t>Terminas</t>
  </si>
  <si>
    <t>metai</t>
  </si>
  <si>
    <t>* Garantijos laikotarpiu tiekėjas teisės aktų nustatyta tvarka nemokamai:</t>
  </si>
  <si>
    <t>1) Kaina (K)</t>
  </si>
  <si>
    <t>2) Techniniai pranašumai (T)</t>
  </si>
  <si>
    <t>X =</t>
  </si>
  <si>
    <t>Y =</t>
  </si>
  <si>
    <t>Formulės rūšis</t>
  </si>
  <si>
    <t>L1 =</t>
  </si>
  <si>
    <t>L2 =</t>
  </si>
  <si>
    <t>L3 =</t>
  </si>
  <si>
    <t>L4 =</t>
  </si>
  <si>
    <t>1. Pasiūlymo ekonominis naudingumas (E) apskaičiuojamas sudedant tiekėjo pasiūlymo kainos (K) ir techninių pranašumų (T) balus:</t>
  </si>
  <si>
    <t>E = K + T</t>
  </si>
  <si>
    <t>L5 =</t>
  </si>
  <si>
    <t>Vertinimo sąlygos</t>
  </si>
  <si>
    <t>Minimalus garantinis laikotarpis (gamintojo garantija arba garantija pagal įstatymą) (MGL)</t>
  </si>
  <si>
    <t>Ekonominis pranašumas už kiekvienus papildomos garantijos metus (EpPG)</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</si>
  <si>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</si>
  <si>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</si>
  <si>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</si>
  <si>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</si>
  <si>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</si>
  <si>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</si>
  <si>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</si>
  <si>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</si>
  <si>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</si>
  <si>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</si>
  <si>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</si>
  <si>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t>Techninis pranašumas T5 (T5</t>
    </r>
    <r>
      <rPr>
        <b/>
        <vertAlign val="subscript"/>
        <sz val="12"/>
        <color theme="1"/>
        <rFont val="Times New Roman"/>
        <family val="1"/>
      </rPr>
      <t>n</t>
    </r>
    <r>
      <rPr>
        <b/>
        <sz val="12"/>
        <color theme="1"/>
        <rFont val="Times New Roman"/>
        <family val="1"/>
      </rPr>
      <t>)</t>
    </r>
  </si>
  <si>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</si>
  <si>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</si>
  <si>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</si>
  <si>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</si>
  <si>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</si>
  <si>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</si>
  <si>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</si>
  <si>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</si>
  <si>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</si>
  <si>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</si>
  <si>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</si>
  <si>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</si>
  <si>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</si>
  <si>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</si>
  <si>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</si>
  <si>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</si>
  <si>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</si>
  <si>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</si>
  <si>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r>
      <t>T5</t>
    </r>
    <r>
      <rPr>
        <vertAlign val="subscript"/>
        <sz val="12"/>
        <rFont val="Times New Roman"/>
        <family val="1"/>
      </rPr>
      <t>n</t>
    </r>
  </si>
  <si>
    <t>Statinis:
(yra/nėra)</t>
  </si>
  <si>
    <t>T6</t>
  </si>
  <si>
    <t>L6 =</t>
  </si>
  <si>
    <r>
      <t>Techninis pranašumas T6 (T6</t>
    </r>
    <r>
      <rPr>
        <b/>
        <vertAlign val="subscript"/>
        <sz val="12"/>
        <color theme="1"/>
        <rFont val="Times New Roman"/>
        <family val="1"/>
      </rPr>
      <t>n</t>
    </r>
    <r>
      <rPr>
        <b/>
        <sz val="12"/>
        <color theme="1"/>
        <rFont val="Times New Roman"/>
        <family val="1"/>
      </rPr>
      <t>)</t>
    </r>
  </si>
  <si>
    <r>
      <t>T6</t>
    </r>
    <r>
      <rPr>
        <vertAlign val="subscript"/>
        <sz val="12"/>
        <rFont val="Times New Roman"/>
        <family val="1"/>
      </rPr>
      <t>n</t>
    </r>
  </si>
  <si>
    <t>T7</t>
  </si>
  <si>
    <t>L7 =</t>
  </si>
  <si>
    <r>
      <t>Techninis pranašumas T7 (T7</t>
    </r>
    <r>
      <rPr>
        <b/>
        <vertAlign val="subscript"/>
        <sz val="12"/>
        <color theme="1"/>
        <rFont val="Times New Roman"/>
        <family val="1"/>
      </rPr>
      <t>n</t>
    </r>
    <r>
      <rPr>
        <b/>
        <sz val="12"/>
        <color theme="1"/>
        <rFont val="Times New Roman"/>
        <family val="1"/>
      </rPr>
      <t>)</t>
    </r>
  </si>
  <si>
    <t>Pasirinkti (Yra / Nėra) arba įrašyti konkrečią  parametro reikšmę</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</si>
  <si>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siūlomos medicinos priemonės kaina (€ su PVM), nurodyta komerciniame pasiūlyme.</t>
    </r>
  </si>
  <si>
    <r>
      <t>T7</t>
    </r>
    <r>
      <rPr>
        <vertAlign val="subscript"/>
        <sz val="12"/>
        <rFont val="Times New Roman"/>
        <family val="1"/>
      </rPr>
      <t>n</t>
    </r>
  </si>
  <si>
    <r>
      <t>Įrašyti parametro vertę:</t>
    </r>
    <r>
      <rPr>
        <b/>
        <sz val="12"/>
        <rFont val="Times New Roman"/>
        <family val="1"/>
      </rPr>
      <t xml:space="preserve"> yra / nėra</t>
    </r>
  </si>
  <si>
    <t>T8</t>
  </si>
  <si>
    <t>T9</t>
  </si>
  <si>
    <t>T10</t>
  </si>
  <si>
    <t>L8 =</t>
  </si>
  <si>
    <t>L9 =</t>
  </si>
  <si>
    <t>L10 =</t>
  </si>
  <si>
    <r>
      <t>Techninis pranašumas T8 (T8</t>
    </r>
    <r>
      <rPr>
        <b/>
        <vertAlign val="subscript"/>
        <sz val="12"/>
        <color theme="1"/>
        <rFont val="Times New Roman"/>
        <family val="1"/>
      </rPr>
      <t>n</t>
    </r>
    <r>
      <rPr>
        <b/>
        <sz val="12"/>
        <color theme="1"/>
        <rFont val="Times New Roman"/>
        <family val="1"/>
      </rPr>
      <t>)</t>
    </r>
  </si>
  <si>
    <r>
      <t>Techninis pranašumas T9 (T9</t>
    </r>
    <r>
      <rPr>
        <b/>
        <vertAlign val="subscript"/>
        <sz val="12"/>
        <color theme="1"/>
        <rFont val="Times New Roman"/>
        <family val="1"/>
      </rPr>
      <t>n</t>
    </r>
    <r>
      <rPr>
        <b/>
        <sz val="12"/>
        <color theme="1"/>
        <rFont val="Times New Roman"/>
        <family val="1"/>
      </rPr>
      <t>)</t>
    </r>
  </si>
  <si>
    <r>
      <t>Techninis pranašumas T10 (T10</t>
    </r>
    <r>
      <rPr>
        <b/>
        <vertAlign val="subscript"/>
        <sz val="12"/>
        <color theme="1"/>
        <rFont val="Times New Roman"/>
        <family val="1"/>
      </rPr>
      <t>n</t>
    </r>
    <r>
      <rPr>
        <b/>
        <sz val="12"/>
        <color theme="1"/>
        <rFont val="Times New Roman"/>
        <family val="1"/>
      </rPr>
      <t>)</t>
    </r>
  </si>
  <si>
    <t>Tiekėjas 3</t>
  </si>
  <si>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</si>
  <si>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r>
      <t>T8</t>
    </r>
    <r>
      <rPr>
        <vertAlign val="subscript"/>
        <sz val="12"/>
        <rFont val="Times New Roman"/>
        <family val="1"/>
      </rPr>
      <t>n</t>
    </r>
  </si>
  <si>
    <r>
      <t>T9</t>
    </r>
    <r>
      <rPr>
        <vertAlign val="subscript"/>
        <sz val="12"/>
        <rFont val="Times New Roman"/>
        <family val="1"/>
      </rPr>
      <t>n</t>
    </r>
  </si>
  <si>
    <r>
      <t>T10</t>
    </r>
    <r>
      <rPr>
        <vertAlign val="subscript"/>
        <sz val="12"/>
        <rFont val="Times New Roman"/>
        <family val="1"/>
      </rPr>
      <t>n</t>
    </r>
  </si>
  <si>
    <r>
      <t xml:space="preserve">1. Perkančiosios organizacijos neatmesti pasiūlymai vertinami taikant ekonomiškai naudingiausio pasiūlymo vertinimo kriterijus, kai vertinama </t>
    </r>
    <r>
      <rPr>
        <b/>
        <sz val="12"/>
        <color theme="1"/>
        <rFont val="Times New Roman"/>
        <family val="1"/>
      </rPr>
      <t>kaina ir kokybė.</t>
    </r>
  </si>
  <si>
    <t>Siūlomas Sistemos garantinis laikotarpis*</t>
  </si>
  <si>
    <t>Sistema su integruotu lazeriu, kuri padeda orientuoti adatas pagal suplanuotą vietą ir kampą. Sistema automatiškai sulygiuoja lazerio kryžių su suplanuotu keliu. Galimybė stebėti adatų judėjimą naudojant 2D vaizdavimą.</t>
  </si>
  <si>
    <t>Motorizuotas C formos lanko sukimasis vertikalioje ašyje ≥ 260°</t>
  </si>
  <si>
    <t>Sinchronizuotas kolimatorius – gaunami tiesūs vaizdai, kolimatorius rotuojamas kartu su detektoriumi</t>
  </si>
  <si>
    <t>Maksimalus anodo aušinimo pajėgumas ≥ 1.75 MHU/min</t>
  </si>
  <si>
    <t>Programinės ir aparatinės įrangos paketas, leidžiantis vizualizuoti ir kiekybiškai vertinti kraujo tėkmę išsiplėtusioje aneurizmoje ir maitinančioje kraujagyslėje, įskaitant MAFA – vidutinę aneurizmos srauto amplitudę ir pokyčio apskaičiavimus.</t>
  </si>
  <si>
    <t>Angiografinis paciento stalas gali judėti automatiškai į užprogramuotas pozicijas - pozicijos pasirinkimas iš standartinių pozicijų, vartotojo sukurtų ir pagal pasirinktą referentinį vaizdą</t>
  </si>
  <si>
    <t>Sistemos valdymo pultas su lietimui jautriu valdymu, gali būti tvirtinamas bet kurioje stalo pusėje ir  naudojamas šiai funkcijai atlikti - Paciento monitoriaus valdymas (reikalavimas susijęs su reikalavimais vartotojo sąsajai tyrimų patalpoje (operacinėje))</t>
  </si>
  <si>
    <t>Reikalavimai angiografijos sistemos valdymo konsolei/kompiuteriui - Rentgenoskopijos ir rentgenografijos darbo režimų parinkimas, referentiniai ir realaus laiko vaizdai, EKG kreivės vaizdavimas, paciento demografiniai duomenys</t>
  </si>
  <si>
    <t>Maksimali stalo apkrova ne mažesnė kaip 420 kg</t>
  </si>
  <si>
    <t>3. atlieka techninės būklės patikrinimus pagal gamintojo reikalavimus/rekomendacijas (taikoma jie gamintojas numato tokius patikrinimus);</t>
  </si>
  <si>
    <t>T11</t>
  </si>
  <si>
    <t>L11 =</t>
  </si>
  <si>
    <t>3. Kadangi siūlomo objekto T1, T2, T3, T4, T5, T6, T7, T8, T9, T10 ir T11 techniniai parametrai neturi skaitinių išraiškų (yra arba nėra), todėl parametrų įvertinimas apskaičiuojamas pagal metodiką:</t>
  </si>
  <si>
    <r>
      <t>1. Siūlomi techniniai funkcionalumai (</t>
    </r>
    <r>
      <rPr>
        <b/>
        <sz val="12"/>
        <color rgb="FFFF0000"/>
        <rFont val="Times New Roman"/>
        <family val="1"/>
      </rPr>
      <t>Pildo Tiekėjas</t>
    </r>
    <r>
      <rPr>
        <b/>
        <sz val="12"/>
        <color theme="1"/>
        <rFont val="Times New Roman"/>
        <family val="1"/>
      </rPr>
      <t>):</t>
    </r>
  </si>
  <si>
    <r>
      <t>2. Siūlomas garantinis laikotarpis (</t>
    </r>
    <r>
      <rPr>
        <b/>
        <sz val="12"/>
        <color rgb="FFFF0000"/>
        <rFont val="Times New Roman"/>
        <family val="1"/>
      </rPr>
      <t>Pildo Tiekėjas</t>
    </r>
    <r>
      <rPr>
        <b/>
        <sz val="12"/>
        <color theme="1"/>
        <rFont val="Times New Roman"/>
        <family val="1"/>
      </rPr>
      <t>):</t>
    </r>
  </si>
  <si>
    <r>
      <rPr>
        <b/>
        <sz val="12"/>
        <color theme="1"/>
        <rFont val="Times New Roman"/>
        <family val="1"/>
      </rPr>
      <t>T1</t>
    </r>
    <r>
      <rPr>
        <b/>
        <vertAlign val="subscript"/>
        <sz val="12"/>
        <color theme="1"/>
        <rFont val="Times New Roman"/>
        <family val="1"/>
      </rPr>
      <t>n</t>
    </r>
    <r>
      <rPr>
        <b/>
        <sz val="12"/>
        <color theme="1"/>
        <rFont val="Times New Roman"/>
        <family val="1"/>
      </rPr>
      <t xml:space="preserve"> - T11</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t>
    </r>
  </si>
  <si>
    <r>
      <t>Techninis pranašumas T11 (T11</t>
    </r>
    <r>
      <rPr>
        <b/>
        <vertAlign val="subscript"/>
        <sz val="12"/>
        <color theme="1"/>
        <rFont val="Times New Roman"/>
        <family val="1"/>
      </rPr>
      <t>n</t>
    </r>
    <r>
      <rPr>
        <b/>
        <sz val="12"/>
        <color theme="1"/>
        <rFont val="Times New Roman"/>
        <family val="1"/>
      </rPr>
      <t>)</t>
    </r>
  </si>
  <si>
    <r>
      <t>T11</t>
    </r>
    <r>
      <rPr>
        <vertAlign val="subscript"/>
        <sz val="12"/>
        <rFont val="Times New Roman"/>
        <family val="1"/>
      </rPr>
      <t>n</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</si>
  <si>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siūlomos medicinos priemonės garantinis laikotarpis (metais). Minimalus garantinis laikorpis yra 3 m., tačiau kiekvienas Tiekėjas gali duoti papildomą garantiją už kurią gaus ekonominį pranašumą, t.y. už kiekvienus papildomus metus Tiekėjui bus minusuojami 7% nuo pasiūlymo kainos.</t>
    </r>
  </si>
  <si>
    <t>Jonizuojančiosios spinduliuotės mažinimo technologija papildoma standartiškai gamintojų naudojamoms, tokioms kaip „CARE+CLEAR“, „DoseWise“, „DoseRite“ leidžianti mažinti dozę ne mažiau kaip 50% lyginant su sistema be jos ir išsaugant lygiavertę vaizdo diagnostinę kokybę. Efektyvumas turi būti įrodytas ne mažiau kaip 3-juose nepriklausomuose klinikiniuose tyrimuose, publikuotuose ne anksčiau kaip 2015 m. Turi veikti automatiškai realiuoju laiku, leidžia šalinti vaizdo triukšmus bei artefaktus nuo judančių ir stacionarių objektų, eliminuojant atsitiktinius paciento ar stalo judesius. Dozės mažinimo sistema turi veikti nepriklausomai nuo kolimavimo, aktyvaus detektoriaus lauko, ar vamzdžio atstumo iki detektoriaus (SID)</t>
  </si>
  <si>
    <t>Prie lubų tvirtinamas vartotojo sąsajos tyrimų patalpoje vaizdo monitorius ne mažiau kaip 65“ įstrižainės</t>
  </si>
  <si>
    <t>Jei siūlomas objektas turi nurodytą pranašumą gauna maksimalų balų skaičių pagal lyginamąjį svorį: T1 = L1 =  0.05, T2 = L2 =  0.10, T3 = L3 = 0.10, T4 = L4 = 0.10, T5 = L5 = 0.20, T6 = L6 = 0.05, T7 = L7 = 0.10, T8 = L8 = 0.05, T9 = L9 = 0.10, T10 = L10 = 0.10, T11 = L11 = 0.05. Jei siūlomas objektas neturi nurodyto pranašumo gauna 0 balų: T1 = L1 = 0, T2 = L2 = 0, T3 = L3 = 0, T4 = L4 = 0, T5 = L5 = 0, T6 = L6 = 0, T7 = L7 = 0, T8 = L8 = 0, T9 = L9 = 0, T10 = L10 = 0, T11 = L11 =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</si>
</sst>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Times New Roman"/>
      <family val="1"/>
    </font>
    <font>
      <b/>
      <sz val="12"/>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b/>
      <sz val="12"/>
      <name val="Times New Roman"/>
      <family val="1"/>
    </font>
    <font>
      <i/>
      <sz val="12"/>
      <name val="Times New Roman"/>
      <family val="1"/>
    </font>
    <font>
      <b/>
      <sz val="12"/>
      <name val="Times New Roman"/>
      <family val="1"/>
      <charset val="186"/>
    </font>
    <font>
      <b/>
      <sz val="12"/>
      <color rgb="FFFF0000"/>
      <name val="Times New Roman"/>
      <family val="1"/>
    </font>
    <font>
      <b/>
      <sz val="16"/>
      <color rgb="FFFF0000"/>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8"/>
      <name val="Calibri"/>
      <family val="2"/>
      <scheme val="minor"/>
    </font>
    <font>
      <b/>
      <i/>
      <sz val="14"/>
      <name val="Times New Roman"/>
      <family val="1"/>
    </font>
    <font>
      <sz val="12"/>
      <color rgb="FF00B050"/>
      <name val="Times New Roman"/>
      <family val="1"/>
    </font>
    <font>
      <sz val="11"/>
      <color rgb="FF00B050"/>
      <name val="Times New Roman"/>
      <family val="1"/>
    </font>
    <font>
      <sz val="11"/>
      <name val="Times New Roman"/>
      <family val="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1">
    <xf numFmtId="0" fontId="0" fillId="0" borderId="0"/>
  </cellStyleXfs>
  <cellXfs count="116">
    <xf numFmtId="0" fontId="0" fillId="0" borderId="0" xfId="0"/>
    <xf numFmtId="0" fontId="1" fillId="0" borderId="0" xfId="0" applyFont="1"/>
    <xf numFmtId="0" fontId="1" fillId="3" borderId="0" xfId="0" applyFont="1" applyFill="1"/>
    <xf numFmtId="0" fontId="1" fillId="3" borderId="0" xfId="0" applyFont="1" applyFill="1" applyAlignment="1">
      <alignment vertical="top" wrapText="1"/>
    </xf>
    <xf numFmtId="0" fontId="2"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3" borderId="0" xfId="0" applyFont="1" applyFill="1" applyAlignment="1">
      <alignment vertical="center" wrapText="1"/>
    </xf>
    <xf numFmtId="0" fontId="3" fillId="3" borderId="3"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1" fillId="3" borderId="1" xfId="0" applyFont="1" applyFill="1" applyBorder="1" applyAlignment="1">
      <alignment horizontal="center" vertical="center" wrapText="1"/>
    </xf>
    <xf numFmtId="0" fontId="8" fillId="3" borderId="0" xfId="0" applyFont="1" applyFill="1" applyAlignment="1">
      <alignment vertical="center" wrapText="1"/>
    </xf>
    <xf numFmtId="0" fontId="1" fillId="3" borderId="0" xfId="0" applyFont="1" applyFill="1" applyAlignment="1">
      <alignment wrapText="1"/>
    </xf>
    <xf numFmtId="0" fontId="1" fillId="2" borderId="0" xfId="0" applyFont="1" applyFill="1"/>
    <xf numFmtId="0" fontId="4" fillId="2" borderId="0" xfId="0" applyFont="1" applyFill="1" applyAlignment="1">
      <alignment vertical="center"/>
    </xf>
    <xf numFmtId="0" fontId="5" fillId="2" borderId="0" xfId="0" applyFont="1" applyFill="1"/>
    <xf numFmtId="0" fontId="1" fillId="2" borderId="1" xfId="0" applyFont="1" applyFill="1" applyBorder="1"/>
    <xf numFmtId="0" fontId="1" fillId="2" borderId="1" xfId="0" applyFont="1" applyFill="1" applyBorder="1" applyAlignment="1">
      <alignment horizontal="center"/>
    </xf>
    <xf numFmtId="0" fontId="2" fillId="2" borderId="14"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0" xfId="0" applyFont="1" applyFill="1"/>
    <xf numFmtId="0" fontId="2" fillId="2" borderId="0" xfId="0" applyFont="1" applyFill="1"/>
    <xf numFmtId="0" fontId="11" fillId="2" borderId="0" xfId="0" applyFont="1" applyFill="1"/>
    <xf numFmtId="0" fontId="1" fillId="2" borderId="0" xfId="0" applyFont="1" applyFill="1" applyAlignment="1">
      <alignment vertical="top" wrapText="1"/>
    </xf>
    <xf numFmtId="0" fontId="1" fillId="4" borderId="1" xfId="0" applyFont="1" applyFill="1" applyBorder="1" applyAlignment="1">
      <alignment horizontal="center" vertical="center"/>
    </xf>
    <xf numFmtId="0" fontId="2" fillId="2" borderId="0" xfId="0" applyFont="1" applyFill="1" applyAlignment="1">
      <alignment horizontal="right" vertical="center" wrapText="1"/>
    </xf>
    <xf numFmtId="0" fontId="2" fillId="2" borderId="14"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xf>
    <xf numFmtId="0" fontId="15" fillId="2" borderId="0" xfId="0" applyFont="1" applyFill="1" applyAlignment="1">
      <alignment horizontal="left"/>
    </xf>
    <xf numFmtId="0" fontId="1" fillId="2" borderId="0" xfId="0" applyFont="1" applyFill="1" applyAlignment="1">
      <alignment horizontal="left"/>
    </xf>
    <xf numFmtId="0" fontId="1" fillId="2" borderId="0" xfId="0" applyFont="1" applyFill="1" applyAlignment="1">
      <alignment horizontal="right"/>
    </xf>
    <xf numFmtId="0" fontId="2" fillId="5" borderId="14" xfId="0" applyFont="1" applyFill="1" applyBorder="1" applyAlignment="1">
      <alignment horizontal="center" vertical="center"/>
    </xf>
    <xf numFmtId="0" fontId="3" fillId="2" borderId="14" xfId="0" applyFont="1" applyFill="1" applyBorder="1" applyAlignment="1">
      <alignment horizontal="justify" wrapText="1"/>
    </xf>
    <xf numFmtId="0" fontId="3" fillId="2" borderId="2" xfId="0" applyFont="1" applyFill="1" applyBorder="1" applyAlignment="1">
      <alignment horizontal="center" vertical="center"/>
    </xf>
    <xf numFmtId="0" fontId="3" fillId="2" borderId="14" xfId="0" applyFont="1" applyFill="1" applyBorder="1" applyAlignment="1">
      <alignment horizontal="justify"/>
    </xf>
    <xf numFmtId="0" fontId="16" fillId="2" borderId="0" xfId="0" applyFont="1" applyFill="1" applyAlignment="1">
      <alignment horizontal="left"/>
    </xf>
    <xf numFmtId="0" fontId="9" fillId="2" borderId="0" xfId="0" applyFont="1" applyFill="1" applyAlignment="1">
      <alignment horizontal="left"/>
    </xf>
    <xf numFmtId="0" fontId="3" fillId="2" borderId="0" xfId="0" applyFont="1" applyFill="1" applyAlignment="1">
      <alignment horizontal="left"/>
    </xf>
    <xf numFmtId="0" fontId="1" fillId="0" borderId="14" xfId="0" applyFont="1" applyBorder="1" applyAlignment="1">
      <alignment horizontal="center" vertical="center"/>
    </xf>
    <xf numFmtId="0" fontId="15" fillId="0" borderId="0" xfId="0" applyFont="1" applyAlignment="1">
      <alignment horizontal="left"/>
    </xf>
    <xf numFmtId="0" fontId="20" fillId="0" borderId="0" xfId="0" applyFont="1"/>
    <xf numFmtId="0" fontId="13" fillId="2" borderId="0" xfId="0" applyFont="1" applyFill="1" applyAlignment="1">
      <alignment horizontal="center" vertical="center"/>
    </xf>
    <xf numFmtId="2" fontId="1" fillId="6" borderId="8" xfId="0" applyNumberFormat="1" applyFont="1" applyFill="1" applyBorder="1" applyAlignment="1">
      <alignment horizontal="center" vertical="center"/>
    </xf>
    <xf numFmtId="0" fontId="2" fillId="2" borderId="14" xfId="0" applyFont="1" applyFill="1" applyBorder="1" applyAlignment="1">
      <alignment horizontal="right" vertical="center" wrapText="1"/>
    </xf>
    <xf numFmtId="0" fontId="13" fillId="2" borderId="0" xfId="0" applyFont="1" applyFill="1" applyAlignment="1">
      <alignment vertical="center"/>
    </xf>
    <xf numFmtId="0" fontId="22" fillId="2" borderId="0" xfId="0" applyFont="1" applyFill="1" applyAlignment="1">
      <alignment horizontal="center" vertical="center"/>
    </xf>
    <xf numFmtId="0" fontId="3" fillId="2" borderId="0" xfId="0" applyFont="1" applyFill="1" applyAlignment="1">
      <alignment horizontal="center" vertical="center" wrapText="1"/>
    </xf>
    <xf numFmtId="0" fontId="24" fillId="2" borderId="0" xfId="0" applyFont="1" applyFill="1" applyAlignment="1">
      <alignment vertical="center" wrapText="1"/>
    </xf>
    <xf numFmtId="2" fontId="24" fillId="2" borderId="0" xfId="0" applyNumberFormat="1" applyFont="1" applyFill="1" applyAlignment="1">
      <alignment horizontal="center" vertical="center" wrapText="1"/>
    </xf>
    <xf numFmtId="0" fontId="23" fillId="2" borderId="0" xfId="0" applyFont="1" applyFill="1" applyAlignment="1">
      <alignment horizontal="justify" vertical="top" wrapText="1"/>
    </xf>
    <xf numFmtId="0" fontId="23" fillId="2" borderId="0" xfId="0" applyFont="1" applyFill="1" applyAlignment="1">
      <alignment horizontal="center" vertical="center" wrapText="1"/>
    </xf>
    <xf numFmtId="0" fontId="25" fillId="2" borderId="14" xfId="0" applyFont="1" applyFill="1" applyBorder="1" applyAlignment="1">
      <alignment vertical="center" wrapText="1"/>
    </xf>
    <xf numFmtId="0" fontId="3" fillId="3" borderId="14" xfId="0" applyFont="1" applyFill="1" applyBorder="1" applyAlignment="1">
      <alignment horizontal="center" vertical="center" wrapText="1"/>
    </xf>
    <xf numFmtId="0" fontId="3" fillId="3" borderId="12" xfId="0" applyFont="1" applyFill="1" applyBorder="1" applyAlignment="1">
      <alignment horizontal="justify" vertical="top" wrapText="1"/>
    </xf>
    <xf numFmtId="0" fontId="3" fillId="3" borderId="12" xfId="0" applyFont="1" applyFill="1" applyBorder="1" applyAlignment="1">
      <alignment horizontal="center" vertical="center" wrapText="1"/>
    </xf>
    <xf numFmtId="2" fontId="3" fillId="2" borderId="7" xfId="0" applyNumberFormat="1" applyFont="1" applyFill="1" applyBorder="1" applyAlignment="1">
      <alignment horizontal="center" vertical="center"/>
    </xf>
    <xf numFmtId="0" fontId="16" fillId="2" borderId="14" xfId="0" applyFont="1" applyFill="1" applyBorder="1" applyAlignment="1">
      <alignment horizontal="center" vertical="center"/>
    </xf>
    <xf numFmtId="2" fontId="3" fillId="4" borderId="14" xfId="0" applyNumberFormat="1" applyFont="1" applyFill="1" applyBorder="1" applyAlignment="1">
      <alignment horizontal="center" vertical="center"/>
    </xf>
    <xf numFmtId="0" fontId="1" fillId="0" borderId="0" xfId="0" applyFont="1" applyAlignment="1">
      <alignment horizontal="right" indent="3"/>
    </xf>
    <xf numFmtId="0" fontId="3" fillId="0" borderId="0" xfId="0" applyFont="1" applyAlignment="1">
      <alignment horizontal="right" indent="3"/>
    </xf>
    <xf numFmtId="0" fontId="1" fillId="0" borderId="0" xfId="0" applyFont="1" applyAlignment="1">
      <alignment horizontal="right" vertical="center" wrapText="1" indent="3"/>
    </xf>
    <xf numFmtId="0" fontId="3" fillId="0" borderId="0" xfId="0" applyFont="1" applyAlignment="1">
      <alignment horizontal="right" vertical="center" wrapText="1" indent="3"/>
    </xf>
    <xf numFmtId="0" fontId="10" fillId="0" borderId="1" xfId="0" applyFont="1" applyBorder="1" applyAlignment="1" applyProtection="1">
      <alignment horizontal="center" vertical="center" wrapText="1"/>
      <protection locked="0"/>
    </xf>
    <xf numFmtId="0" fontId="1" fillId="2" borderId="0" xfId="0" applyFont="1" applyFill="1" applyAlignment="1">
      <alignment horizontal="center" wrapText="1"/>
    </xf>
    <xf numFmtId="0" fontId="3" fillId="3" borderId="14" xfId="0" applyFont="1" applyFill="1" applyBorder="1" applyAlignment="1">
      <alignment horizontal="justify" vertical="top" wrapText="1"/>
    </xf>
    <xf numFmtId="2" fontId="3" fillId="2" borderId="0" xfId="0" applyNumberFormat="1" applyFont="1" applyFill="1"/>
    <xf numFmtId="2" fontId="1" fillId="2" borderId="0" xfId="0" applyNumberFormat="1" applyFont="1" applyFill="1"/>
    <xf numFmtId="0" fontId="3" fillId="3" borderId="12" xfId="0" applyFont="1" applyFill="1" applyBorder="1" applyAlignment="1">
      <alignment horizontal="left" vertical="center" wrapText="1"/>
    </xf>
    <xf numFmtId="2" fontId="25" fillId="0" borderId="14" xfId="0" applyNumberFormat="1" applyFont="1" applyBorder="1" applyAlignment="1">
      <alignment horizontal="center" vertical="center" wrapText="1"/>
    </xf>
    <xf numFmtId="0" fontId="2" fillId="3" borderId="0" xfId="0" applyFont="1" applyFill="1" applyAlignment="1">
      <alignment horizontal="left"/>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3"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1" fillId="3" borderId="15" xfId="0" applyFont="1" applyFill="1" applyBorder="1" applyAlignment="1">
      <alignment horizontal="justify" vertical="top" wrapText="1"/>
    </xf>
    <xf numFmtId="0" fontId="1" fillId="3" borderId="18" xfId="0" applyFont="1" applyFill="1" applyBorder="1" applyAlignment="1">
      <alignment horizontal="justify" vertical="top" wrapText="1"/>
    </xf>
    <xf numFmtId="0" fontId="1" fillId="3" borderId="19" xfId="0" applyFont="1" applyFill="1" applyBorder="1" applyAlignment="1">
      <alignment horizontal="justify" vertical="top" wrapText="1"/>
    </xf>
    <xf numFmtId="0" fontId="1" fillId="3" borderId="20" xfId="0" applyFont="1" applyFill="1" applyBorder="1" applyAlignment="1">
      <alignment horizontal="justify" vertical="top" wrapText="1"/>
    </xf>
    <xf numFmtId="0" fontId="3" fillId="3" borderId="3" xfId="0" applyFont="1" applyFill="1" applyBorder="1" applyAlignment="1">
      <alignment horizontal="justify" vertical="top" wrapText="1"/>
    </xf>
    <xf numFmtId="0" fontId="3" fillId="3" borderId="2" xfId="0" applyFont="1" applyFill="1" applyBorder="1" applyAlignment="1">
      <alignment horizontal="justify" vertical="top" wrapText="1"/>
    </xf>
    <xf numFmtId="0" fontId="1" fillId="3" borderId="16" xfId="0" applyFont="1" applyFill="1" applyBorder="1" applyAlignment="1">
      <alignment horizontal="justify" wrapText="1"/>
    </xf>
    <xf numFmtId="0" fontId="1" fillId="3" borderId="17" xfId="0" applyFont="1" applyFill="1" applyBorder="1" applyAlignment="1">
      <alignment horizontal="justify" wrapText="1"/>
    </xf>
    <xf numFmtId="0" fontId="1" fillId="4" borderId="3" xfId="0" applyFont="1" applyFill="1" applyBorder="1" applyAlignment="1">
      <alignment horizontal="justify"/>
    </xf>
    <xf numFmtId="0" fontId="1" fillId="4" borderId="4" xfId="0" applyFont="1" applyFill="1" applyBorder="1" applyAlignment="1">
      <alignment horizontal="justify"/>
    </xf>
    <xf numFmtId="0" fontId="1" fillId="4" borderId="2" xfId="0" applyFont="1" applyFill="1" applyBorder="1" applyAlignment="1">
      <alignment horizontal="justify"/>
    </xf>
    <xf numFmtId="0" fontId="1" fillId="4" borderId="3" xfId="0" applyFont="1" applyFill="1" applyBorder="1" applyAlignment="1">
      <alignment horizontal="justify" wrapText="1"/>
    </xf>
    <xf numFmtId="0" fontId="1" fillId="4" borderId="4" xfId="0" applyFont="1" applyFill="1" applyBorder="1" applyAlignment="1">
      <alignment horizontal="justify" wrapText="1"/>
    </xf>
    <xf numFmtId="0" fontId="1" fillId="4" borderId="2" xfId="0" applyFont="1" applyFill="1" applyBorder="1" applyAlignment="1">
      <alignment horizontal="justify" wrapText="1"/>
    </xf>
    <xf numFmtId="0" fontId="12" fillId="2" borderId="0" xfId="0" applyFont="1" applyFill="1" applyAlignment="1">
      <alignment horizontal="center"/>
    </xf>
    <xf numFmtId="0" fontId="1" fillId="2" borderId="0" xfId="0" applyFont="1" applyFill="1" applyAlignment="1">
      <alignment horizontal="justify" wrapText="1"/>
    </xf>
    <xf numFmtId="0" fontId="1" fillId="2" borderId="0" xfId="0" applyFont="1" applyFill="1" applyAlignment="1">
      <alignment horizontal="justify" vertical="top" wrapText="1"/>
    </xf>
    <xf numFmtId="0" fontId="6" fillId="2" borderId="9" xfId="0" applyFont="1" applyFill="1" applyBorder="1" applyAlignment="1">
      <alignment vertical="center" wrapText="1"/>
    </xf>
    <xf numFmtId="0" fontId="6" fillId="2" borderId="10" xfId="0" applyFont="1" applyFill="1" applyBorder="1" applyAlignment="1">
      <alignment vertical="center" wrapText="1"/>
    </xf>
    <xf numFmtId="0" fontId="6" fillId="2" borderId="11" xfId="0" applyFont="1" applyFill="1" applyBorder="1" applyAlignment="1">
      <alignment vertical="center" wrapText="1"/>
    </xf>
    <xf numFmtId="0" fontId="2" fillId="2" borderId="13"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1" fillId="2" borderId="0" xfId="0" applyFont="1" applyFill="1" applyAlignment="1">
      <alignment horizontal="justify" vertical="center" wrapText="1"/>
    </xf>
    <xf numFmtId="0" fontId="2" fillId="2" borderId="9"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 fillId="2" borderId="0" xfId="0" applyFont="1" applyFill="1" applyAlignment="1">
      <alignment horizontal="left"/>
    </xf>
    <xf numFmtId="0" fontId="1" fillId="2" borderId="0" xfId="0" applyFont="1" applyFill="1" applyAlignment="1">
      <alignment horizontal="left" vertical="top" wrapText="1"/>
    </xf>
    <xf numFmtId="0" fontId="13" fillId="2" borderId="0" xfId="0" applyFont="1" applyFill="1" applyAlignment="1">
      <alignment horizontal="center" vertical="center"/>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2920111</xdr:colOff>
      <xdr:row>46</xdr:row>
      <xdr:rowOff>12731</xdr:rowOff>
    </xdr:from>
    <xdr:ext cx="1486241" cy="69217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007231" y="16075691"/>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11</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007231" y="16075691"/>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^11</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2939415</xdr:colOff>
      <xdr:row>33</xdr:row>
      <xdr:rowOff>67310</xdr:rowOff>
    </xdr:from>
    <xdr:to>
      <xdr:col>3</xdr:col>
      <xdr:colOff>1167765</xdr:colOff>
      <xdr:row>35</xdr:row>
      <xdr:rowOff>38735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025779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3:J33"/>
  <sheetViews>
    <sheetView zoomScaleNormal="100" workbookViewId="0">
      <selection activeCell="F10" sqref="F10"/>
    </sheetView>
  </sheetViews>
  <sheetFormatPr defaultColWidth="9.109375" defaultRowHeight="15.6" x14ac:dyDescent="0.3"/>
  <cols>
    <col min="1" max="1" width="9.109375" style="2"/>
    <col min="2" max="2" width="35.6640625" style="2" customWidth="1"/>
    <col min="3" max="3" width="39.44140625" style="2" customWidth="1"/>
    <col min="4" max="4" width="36.44140625" style="2" customWidth="1"/>
    <col min="5" max="5" width="22.109375" style="2" customWidth="1"/>
    <col min="6" max="6" width="20.44140625" style="2" customWidth="1"/>
    <col min="7" max="7" width="20.6640625" style="2" customWidth="1"/>
    <col min="8" max="8" width="26.33203125" style="2" customWidth="1"/>
    <col min="9" max="9" width="29.77734375" style="2" customWidth="1"/>
    <col min="10" max="10" width="27.6640625" style="2" customWidth="1"/>
    <col min="11" max="16384" width="9.109375" style="2"/>
  </cols>
  <sheetData>
    <row r="3" spans="2:6" x14ac:dyDescent="0.3">
      <c r="B3" s="74" t="s">
        <v>119</v>
      </c>
      <c r="C3" s="74"/>
      <c r="D3" s="74"/>
      <c r="E3" s="74"/>
    </row>
    <row r="5" spans="2:6" ht="62.4" x14ac:dyDescent="0.3">
      <c r="B5" s="4" t="s">
        <v>0</v>
      </c>
      <c r="C5" s="75" t="s">
        <v>26</v>
      </c>
      <c r="D5" s="76"/>
      <c r="E5" s="5" t="s">
        <v>86</v>
      </c>
    </row>
    <row r="6" spans="2:6" x14ac:dyDescent="0.3">
      <c r="B6" s="6" t="s">
        <v>13</v>
      </c>
      <c r="C6" s="77" t="str">
        <f>'Vertinimo tvarka'!C16</f>
        <v>Maksimali stalo apkrova ne mažesnė kaip 420 kg</v>
      </c>
      <c r="D6" s="78"/>
      <c r="E6" s="67"/>
      <c r="F6" s="7"/>
    </row>
    <row r="7" spans="2:6" ht="51" customHeight="1" x14ac:dyDescent="0.3">
      <c r="B7" s="8" t="s">
        <v>14</v>
      </c>
      <c r="C7" s="77" t="str">
        <f>'Vertinimo tvarka'!C17</f>
        <v>Sistema su integruotu lazeriu, kuri padeda orientuoti adatas pagal suplanuotą vietą ir kampą. Sistema automatiškai sulygiuoja lazerio kryžių su suplanuotu keliu. Galimybė stebėti adatų judėjimą naudojant 2D vaizdavimą.</v>
      </c>
      <c r="D7" s="78"/>
      <c r="E7" s="67"/>
      <c r="F7" s="7"/>
    </row>
    <row r="8" spans="2:6" x14ac:dyDescent="0.3">
      <c r="B8" s="8" t="s">
        <v>15</v>
      </c>
      <c r="C8" s="77" t="str">
        <f>'Vertinimo tvarka'!C18</f>
        <v>Motorizuotas C formos lanko sukimasis vertikalioje ašyje ≥ 260°</v>
      </c>
      <c r="D8" s="78"/>
      <c r="E8" s="67"/>
      <c r="F8" s="7"/>
    </row>
    <row r="9" spans="2:6" ht="31.95" customHeight="1" x14ac:dyDescent="0.3">
      <c r="B9" s="8" t="s">
        <v>16</v>
      </c>
      <c r="C9" s="77" t="str">
        <f>'Vertinimo tvarka'!C19</f>
        <v>Sinchronizuotas kolimatorius – gaunami tiesūs vaizdai, kolimatorius rotuojamas kartu su detektoriumi</v>
      </c>
      <c r="D9" s="78"/>
      <c r="E9" s="67"/>
      <c r="F9" s="7"/>
    </row>
    <row r="10" spans="2:6" ht="147" customHeight="1" x14ac:dyDescent="0.3">
      <c r="B10" s="8" t="s">
        <v>25</v>
      </c>
      <c r="C10" s="84" t="str">
        <f>'Vertinimo tvarka'!C20</f>
        <v>Jonizuojančiosios spinduliuotės mažinimo technologija papildoma standartiškai gamintojų naudojamoms, tokioms kaip „CARE+CLEAR“, „DoseWise“, „DoseRite“ leidžianti mažinti dozę ne mažiau kaip 50% lyginant su sistema be jos ir išsaugant lygiavertę vaizdo diagnostinę kokybę. Efektyvumas turi būti įrodytas ne mažiau kaip 3-juose nepriklausomuose klinikiniuose tyrimuose, publikuotuose ne anksčiau kaip 2015 m. Turi veikti automatiškai realiuoju laiku, leidžia šalinti vaizdo triukšmus bei artefaktus nuo judančių ir stacionarių objektų, eliminuojant atsitiktinius paciento ar stalo judesius. Dozės mažinimo sistema turi veikti nepriklausomai nuo kolimavimo, aktyvaus detektoriaus lauko, ar vamzdžio atstumo iki detektoriaus (SID)</v>
      </c>
      <c r="D10" s="85"/>
      <c r="E10" s="67"/>
      <c r="F10" s="7"/>
    </row>
    <row r="11" spans="2:6" ht="16.95" customHeight="1" x14ac:dyDescent="0.3">
      <c r="B11" s="8" t="s">
        <v>79</v>
      </c>
      <c r="C11" s="77" t="str">
        <f>'Vertinimo tvarka'!C21</f>
        <v>Maksimalus anodo aušinimo pajėgumas ≥ 1.75 MHU/min</v>
      </c>
      <c r="D11" s="78"/>
      <c r="E11" s="67"/>
      <c r="F11" s="7"/>
    </row>
    <row r="12" spans="2:6" ht="49.05" customHeight="1" x14ac:dyDescent="0.3">
      <c r="B12" s="8" t="s">
        <v>83</v>
      </c>
      <c r="C12" s="77" t="str">
        <f>'Vertinimo tvarka'!C22</f>
        <v>Programinės ir aparatinės įrangos paketas, leidžiantis vizualizuoti ir kiekybiškai vertinti kraujo tėkmę išsiplėtusioje aneurizmoje ir maitinančioje kraujagyslėje, įskaitant MAFA – vidutinę aneurizmos srauto amplitudę ir pokyčio apskaičiavimus.</v>
      </c>
      <c r="D12" s="78"/>
      <c r="E12" s="67"/>
      <c r="F12" s="7"/>
    </row>
    <row r="13" spans="2:6" ht="57.6" customHeight="1" x14ac:dyDescent="0.3">
      <c r="B13" s="8" t="s">
        <v>90</v>
      </c>
      <c r="C13" s="77" t="str">
        <f>'Vertinimo tvarka'!C23</f>
        <v>Angiografinis paciento stalas gali judėti automatiškai į užprogramuotas pozicijas - pozicijos pasirinkimas iš standartinių pozicijų, vartotojo sukurtų ir pagal pasirinktą referentinį vaizdą</v>
      </c>
      <c r="D13" s="78"/>
      <c r="E13" s="67"/>
      <c r="F13" s="7"/>
    </row>
    <row r="14" spans="2:6" ht="54" customHeight="1" x14ac:dyDescent="0.3">
      <c r="B14" s="8" t="s">
        <v>91</v>
      </c>
      <c r="C14" s="77" t="str">
        <f>'Vertinimo tvarka'!C24</f>
        <v>Sistemos valdymo pultas su lietimui jautriu valdymu, gali būti tvirtinamas bet kurioje stalo pusėje ir  naudojamas šiai funkcijai atlikti - Paciento monitoriaus valdymas (reikalavimas susijęs su reikalavimais vartotojo sąsajai tyrimų patalpoje (operacinėje))</v>
      </c>
      <c r="D14" s="78"/>
      <c r="E14" s="67"/>
      <c r="F14" s="7"/>
    </row>
    <row r="15" spans="2:6" ht="49.95" customHeight="1" x14ac:dyDescent="0.3">
      <c r="B15" s="8" t="s">
        <v>92</v>
      </c>
      <c r="C15" s="77" t="str">
        <f>'Vertinimo tvarka'!C25</f>
        <v>Reikalavimai angiografijos sistemos valdymo konsolei/kompiuteriui - Rentgenoskopijos ir rentgenografijos darbo režimų parinkimas, referentiniai ir realaus laiko vaizdai, EKG kreivės vaizdavimas, paciento demografiniai duomenys</v>
      </c>
      <c r="D15" s="78"/>
      <c r="E15" s="67"/>
      <c r="F15" s="7"/>
    </row>
    <row r="16" spans="2:6" ht="31.95" customHeight="1" x14ac:dyDescent="0.3">
      <c r="B16" s="8" t="s">
        <v>116</v>
      </c>
      <c r="C16" s="77" t="str">
        <f>'Vertinimo tvarka'!C26</f>
        <v>Prie lubų tvirtinamas vartotojo sąsajos tyrimų patalpoje vaizdo monitorius ne mažiau kaip 65“ įstrižainės</v>
      </c>
      <c r="D16" s="78"/>
      <c r="E16" s="67"/>
      <c r="F16" s="7"/>
    </row>
    <row r="18" spans="2:10" x14ac:dyDescent="0.3">
      <c r="B18" s="74" t="s">
        <v>120</v>
      </c>
      <c r="C18" s="74"/>
      <c r="D18" s="74"/>
    </row>
    <row r="19" spans="2:10" x14ac:dyDescent="0.3">
      <c r="C19" s="3"/>
      <c r="D19" s="3"/>
      <c r="E19" s="3"/>
      <c r="F19" s="3"/>
      <c r="G19" s="3"/>
      <c r="H19" s="3"/>
      <c r="I19" s="3"/>
      <c r="J19" s="3"/>
    </row>
    <row r="20" spans="2:10" x14ac:dyDescent="0.3">
      <c r="B20" s="76" t="s">
        <v>27</v>
      </c>
      <c r="C20" s="76"/>
      <c r="D20" s="5" t="s">
        <v>28</v>
      </c>
      <c r="E20" s="4" t="s">
        <v>29</v>
      </c>
      <c r="F20" s="3"/>
      <c r="G20" s="3"/>
      <c r="H20" s="3"/>
      <c r="I20" s="3"/>
      <c r="J20" s="3"/>
    </row>
    <row r="21" spans="2:10" x14ac:dyDescent="0.3">
      <c r="B21" s="79" t="s">
        <v>105</v>
      </c>
      <c r="C21" s="79"/>
      <c r="D21" s="9"/>
      <c r="E21" s="10" t="s">
        <v>30</v>
      </c>
      <c r="F21" s="3"/>
      <c r="G21" s="3"/>
      <c r="H21" s="3"/>
      <c r="I21" s="3"/>
      <c r="J21" s="3"/>
    </row>
    <row r="22" spans="2:10" x14ac:dyDescent="0.3">
      <c r="B22" s="86" t="s">
        <v>31</v>
      </c>
      <c r="C22" s="87"/>
      <c r="D22" s="3"/>
      <c r="E22" s="3"/>
      <c r="F22" s="3"/>
      <c r="G22" s="3"/>
      <c r="H22" s="3"/>
      <c r="I22" s="3"/>
      <c r="J22" s="3"/>
    </row>
    <row r="23" spans="2:10" x14ac:dyDescent="0.3">
      <c r="B23" s="80" t="s">
        <v>17</v>
      </c>
      <c r="C23" s="81"/>
      <c r="D23" s="11"/>
    </row>
    <row r="24" spans="2:10" x14ac:dyDescent="0.3">
      <c r="B24" s="80"/>
      <c r="C24" s="81"/>
      <c r="D24" s="11"/>
    </row>
    <row r="25" spans="2:10" ht="15.75" customHeight="1" x14ac:dyDescent="0.3">
      <c r="B25" s="80" t="s">
        <v>18</v>
      </c>
      <c r="C25" s="81"/>
    </row>
    <row r="26" spans="2:10" x14ac:dyDescent="0.3">
      <c r="B26" s="80"/>
      <c r="C26" s="81"/>
    </row>
    <row r="27" spans="2:10" ht="15.75" customHeight="1" x14ac:dyDescent="0.3">
      <c r="B27" s="80" t="s">
        <v>115</v>
      </c>
      <c r="C27" s="81"/>
    </row>
    <row r="28" spans="2:10" ht="15.75" customHeight="1" x14ac:dyDescent="0.3">
      <c r="B28" s="80"/>
      <c r="C28" s="81"/>
    </row>
    <row r="29" spans="2:10" x14ac:dyDescent="0.3">
      <c r="B29" s="80" t="s">
        <v>19</v>
      </c>
      <c r="C29" s="81"/>
    </row>
    <row r="30" spans="2:10" x14ac:dyDescent="0.3">
      <c r="B30" s="80" t="s">
        <v>20</v>
      </c>
      <c r="C30" s="81"/>
    </row>
    <row r="31" spans="2:10" ht="15.75" customHeight="1" x14ac:dyDescent="0.3">
      <c r="B31" s="80" t="s">
        <v>21</v>
      </c>
      <c r="C31" s="81"/>
    </row>
    <row r="32" spans="2:10" x14ac:dyDescent="0.3">
      <c r="B32" s="82"/>
      <c r="C32" s="83"/>
    </row>
    <row r="33" spans="2:3" x14ac:dyDescent="0.3">
      <c r="B33" s="12"/>
      <c r="C33" s="12"/>
    </row>
  </sheetData>
  <mergeCells count="23">
    <mergeCell ref="B29:C29"/>
    <mergeCell ref="B30:C30"/>
    <mergeCell ref="B31:C32"/>
    <mergeCell ref="C10:D10"/>
    <mergeCell ref="B22:C22"/>
    <mergeCell ref="B25:C26"/>
    <mergeCell ref="B23:C24"/>
    <mergeCell ref="C11:D11"/>
    <mergeCell ref="C12:D12"/>
    <mergeCell ref="B27:C28"/>
    <mergeCell ref="C16:D16"/>
    <mergeCell ref="C9:D9"/>
    <mergeCell ref="B18:D18"/>
    <mergeCell ref="B20:C20"/>
    <mergeCell ref="B21:C21"/>
    <mergeCell ref="C13:D13"/>
    <mergeCell ref="C14:D14"/>
    <mergeCell ref="C15:D15"/>
    <mergeCell ref="B3:E3"/>
    <mergeCell ref="C5:D5"/>
    <mergeCell ref="C6:D6"/>
    <mergeCell ref="C7:D7"/>
    <mergeCell ref="C8:D8"/>
  </mergeCells>
  <phoneticPr fontId="21" type="noConversion"/>
  <dataValidations count="4">
    <dataValidation type="list" allowBlank="1" showInputMessage="1" showErrorMessage="1" prompt="Pasirinkti parametro vertę: yra / nėra" sqref="E6:E16" xr:uid="{BC22B66D-08B9-4E8A-B4AB-88296C6D243F}">
      <formula1>"Yra, Nėra"</formula1>
    </dataValidation>
    <dataValidation allowBlank="1" sqref="B21:C21 C6:C16" xr:uid="{A50A1BA4-CC4D-40FC-AC9D-32CA624405C2}"/>
    <dataValidation allowBlank="1" prompt="Pasirinkti parametro vertę: yra / nėra" sqref="F6:F16" xr:uid="{6EA713A4-A52D-4D57-B2D4-5F8922D78134}"/>
    <dataValidation type="list" allowBlank="1" showInputMessage="1" prompt="Pasirinkti garantinio laikotarpio reikšmę" sqref="D21" xr:uid="{C69DECDC-4BD5-4A44-BD96-0520E1B05B44}">
      <formula1>"3,4,5,6"</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zoomScale="175" zoomScaleNormal="175" workbookViewId="0">
      <selection activeCell="E24" sqref="E24"/>
    </sheetView>
  </sheetViews>
  <sheetFormatPr defaultColWidth="9.109375" defaultRowHeight="15.6" x14ac:dyDescent="0.3"/>
  <cols>
    <col min="1" max="2" width="9.109375" style="13"/>
    <col min="3" max="3" width="25.77734375" style="13" customWidth="1"/>
    <col min="4" max="5" width="11" style="13" bestFit="1" customWidth="1"/>
    <col min="6" max="6" width="16.33203125" style="13" customWidth="1"/>
    <col min="7" max="7" width="11" style="13" bestFit="1" customWidth="1"/>
    <col min="8" max="8" width="13.44140625" style="13" bestFit="1" customWidth="1"/>
    <col min="9" max="12" width="11" style="13" bestFit="1" customWidth="1"/>
    <col min="13" max="13" width="12.109375" style="13" bestFit="1" customWidth="1"/>
    <col min="14" max="16384" width="9.109375" style="13"/>
  </cols>
  <sheetData>
    <row r="1" spans="2:8" ht="20.399999999999999" x14ac:dyDescent="0.35">
      <c r="B1" s="94" t="s">
        <v>44</v>
      </c>
      <c r="C1" s="94"/>
      <c r="D1" s="94"/>
      <c r="E1" s="94"/>
      <c r="F1" s="94"/>
      <c r="G1" s="94"/>
      <c r="H1" s="94"/>
    </row>
    <row r="3" spans="2:8" x14ac:dyDescent="0.3">
      <c r="B3" s="88" t="s">
        <v>46</v>
      </c>
      <c r="C3" s="89"/>
      <c r="D3" s="89"/>
      <c r="E3" s="89"/>
      <c r="F3" s="90"/>
      <c r="G3" s="26">
        <v>7</v>
      </c>
      <c r="H3" s="26" t="s">
        <v>47</v>
      </c>
    </row>
    <row r="4" spans="2:8" x14ac:dyDescent="0.3">
      <c r="B4" s="91" t="s">
        <v>45</v>
      </c>
      <c r="C4" s="92"/>
      <c r="D4" s="92"/>
      <c r="E4" s="92"/>
      <c r="F4" s="93"/>
      <c r="G4" s="26">
        <v>3</v>
      </c>
      <c r="H4" s="26" t="s">
        <v>30</v>
      </c>
    </row>
  </sheetData>
  <mergeCells count="3">
    <mergeCell ref="B3:F3"/>
    <mergeCell ref="B4:F4"/>
    <mergeCell ref="B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B1:L64"/>
  <sheetViews>
    <sheetView tabSelected="1" topLeftCell="A13" zoomScale="85" zoomScaleNormal="85" workbookViewId="0">
      <selection activeCell="G12" sqref="G12:H12"/>
    </sheetView>
  </sheetViews>
  <sheetFormatPr defaultColWidth="9.109375" defaultRowHeight="15.6" x14ac:dyDescent="0.3"/>
  <cols>
    <col min="1" max="1" width="9.109375" style="13"/>
    <col min="2" max="2" width="5" style="13" customWidth="1"/>
    <col min="3" max="3" width="40.44140625" style="13" customWidth="1"/>
    <col min="4" max="4" width="17" style="13" customWidth="1"/>
    <col min="5" max="5" width="5.77734375" style="13" customWidth="1"/>
    <col min="6" max="6" width="5.109375" style="13" customWidth="1"/>
    <col min="7" max="8" width="11.6640625" style="13" customWidth="1"/>
    <col min="9" max="16384" width="9.109375" style="13"/>
  </cols>
  <sheetData>
    <row r="1" spans="2:12" ht="18" x14ac:dyDescent="0.35">
      <c r="B1" s="14" t="s">
        <v>4</v>
      </c>
      <c r="C1" s="15"/>
      <c r="D1" s="15"/>
      <c r="E1" s="15"/>
      <c r="F1" s="15"/>
    </row>
    <row r="2" spans="2:12" ht="18" x14ac:dyDescent="0.35">
      <c r="B2" s="14"/>
      <c r="C2" s="15"/>
      <c r="D2" s="15"/>
      <c r="E2" s="15"/>
      <c r="F2" s="15"/>
    </row>
    <row r="3" spans="2:12" ht="36" customHeight="1" x14ac:dyDescent="0.3">
      <c r="B3" s="106" t="s">
        <v>104</v>
      </c>
      <c r="C3" s="106"/>
      <c r="D3" s="106"/>
      <c r="E3" s="106"/>
      <c r="F3" s="106"/>
      <c r="G3" s="106"/>
      <c r="H3" s="106"/>
    </row>
    <row r="4" spans="2:12" ht="34.5" customHeight="1" x14ac:dyDescent="0.3">
      <c r="B4" s="106" t="s">
        <v>5</v>
      </c>
      <c r="C4" s="106"/>
      <c r="D4" s="106"/>
      <c r="E4" s="106"/>
      <c r="F4" s="106"/>
      <c r="G4" s="106"/>
      <c r="H4" s="106"/>
    </row>
    <row r="6" spans="2:12" x14ac:dyDescent="0.3">
      <c r="B6" s="13" t="s">
        <v>6</v>
      </c>
    </row>
    <row r="7" spans="2:12" x14ac:dyDescent="0.3">
      <c r="C7" s="16" t="s">
        <v>32</v>
      </c>
      <c r="D7" s="17">
        <v>60</v>
      </c>
    </row>
    <row r="8" spans="2:12" x14ac:dyDescent="0.3">
      <c r="C8" s="16" t="s">
        <v>33</v>
      </c>
      <c r="D8" s="17">
        <v>40</v>
      </c>
    </row>
    <row r="10" spans="2:12" x14ac:dyDescent="0.3">
      <c r="B10" s="13" t="s">
        <v>7</v>
      </c>
    </row>
    <row r="11" spans="2:12" ht="16.2" thickBot="1" x14ac:dyDescent="0.35"/>
    <row r="12" spans="2:12" ht="63.6" customHeight="1" thickBot="1" x14ac:dyDescent="0.35">
      <c r="B12" s="107" t="s">
        <v>8</v>
      </c>
      <c r="C12" s="102"/>
      <c r="D12" s="102"/>
      <c r="E12" s="102"/>
      <c r="F12" s="103"/>
      <c r="G12" s="107" t="s">
        <v>10</v>
      </c>
      <c r="H12" s="103"/>
    </row>
    <row r="13" spans="2:12" ht="16.2" thickBot="1" x14ac:dyDescent="0.35">
      <c r="B13" s="108" t="s">
        <v>11</v>
      </c>
      <c r="C13" s="109"/>
      <c r="D13" s="109"/>
      <c r="E13" s="109"/>
      <c r="F13" s="110"/>
      <c r="G13" s="18" t="s">
        <v>34</v>
      </c>
      <c r="H13" s="19">
        <f>D7</f>
        <v>60</v>
      </c>
    </row>
    <row r="14" spans="2:12" ht="16.2" thickBot="1" x14ac:dyDescent="0.35">
      <c r="B14" s="97" t="s">
        <v>12</v>
      </c>
      <c r="C14" s="98"/>
      <c r="D14" s="98"/>
      <c r="E14" s="98"/>
      <c r="F14" s="99"/>
      <c r="G14" s="18" t="s">
        <v>35</v>
      </c>
      <c r="H14" s="19">
        <f>D8</f>
        <v>40</v>
      </c>
    </row>
    <row r="15" spans="2:12" ht="16.5" customHeight="1" thickBot="1" x14ac:dyDescent="0.35">
      <c r="B15" s="20" t="s">
        <v>0</v>
      </c>
      <c r="C15" s="21" t="s">
        <v>1</v>
      </c>
      <c r="D15" s="21" t="s">
        <v>36</v>
      </c>
      <c r="E15" s="100" t="s">
        <v>9</v>
      </c>
      <c r="F15" s="101"/>
      <c r="G15" s="102"/>
      <c r="H15" s="103"/>
    </row>
    <row r="16" spans="2:12" s="22" customFormat="1" ht="31.8" thickBot="1" x14ac:dyDescent="0.35">
      <c r="B16" s="59" t="s">
        <v>13</v>
      </c>
      <c r="C16" s="72" t="s">
        <v>114</v>
      </c>
      <c r="D16" s="57" t="s">
        <v>78</v>
      </c>
      <c r="E16" s="56" t="s">
        <v>37</v>
      </c>
      <c r="F16" s="73">
        <v>0.05</v>
      </c>
      <c r="G16" s="104" t="s">
        <v>89</v>
      </c>
      <c r="H16" s="105"/>
      <c r="L16" s="70"/>
    </row>
    <row r="17" spans="2:12" ht="94.2" thickBot="1" x14ac:dyDescent="0.35">
      <c r="B17" s="59" t="s">
        <v>14</v>
      </c>
      <c r="C17" s="58" t="s">
        <v>106</v>
      </c>
      <c r="D17" s="57" t="s">
        <v>78</v>
      </c>
      <c r="E17" s="56" t="s">
        <v>38</v>
      </c>
      <c r="F17" s="73">
        <v>0.1</v>
      </c>
      <c r="G17" s="104" t="s">
        <v>89</v>
      </c>
      <c r="H17" s="105"/>
      <c r="L17" s="71"/>
    </row>
    <row r="18" spans="2:12" ht="31.8" thickBot="1" x14ac:dyDescent="0.35">
      <c r="B18" s="59" t="s">
        <v>15</v>
      </c>
      <c r="C18" s="58" t="s">
        <v>107</v>
      </c>
      <c r="D18" s="57" t="s">
        <v>78</v>
      </c>
      <c r="E18" s="56" t="s">
        <v>39</v>
      </c>
      <c r="F18" s="73">
        <v>0.1</v>
      </c>
      <c r="G18" s="111" t="s">
        <v>89</v>
      </c>
      <c r="H18" s="112"/>
    </row>
    <row r="19" spans="2:12" ht="47.4" thickBot="1" x14ac:dyDescent="0.35">
      <c r="B19" s="59" t="s">
        <v>16</v>
      </c>
      <c r="C19" s="69" t="s">
        <v>108</v>
      </c>
      <c r="D19" s="57" t="s">
        <v>78</v>
      </c>
      <c r="E19" s="56" t="s">
        <v>40</v>
      </c>
      <c r="F19" s="73">
        <v>0.1</v>
      </c>
      <c r="G19" s="111" t="s">
        <v>89</v>
      </c>
      <c r="H19" s="112"/>
    </row>
    <row r="20" spans="2:12" ht="303" customHeight="1" thickBot="1" x14ac:dyDescent="0.35">
      <c r="B20" s="59" t="s">
        <v>25</v>
      </c>
      <c r="C20" s="58" t="s">
        <v>125</v>
      </c>
      <c r="D20" s="57" t="s">
        <v>78</v>
      </c>
      <c r="E20" s="56" t="s">
        <v>43</v>
      </c>
      <c r="F20" s="73">
        <v>0.2</v>
      </c>
      <c r="G20" s="111" t="s">
        <v>89</v>
      </c>
      <c r="H20" s="112"/>
    </row>
    <row r="21" spans="2:12" ht="31.8" thickBot="1" x14ac:dyDescent="0.35">
      <c r="B21" s="59" t="s">
        <v>79</v>
      </c>
      <c r="C21" s="58" t="s">
        <v>109</v>
      </c>
      <c r="D21" s="57" t="s">
        <v>78</v>
      </c>
      <c r="E21" s="56" t="s">
        <v>80</v>
      </c>
      <c r="F21" s="73">
        <v>0.05</v>
      </c>
      <c r="G21" s="111" t="s">
        <v>89</v>
      </c>
      <c r="H21" s="112"/>
    </row>
    <row r="22" spans="2:12" ht="96" customHeight="1" thickBot="1" x14ac:dyDescent="0.35">
      <c r="B22" s="59" t="s">
        <v>83</v>
      </c>
      <c r="C22" s="58" t="s">
        <v>110</v>
      </c>
      <c r="D22" s="57" t="s">
        <v>78</v>
      </c>
      <c r="E22" s="56" t="s">
        <v>84</v>
      </c>
      <c r="F22" s="73">
        <v>0.1</v>
      </c>
      <c r="G22" s="111" t="s">
        <v>89</v>
      </c>
      <c r="H22" s="112"/>
    </row>
    <row r="23" spans="2:12" ht="78.599999999999994" thickBot="1" x14ac:dyDescent="0.35">
      <c r="B23" s="59" t="s">
        <v>90</v>
      </c>
      <c r="C23" s="58" t="s">
        <v>111</v>
      </c>
      <c r="D23" s="57" t="s">
        <v>78</v>
      </c>
      <c r="E23" s="56" t="s">
        <v>93</v>
      </c>
      <c r="F23" s="73">
        <v>0.05</v>
      </c>
      <c r="G23" s="104" t="s">
        <v>89</v>
      </c>
      <c r="H23" s="105"/>
    </row>
    <row r="24" spans="2:12" ht="112.05" customHeight="1" thickBot="1" x14ac:dyDescent="0.35">
      <c r="B24" s="59" t="s">
        <v>91</v>
      </c>
      <c r="C24" s="58" t="s">
        <v>112</v>
      </c>
      <c r="D24" s="57" t="s">
        <v>78</v>
      </c>
      <c r="E24" s="56" t="s">
        <v>94</v>
      </c>
      <c r="F24" s="73">
        <v>0.1</v>
      </c>
      <c r="G24" s="104" t="s">
        <v>89</v>
      </c>
      <c r="H24" s="105"/>
    </row>
    <row r="25" spans="2:12" ht="94.2" thickBot="1" x14ac:dyDescent="0.35">
      <c r="B25" s="59" t="s">
        <v>92</v>
      </c>
      <c r="C25" s="58" t="s">
        <v>113</v>
      </c>
      <c r="D25" s="57" t="s">
        <v>78</v>
      </c>
      <c r="E25" s="56" t="s">
        <v>95</v>
      </c>
      <c r="F25" s="73">
        <v>0.1</v>
      </c>
      <c r="G25" s="104" t="s">
        <v>89</v>
      </c>
      <c r="H25" s="105"/>
    </row>
    <row r="26" spans="2:12" ht="47.4" thickBot="1" x14ac:dyDescent="0.35">
      <c r="B26" s="59" t="s">
        <v>116</v>
      </c>
      <c r="C26" s="58" t="s">
        <v>126</v>
      </c>
      <c r="D26" s="57" t="s">
        <v>78</v>
      </c>
      <c r="E26" s="56" t="s">
        <v>117</v>
      </c>
      <c r="F26" s="73">
        <v>0.05</v>
      </c>
      <c r="G26" s="104" t="s">
        <v>89</v>
      </c>
      <c r="H26" s="105"/>
      <c r="I26" s="68"/>
    </row>
    <row r="27" spans="2:12" x14ac:dyDescent="0.3">
      <c r="B27" s="51"/>
      <c r="C27" s="54"/>
      <c r="D27" s="55"/>
      <c r="E27" s="52"/>
      <c r="F27" s="53"/>
      <c r="G27" s="55"/>
      <c r="H27" s="55"/>
    </row>
    <row r="28" spans="2:12" ht="33.75" customHeight="1" x14ac:dyDescent="0.3">
      <c r="B28" s="95" t="s">
        <v>22</v>
      </c>
      <c r="C28" s="95"/>
      <c r="D28" s="95"/>
      <c r="E28" s="95"/>
      <c r="F28" s="95"/>
      <c r="G28" s="95"/>
      <c r="H28" s="95"/>
    </row>
    <row r="30" spans="2:12" ht="31.5" customHeight="1" x14ac:dyDescent="0.3">
      <c r="B30" s="95" t="s">
        <v>41</v>
      </c>
      <c r="C30" s="95"/>
      <c r="D30" s="95"/>
      <c r="E30" s="95"/>
      <c r="F30" s="95"/>
      <c r="G30" s="95"/>
      <c r="H30" s="95"/>
    </row>
    <row r="31" spans="2:12" x14ac:dyDescent="0.3">
      <c r="D31" s="23" t="s">
        <v>42</v>
      </c>
    </row>
    <row r="33" spans="2:8" ht="31.5" customHeight="1" x14ac:dyDescent="0.3">
      <c r="B33" s="95" t="s">
        <v>23</v>
      </c>
      <c r="C33" s="95"/>
      <c r="D33" s="95"/>
      <c r="E33" s="95"/>
      <c r="F33" s="95"/>
      <c r="G33" s="95"/>
      <c r="H33" s="95"/>
    </row>
    <row r="37" spans="2:8" ht="30.75" customHeight="1" x14ac:dyDescent="0.3">
      <c r="B37" s="95" t="s">
        <v>118</v>
      </c>
      <c r="C37" s="95"/>
      <c r="D37" s="95"/>
      <c r="E37" s="95"/>
      <c r="F37" s="95"/>
      <c r="G37" s="95"/>
      <c r="H37" s="95"/>
    </row>
    <row r="38" spans="2:8" x14ac:dyDescent="0.3">
      <c r="B38" s="96" t="s">
        <v>127</v>
      </c>
      <c r="C38" s="96"/>
      <c r="D38" s="96"/>
      <c r="E38" s="96"/>
      <c r="F38" s="96"/>
      <c r="G38" s="96"/>
      <c r="H38" s="96"/>
    </row>
    <row r="39" spans="2:8" x14ac:dyDescent="0.3">
      <c r="B39" s="96"/>
      <c r="C39" s="96"/>
      <c r="D39" s="96"/>
      <c r="E39" s="96"/>
      <c r="F39" s="96"/>
      <c r="G39" s="96"/>
      <c r="H39" s="96"/>
    </row>
    <row r="40" spans="2:8" x14ac:dyDescent="0.3">
      <c r="B40" s="96"/>
      <c r="C40" s="96"/>
      <c r="D40" s="96"/>
      <c r="E40" s="96"/>
      <c r="F40" s="96"/>
      <c r="G40" s="96"/>
      <c r="H40" s="96"/>
    </row>
    <row r="41" spans="2:8" x14ac:dyDescent="0.3">
      <c r="B41" s="96"/>
      <c r="C41" s="96"/>
      <c r="D41" s="96"/>
      <c r="E41" s="96"/>
      <c r="F41" s="96"/>
      <c r="G41" s="96"/>
      <c r="H41" s="96"/>
    </row>
    <row r="42" spans="2:8" x14ac:dyDescent="0.3">
      <c r="B42" s="96"/>
      <c r="C42" s="96"/>
      <c r="D42" s="96"/>
      <c r="E42" s="96"/>
      <c r="F42" s="96"/>
      <c r="G42" s="96"/>
      <c r="H42" s="96"/>
    </row>
    <row r="43" spans="2:8" x14ac:dyDescent="0.3">
      <c r="B43" s="25"/>
      <c r="C43" s="25"/>
      <c r="D43" s="25"/>
      <c r="E43" s="25"/>
      <c r="F43" s="25"/>
      <c r="G43" s="25"/>
      <c r="H43" s="25"/>
    </row>
    <row r="44" spans="2:8" x14ac:dyDescent="0.3">
      <c r="B44" s="25"/>
      <c r="C44" s="25"/>
      <c r="D44" s="25"/>
      <c r="E44" s="25"/>
      <c r="F44" s="25"/>
      <c r="G44" s="25"/>
      <c r="H44" s="25"/>
    </row>
    <row r="45" spans="2:8" ht="32.25" customHeight="1" x14ac:dyDescent="0.3">
      <c r="B45" s="95" t="s">
        <v>24</v>
      </c>
      <c r="C45" s="95"/>
      <c r="D45" s="95"/>
      <c r="E45" s="95"/>
      <c r="F45" s="95"/>
      <c r="G45" s="95"/>
      <c r="H45" s="95"/>
    </row>
    <row r="54" spans="2:8" x14ac:dyDescent="0.3">
      <c r="B54" s="24"/>
    </row>
    <row r="55" spans="2:8" ht="15.75" customHeight="1" x14ac:dyDescent="0.3">
      <c r="B55" s="96"/>
      <c r="C55" s="96"/>
      <c r="D55" s="96"/>
      <c r="E55" s="96"/>
      <c r="F55" s="96"/>
      <c r="G55" s="96"/>
      <c r="H55" s="96"/>
    </row>
    <row r="56" spans="2:8" x14ac:dyDescent="0.3">
      <c r="B56" s="96"/>
      <c r="C56" s="96"/>
      <c r="D56" s="96"/>
      <c r="E56" s="96"/>
      <c r="F56" s="96"/>
      <c r="G56" s="96"/>
      <c r="H56" s="96"/>
    </row>
    <row r="57" spans="2:8" x14ac:dyDescent="0.3">
      <c r="B57" s="25"/>
      <c r="C57" s="25"/>
      <c r="D57" s="25"/>
      <c r="E57" s="25"/>
      <c r="F57" s="25"/>
      <c r="G57" s="25"/>
      <c r="H57" s="25"/>
    </row>
    <row r="58" spans="2:8" x14ac:dyDescent="0.3">
      <c r="B58" s="25"/>
      <c r="C58" s="25"/>
      <c r="D58" s="25"/>
      <c r="E58" s="25"/>
      <c r="F58" s="25"/>
      <c r="G58" s="25"/>
      <c r="H58" s="25"/>
    </row>
    <row r="59" spans="2:8" x14ac:dyDescent="0.3">
      <c r="B59" s="25"/>
      <c r="C59" s="25"/>
      <c r="D59" s="25"/>
      <c r="E59" s="25"/>
      <c r="F59" s="25"/>
      <c r="G59" s="25"/>
      <c r="H59" s="25"/>
    </row>
    <row r="60" spans="2:8" x14ac:dyDescent="0.3">
      <c r="B60" s="25"/>
      <c r="C60" s="25"/>
      <c r="D60" s="25"/>
      <c r="E60" s="25"/>
      <c r="F60" s="25"/>
      <c r="G60" s="25"/>
      <c r="H60" s="25"/>
    </row>
    <row r="61" spans="2:8" x14ac:dyDescent="0.3">
      <c r="B61" s="25"/>
      <c r="C61" s="25"/>
      <c r="D61" s="25"/>
      <c r="E61" s="25"/>
      <c r="F61" s="25"/>
      <c r="G61" s="25"/>
      <c r="H61" s="25"/>
    </row>
    <row r="62" spans="2:8" x14ac:dyDescent="0.3">
      <c r="B62" s="25"/>
      <c r="C62" s="25"/>
      <c r="D62" s="25"/>
      <c r="E62" s="25"/>
      <c r="F62" s="25"/>
      <c r="G62" s="25"/>
      <c r="H62" s="25"/>
    </row>
    <row r="63" spans="2:8" x14ac:dyDescent="0.3">
      <c r="B63" s="25"/>
      <c r="C63" s="25"/>
      <c r="D63" s="25"/>
      <c r="E63" s="25"/>
      <c r="F63" s="25"/>
      <c r="G63" s="25"/>
      <c r="H63" s="25"/>
    </row>
    <row r="64" spans="2:8" x14ac:dyDescent="0.3">
      <c r="B64" s="25"/>
      <c r="C64" s="25"/>
      <c r="D64" s="25"/>
      <c r="E64" s="25"/>
      <c r="F64" s="25"/>
      <c r="G64" s="25"/>
      <c r="H64" s="25"/>
    </row>
  </sheetData>
  <mergeCells count="25">
    <mergeCell ref="G26:H26"/>
    <mergeCell ref="G23:H23"/>
    <mergeCell ref="G24:H24"/>
    <mergeCell ref="G25:H25"/>
    <mergeCell ref="G18:H18"/>
    <mergeCell ref="G19:H19"/>
    <mergeCell ref="G20:H20"/>
    <mergeCell ref="G21:H21"/>
    <mergeCell ref="G22:H22"/>
    <mergeCell ref="B14:F14"/>
    <mergeCell ref="E15:H15"/>
    <mergeCell ref="G16:H16"/>
    <mergeCell ref="G17:H17"/>
    <mergeCell ref="B3:H3"/>
    <mergeCell ref="B4:H4"/>
    <mergeCell ref="B12:F12"/>
    <mergeCell ref="G12:H12"/>
    <mergeCell ref="B13:F13"/>
    <mergeCell ref="B28:H28"/>
    <mergeCell ref="B55:H56"/>
    <mergeCell ref="B30:H30"/>
    <mergeCell ref="B33:H33"/>
    <mergeCell ref="B37:H37"/>
    <mergeCell ref="B38:H42"/>
    <mergeCell ref="B45:H45"/>
  </mergeCells>
  <phoneticPr fontId="21" type="noConversion"/>
  <dataValidations count="2">
    <dataValidation allowBlank="1" sqref="C16:C18 C20:C27" xr:uid="{C8B2E398-3A93-424A-A3D9-9CF7342CEA21}"/>
    <dataValidation allowBlank="1" prompt="Pasirinkti parametro vertę: yra / nėra" sqref="G16:H27" xr:uid="{52E8514C-F488-45BA-8FEF-2F1026ABD921}"/>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23"/>
  <sheetViews>
    <sheetView zoomScale="123" workbookViewId="0">
      <selection activeCell="B26" sqref="B26"/>
    </sheetView>
  </sheetViews>
  <sheetFormatPr defaultColWidth="9.109375" defaultRowHeight="15.6" x14ac:dyDescent="0.3"/>
  <cols>
    <col min="1" max="1" width="42.6640625" style="35" customWidth="1"/>
    <col min="2" max="4" width="60.77734375" style="13" customWidth="1"/>
    <col min="5" max="16384" width="9.109375" style="13"/>
  </cols>
  <sheetData>
    <row r="1" spans="1:4" ht="18" x14ac:dyDescent="0.3">
      <c r="A1" s="49"/>
      <c r="B1" s="49"/>
      <c r="C1" s="49"/>
      <c r="D1" s="49"/>
    </row>
    <row r="2" spans="1:4" ht="18.600000000000001" thickBot="1" x14ac:dyDescent="0.35">
      <c r="A2" s="49"/>
      <c r="B2" s="50"/>
      <c r="C2" s="50"/>
      <c r="D2" s="50"/>
    </row>
    <row r="3" spans="1:4" ht="16.2" thickBot="1" x14ac:dyDescent="0.35">
      <c r="A3" s="27"/>
      <c r="B3" s="28" t="s">
        <v>49</v>
      </c>
      <c r="C3" s="28" t="s">
        <v>50</v>
      </c>
      <c r="D3" s="28" t="s">
        <v>99</v>
      </c>
    </row>
    <row r="4" spans="1:4" ht="18.600000000000001" thickBot="1" x14ac:dyDescent="0.35">
      <c r="A4" s="48" t="s">
        <v>51</v>
      </c>
      <c r="B4" s="29"/>
      <c r="C4" s="29"/>
      <c r="D4" s="29"/>
    </row>
    <row r="5" spans="1:4" ht="34.200000000000003" thickBot="1" x14ac:dyDescent="0.35">
      <c r="A5" s="48" t="s">
        <v>52</v>
      </c>
      <c r="B5" s="30"/>
      <c r="C5" s="30"/>
      <c r="D5" s="30"/>
    </row>
    <row r="6" spans="1:4" ht="18.600000000000001" thickBot="1" x14ac:dyDescent="0.35">
      <c r="A6" s="48" t="s">
        <v>53</v>
      </c>
      <c r="B6" s="31"/>
      <c r="C6" s="31"/>
      <c r="D6" s="31"/>
    </row>
    <row r="7" spans="1:4" ht="18.600000000000001" thickBot="1" x14ac:dyDescent="0.35">
      <c r="A7" s="48" t="s">
        <v>54</v>
      </c>
      <c r="B7" s="31"/>
      <c r="C7" s="31"/>
      <c r="D7" s="31"/>
    </row>
    <row r="8" spans="1:4" ht="18.600000000000001" thickBot="1" x14ac:dyDescent="0.35">
      <c r="A8" s="48" t="s">
        <v>55</v>
      </c>
      <c r="B8" s="31"/>
      <c r="C8" s="31"/>
      <c r="D8" s="31"/>
    </row>
    <row r="9" spans="1:4" ht="18.600000000000001" thickBot="1" x14ac:dyDescent="0.35">
      <c r="A9" s="48" t="s">
        <v>56</v>
      </c>
      <c r="B9" s="31"/>
      <c r="C9" s="31"/>
      <c r="D9" s="31"/>
    </row>
    <row r="10" spans="1:4" ht="18.600000000000001" thickBot="1" x14ac:dyDescent="0.35">
      <c r="A10" s="48" t="s">
        <v>58</v>
      </c>
      <c r="B10" s="31"/>
      <c r="C10" s="31"/>
      <c r="D10" s="31"/>
    </row>
    <row r="11" spans="1:4" ht="18.600000000000001" thickBot="1" x14ac:dyDescent="0.35">
      <c r="A11" s="48" t="s">
        <v>81</v>
      </c>
      <c r="B11" s="31"/>
      <c r="C11" s="31"/>
      <c r="D11" s="31"/>
    </row>
    <row r="12" spans="1:4" ht="18.600000000000001" thickBot="1" x14ac:dyDescent="0.35">
      <c r="A12" s="48" t="s">
        <v>85</v>
      </c>
      <c r="B12" s="31"/>
      <c r="C12" s="31"/>
      <c r="D12" s="31"/>
    </row>
    <row r="13" spans="1:4" ht="18.600000000000001" thickBot="1" x14ac:dyDescent="0.35">
      <c r="A13" s="48" t="s">
        <v>96</v>
      </c>
      <c r="B13" s="31"/>
      <c r="C13" s="31"/>
      <c r="D13" s="31"/>
    </row>
    <row r="14" spans="1:4" ht="18.600000000000001" thickBot="1" x14ac:dyDescent="0.35">
      <c r="A14" s="48" t="s">
        <v>97</v>
      </c>
      <c r="B14" s="31"/>
      <c r="C14" s="31"/>
      <c r="D14" s="31"/>
    </row>
    <row r="15" spans="1:4" ht="18.600000000000001" thickBot="1" x14ac:dyDescent="0.35">
      <c r="A15" s="48" t="s">
        <v>98</v>
      </c>
      <c r="B15" s="31"/>
      <c r="C15" s="31"/>
      <c r="D15" s="31"/>
    </row>
    <row r="16" spans="1:4" ht="18.600000000000001" thickBot="1" x14ac:dyDescent="0.35">
      <c r="A16" s="48" t="s">
        <v>122</v>
      </c>
      <c r="B16" s="31"/>
      <c r="C16" s="31"/>
      <c r="D16" s="31"/>
    </row>
    <row r="18" spans="1:3" x14ac:dyDescent="0.3">
      <c r="A18" s="33" t="s">
        <v>57</v>
      </c>
    </row>
    <row r="19" spans="1:3" ht="18" x14ac:dyDescent="0.4">
      <c r="A19" s="113" t="s">
        <v>87</v>
      </c>
      <c r="B19" s="113"/>
      <c r="C19" s="113"/>
    </row>
    <row r="20" spans="1:3" x14ac:dyDescent="0.3">
      <c r="A20" s="114" t="s">
        <v>124</v>
      </c>
      <c r="B20" s="114"/>
      <c r="C20" s="114"/>
    </row>
    <row r="21" spans="1:3" ht="21" customHeight="1" x14ac:dyDescent="0.3">
      <c r="A21" s="114"/>
      <c r="B21" s="114"/>
      <c r="C21" s="114"/>
    </row>
    <row r="22" spans="1:3" ht="18" x14ac:dyDescent="0.4">
      <c r="A22" s="113" t="s">
        <v>121</v>
      </c>
      <c r="B22" s="113"/>
      <c r="C22" s="113"/>
    </row>
    <row r="23" spans="1:3" x14ac:dyDescent="0.3">
      <c r="A23" s="34"/>
    </row>
  </sheetData>
  <mergeCells count="3">
    <mergeCell ref="A19:C19"/>
    <mergeCell ref="A22:C22"/>
    <mergeCell ref="A20:C21"/>
  </mergeCells>
  <phoneticPr fontId="21" type="noConversion"/>
  <dataValidations count="2">
    <dataValidation type="list" allowBlank="1" showInputMessage="1" showErrorMessage="1" sqref="B5:D5" xr:uid="{B1CC987E-D3ED-4D14-B5D6-6560F7057193}">
      <formula1>"3,4,5,6"</formula1>
    </dataValidation>
    <dataValidation type="list" allowBlank="1" showInputMessage="1" showErrorMessage="1" sqref="B6:D16" xr:uid="{A574D770-237D-4D91-94C5-0BBD83B23182}">
      <formula1>"Yra, Nėra,"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E18"/>
  <sheetViews>
    <sheetView zoomScale="125" zoomScaleNormal="82" workbookViewId="0">
      <selection activeCell="C26" sqref="C26"/>
    </sheetView>
  </sheetViews>
  <sheetFormatPr defaultColWidth="9.109375" defaultRowHeight="15.6" x14ac:dyDescent="0.3"/>
  <cols>
    <col min="1" max="1" width="40.44140625" style="35" customWidth="1"/>
    <col min="2" max="4" width="60.77734375" style="13" customWidth="1"/>
    <col min="5" max="5" width="9.109375" style="13"/>
    <col min="6" max="7" width="9.44140625" style="13" bestFit="1" customWidth="1"/>
    <col min="8" max="15" width="11.33203125" style="13" bestFit="1" customWidth="1"/>
    <col min="16" max="16384" width="9.109375" style="13"/>
  </cols>
  <sheetData>
    <row r="1" spans="1:5" x14ac:dyDescent="0.3">
      <c r="A1" s="115"/>
      <c r="B1" s="115"/>
      <c r="C1" s="115"/>
    </row>
    <row r="2" spans="1:5" ht="16.2" thickBot="1" x14ac:dyDescent="0.35">
      <c r="A2" s="115"/>
      <c r="B2" s="115"/>
      <c r="C2" s="115"/>
    </row>
    <row r="3" spans="1:5" ht="16.2" thickBot="1" x14ac:dyDescent="0.35">
      <c r="A3" s="13"/>
      <c r="B3" s="28" t="s">
        <v>49</v>
      </c>
      <c r="C3" s="28" t="s">
        <v>50</v>
      </c>
      <c r="D3" s="28" t="s">
        <v>99</v>
      </c>
      <c r="E3" s="32"/>
    </row>
    <row r="4" spans="1:5" ht="34.200000000000003" thickBot="1" x14ac:dyDescent="0.45">
      <c r="A4" s="37" t="s">
        <v>59</v>
      </c>
      <c r="B4" s="38">
        <f>('Pasiūlymų suvestinė_Bendra'!B5-'Vertinimo sąlygos'!G4)*('Pasiūlymų suvestinė_Bendra'!B4*(('Vertinimo sąlygos'!G3/100)))</f>
        <v>0</v>
      </c>
      <c r="C4" s="38">
        <f>('Pasiūlymų suvestinė_Bendra'!C5-'Vertinimo sąlygos'!G4)*('Pasiūlymų suvestinė_Bendra'!C4*(('Vertinimo sąlygos'!G3/100)))</f>
        <v>0</v>
      </c>
      <c r="D4" s="38">
        <f>('Pasiūlymų suvestinė_Bendra'!D5-'Vertinimo sąlygos'!G4)*('Pasiūlymų suvestinė_Bendra'!D4*(('Vertinimo sąlygos'!G3/100)))</f>
        <v>0</v>
      </c>
    </row>
    <row r="5" spans="1:5" ht="18.600000000000001" thickBot="1" x14ac:dyDescent="0.45">
      <c r="A5" s="39" t="s">
        <v>60</v>
      </c>
      <c r="B5" s="30">
        <f>'Pasiūlymų suvestinė_Bendra'!B4-'Pasiūlymų suvestinė_Koreguota'!B4</f>
        <v>0</v>
      </c>
      <c r="C5" s="30">
        <f>'Pasiūlymų suvestinė_Bendra'!C4-'Pasiūlymų suvestinė_Koreguota'!C4</f>
        <v>0</v>
      </c>
      <c r="D5" s="30">
        <f>'Pasiūlymų suvestinė_Bendra'!D4-'Pasiūlymų suvestinė_Koreguota'!D4</f>
        <v>0</v>
      </c>
    </row>
    <row r="7" spans="1:5" x14ac:dyDescent="0.3">
      <c r="A7" s="33" t="s">
        <v>61</v>
      </c>
    </row>
    <row r="8" spans="1:5" ht="18" x14ac:dyDescent="0.4">
      <c r="A8" s="113" t="s">
        <v>62</v>
      </c>
      <c r="B8" s="113"/>
      <c r="C8" s="113"/>
    </row>
    <row r="9" spans="1:5" ht="18" x14ac:dyDescent="0.4">
      <c r="A9" s="113" t="s">
        <v>63</v>
      </c>
      <c r="B9" s="113"/>
      <c r="C9" s="113"/>
    </row>
    <row r="10" spans="1:5" x14ac:dyDescent="0.3">
      <c r="A10" s="34"/>
    </row>
    <row r="11" spans="1:5" ht="16.2" x14ac:dyDescent="0.35">
      <c r="A11" s="40" t="s">
        <v>48</v>
      </c>
      <c r="B11" s="22"/>
    </row>
    <row r="12" spans="1:5" ht="18.600000000000001" x14ac:dyDescent="0.45">
      <c r="A12" s="41" t="s">
        <v>64</v>
      </c>
      <c r="B12" s="22"/>
    </row>
    <row r="13" spans="1:5" x14ac:dyDescent="0.3">
      <c r="A13" s="41"/>
      <c r="B13" s="22"/>
    </row>
    <row r="14" spans="1:5" ht="18.600000000000001" x14ac:dyDescent="0.45">
      <c r="A14" s="41" t="s">
        <v>100</v>
      </c>
      <c r="B14" s="22"/>
    </row>
    <row r="15" spans="1:5" x14ac:dyDescent="0.3">
      <c r="A15" s="42"/>
      <c r="B15" s="22"/>
    </row>
    <row r="16" spans="1:5" x14ac:dyDescent="0.3">
      <c r="A16" s="34"/>
    </row>
    <row r="17" spans="1:1" x14ac:dyDescent="0.3">
      <c r="A17" s="34"/>
    </row>
    <row r="18" spans="1:1" x14ac:dyDescent="0.3">
      <c r="A18" s="34"/>
    </row>
  </sheetData>
  <mergeCells count="3">
    <mergeCell ref="A8:C8"/>
    <mergeCell ref="A9:C9"/>
    <mergeCell ref="A1:C2"/>
  </mergeCells>
  <phoneticPr fontId="2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32"/>
  <sheetViews>
    <sheetView zoomScale="115" zoomScaleNormal="89" workbookViewId="0">
      <selection activeCell="D30" sqref="D30"/>
    </sheetView>
  </sheetViews>
  <sheetFormatPr defaultColWidth="9.109375" defaultRowHeight="15.6" x14ac:dyDescent="0.3"/>
  <cols>
    <col min="1" max="1" width="43" style="1" customWidth="1"/>
    <col min="2" max="4" width="60.77734375" style="1" customWidth="1"/>
    <col min="5" max="16384" width="9.109375" style="1"/>
  </cols>
  <sheetData>
    <row r="1" spans="1:4" ht="18.600000000000001" thickBot="1" x14ac:dyDescent="0.35">
      <c r="B1" s="46"/>
      <c r="C1" s="46"/>
      <c r="D1" s="46"/>
    </row>
    <row r="2" spans="1:4" ht="16.2" thickBot="1" x14ac:dyDescent="0.35">
      <c r="B2" s="36" t="s">
        <v>49</v>
      </c>
      <c r="C2" s="36" t="s">
        <v>50</v>
      </c>
      <c r="D2" s="36" t="s">
        <v>99</v>
      </c>
    </row>
    <row r="3" spans="1:4" ht="18.600000000000001" thickBot="1" x14ac:dyDescent="0.45">
      <c r="A3" s="63" t="s">
        <v>65</v>
      </c>
      <c r="B3" s="61">
        <f>'Pasiūlymų suvestinė_Bendra'!B4</f>
        <v>0</v>
      </c>
      <c r="C3" s="61">
        <f>'Pasiūlymų suvestinė_Bendra'!C4</f>
        <v>0</v>
      </c>
      <c r="D3" s="61">
        <f>'Pasiūlymų suvestinė_Bendra'!D4</f>
        <v>0</v>
      </c>
    </row>
    <row r="4" spans="1:4" ht="18.600000000000001" thickBot="1" x14ac:dyDescent="0.45">
      <c r="A4" s="63" t="s">
        <v>66</v>
      </c>
      <c r="B4" s="61">
        <f>'Pasiūlymų suvestinė_Koreguota'!B5</f>
        <v>0</v>
      </c>
      <c r="C4" s="61">
        <f>'Pasiūlymų suvestinė_Koreguota'!C5</f>
        <v>0</v>
      </c>
      <c r="D4" s="61">
        <f>'Pasiūlymų suvestinė_Koreguota'!D5</f>
        <v>0</v>
      </c>
    </row>
    <row r="5" spans="1:4" ht="18.600000000000001" thickBot="1" x14ac:dyDescent="0.45">
      <c r="A5" s="63" t="s">
        <v>67</v>
      </c>
      <c r="B5" s="62" t="e">
        <f>(MIN(B3:D3)/B3)*'Vertinimo tvarka'!H13</f>
        <v>#DIV/0!</v>
      </c>
      <c r="C5" s="62" t="e">
        <f>(MIN(B3:D3)/C3)*'Vertinimo tvarka'!H13</f>
        <v>#DIV/0!</v>
      </c>
      <c r="D5" s="62" t="e">
        <f>(MIN(B3:D3)/D3)*'Vertinimo tvarka'!H13</f>
        <v>#DIV/0!</v>
      </c>
    </row>
    <row r="6" spans="1:4" ht="18.600000000000001" thickBot="1" x14ac:dyDescent="0.45">
      <c r="A6" s="63" t="s">
        <v>68</v>
      </c>
      <c r="B6" s="62" t="e">
        <f>(MIN(B4:D4)/B4)*'Vertinimo tvarka'!H13</f>
        <v>#DIV/0!</v>
      </c>
      <c r="C6" s="62" t="e">
        <f>(MIN(B4:D4)/C4)*'Vertinimo tvarka'!H13</f>
        <v>#DIV/0!</v>
      </c>
      <c r="D6" s="62" t="e">
        <f>(MIN(B4:D4)/D4)*'Vertinimo tvarka'!H13</f>
        <v>#DIV/0!</v>
      </c>
    </row>
    <row r="7" spans="1:4" ht="18.600000000000001" thickBot="1" x14ac:dyDescent="0.45">
      <c r="A7" s="64" t="s">
        <v>69</v>
      </c>
      <c r="B7" s="62">
        <f>SUM(B8:B17)*'Vertinimo tvarka'!H14</f>
        <v>0</v>
      </c>
      <c r="C7" s="62">
        <f>SUM(C8:C17)*'Vertinimo tvarka'!H14</f>
        <v>0</v>
      </c>
      <c r="D7" s="62">
        <f>SUM(D8:D17)*'Vertinimo tvarka'!H14</f>
        <v>0</v>
      </c>
    </row>
    <row r="8" spans="1:4" ht="18" x14ac:dyDescent="0.3">
      <c r="A8" s="65" t="s">
        <v>70</v>
      </c>
      <c r="B8" s="60">
        <f>COUNTIF('Pasiūlymų suvestinė_Bendra'!B6, "Yra")*'Vertinimo tvarka'!F16</f>
        <v>0</v>
      </c>
      <c r="C8" s="60">
        <f>COUNTIF('Pasiūlymų suvestinė_Bendra'!C6, "Yra")*'Vertinimo tvarka'!F16</f>
        <v>0</v>
      </c>
      <c r="D8" s="60">
        <f>COUNTIF('Pasiūlymų suvestinė_Bendra'!D6, "Yra")*'Vertinimo tvarka'!F16</f>
        <v>0</v>
      </c>
    </row>
    <row r="9" spans="1:4" ht="18" x14ac:dyDescent="0.3">
      <c r="A9" s="66" t="s">
        <v>71</v>
      </c>
      <c r="B9" s="60">
        <f>COUNTIF('Pasiūlymų suvestinė_Bendra'!B7, "Yra")*'Vertinimo tvarka'!F17</f>
        <v>0</v>
      </c>
      <c r="C9" s="60">
        <f>COUNTIF('Pasiūlymų suvestinė_Bendra'!C7, "Yra")*'Vertinimo tvarka'!F17</f>
        <v>0</v>
      </c>
      <c r="D9" s="60">
        <f>COUNTIF('Pasiūlymų suvestinė_Bendra'!D7, "Yra")*'Vertinimo tvarka'!F17</f>
        <v>0</v>
      </c>
    </row>
    <row r="10" spans="1:4" ht="18" x14ac:dyDescent="0.3">
      <c r="A10" s="66" t="s">
        <v>72</v>
      </c>
      <c r="B10" s="60">
        <f>COUNTIF('Pasiūlymų suvestinė_Bendra'!B8, "Yra")*'Vertinimo tvarka'!F18</f>
        <v>0</v>
      </c>
      <c r="C10" s="60">
        <f>COUNTIF('Pasiūlymų suvestinė_Bendra'!C8, "Yra")*'Vertinimo tvarka'!F18</f>
        <v>0</v>
      </c>
      <c r="D10" s="60">
        <f>COUNTIF('Pasiūlymų suvestinė_Bendra'!D8, "Yra")*'Vertinimo tvarka'!F18</f>
        <v>0</v>
      </c>
    </row>
    <row r="11" spans="1:4" ht="18" x14ac:dyDescent="0.3">
      <c r="A11" s="66" t="s">
        <v>73</v>
      </c>
      <c r="B11" s="60">
        <f>COUNTIF('Pasiūlymų suvestinė_Bendra'!B9, "Yra")*'Vertinimo tvarka'!F19</f>
        <v>0</v>
      </c>
      <c r="C11" s="60">
        <f>COUNTIF('Pasiūlymų suvestinė_Bendra'!C9, "Yra")*'Vertinimo tvarka'!F19</f>
        <v>0</v>
      </c>
      <c r="D11" s="60">
        <f>COUNTIF('Pasiūlymų suvestinė_Bendra'!D9, "Yra")*'Vertinimo tvarka'!F19</f>
        <v>0</v>
      </c>
    </row>
    <row r="12" spans="1:4" ht="18" x14ac:dyDescent="0.3">
      <c r="A12" s="66" t="s">
        <v>77</v>
      </c>
      <c r="B12" s="60">
        <f>COUNTIF('Pasiūlymų suvestinė_Bendra'!B10, "Yra")*'Vertinimo tvarka'!F20</f>
        <v>0</v>
      </c>
      <c r="C12" s="60">
        <f>COUNTIF('Pasiūlymų suvestinė_Bendra'!C10, "Yra")*'Vertinimo tvarka'!F20</f>
        <v>0</v>
      </c>
      <c r="D12" s="60">
        <f>COUNTIF('Pasiūlymų suvestinė_Bendra'!D10, "Yra")*'Vertinimo tvarka'!F20</f>
        <v>0</v>
      </c>
    </row>
    <row r="13" spans="1:4" ht="18" x14ac:dyDescent="0.3">
      <c r="A13" s="66" t="s">
        <v>82</v>
      </c>
      <c r="B13" s="60">
        <f>COUNTIF('Pasiūlymų suvestinė_Bendra'!B11, "Yra")*'Vertinimo tvarka'!F21</f>
        <v>0</v>
      </c>
      <c r="C13" s="60">
        <f>COUNTIF('Pasiūlymų suvestinė_Bendra'!C11, "Yra")*'Vertinimo tvarka'!F21</f>
        <v>0</v>
      </c>
      <c r="D13" s="60">
        <f>COUNTIF('Pasiūlymų suvestinė_Bendra'!D11, "Yra")*'Vertinimo tvarka'!F21</f>
        <v>0</v>
      </c>
    </row>
    <row r="14" spans="1:4" ht="18" x14ac:dyDescent="0.3">
      <c r="A14" s="66" t="s">
        <v>88</v>
      </c>
      <c r="B14" s="60">
        <f>COUNTIF('Pasiūlymų suvestinė_Bendra'!B12, "Yra")*'Vertinimo tvarka'!F22</f>
        <v>0</v>
      </c>
      <c r="C14" s="60">
        <f>COUNTIF('Pasiūlymų suvestinė_Bendra'!C12, "Yra")*'Vertinimo tvarka'!F22</f>
        <v>0</v>
      </c>
      <c r="D14" s="60">
        <f>COUNTIF('Pasiūlymų suvestinė_Bendra'!D12, "Yra")*'Vertinimo tvarka'!F22</f>
        <v>0</v>
      </c>
    </row>
    <row r="15" spans="1:4" ht="18" x14ac:dyDescent="0.3">
      <c r="A15" s="66" t="s">
        <v>101</v>
      </c>
      <c r="B15" s="60">
        <f>COUNTIF('Pasiūlymų suvestinė_Bendra'!B13, "Yra")*'Vertinimo tvarka'!F23</f>
        <v>0</v>
      </c>
      <c r="C15" s="60">
        <f>COUNTIF('Pasiūlymų suvestinė_Bendra'!C13, "Yra")*'Vertinimo tvarka'!F23</f>
        <v>0</v>
      </c>
      <c r="D15" s="60">
        <f>COUNTIF('Pasiūlymų suvestinė_Bendra'!D13, "Yra")*'Vertinimo tvarka'!F23</f>
        <v>0</v>
      </c>
    </row>
    <row r="16" spans="1:4" ht="18" x14ac:dyDescent="0.3">
      <c r="A16" s="66" t="s">
        <v>102</v>
      </c>
      <c r="B16" s="60">
        <f>COUNTIF('Pasiūlymų suvestinė_Bendra'!B14, "Yra")*'Vertinimo tvarka'!F24</f>
        <v>0</v>
      </c>
      <c r="C16" s="60">
        <f>COUNTIF('Pasiūlymų suvestinė_Bendra'!C14, "Yra")*'Vertinimo tvarka'!F24</f>
        <v>0</v>
      </c>
      <c r="D16" s="60">
        <f>COUNTIF('Pasiūlymų suvestinė_Bendra'!D14, "Yra")*'Vertinimo tvarka'!F24</f>
        <v>0</v>
      </c>
    </row>
    <row r="17" spans="1:4" ht="18" x14ac:dyDescent="0.3">
      <c r="A17" s="66" t="s">
        <v>103</v>
      </c>
      <c r="B17" s="60">
        <f>COUNTIF('Pasiūlymų suvestinė_Bendra'!B15, "Yra")*'Vertinimo tvarka'!F25</f>
        <v>0</v>
      </c>
      <c r="C17" s="60">
        <f>COUNTIF('Pasiūlymų suvestinė_Bendra'!C15, "Yra")*'Vertinimo tvarka'!F25</f>
        <v>0</v>
      </c>
      <c r="D17" s="60">
        <f>COUNTIF('Pasiūlymų suvestinė_Bendra'!D15, "Yra")*'Vertinimo tvarka'!F25</f>
        <v>0</v>
      </c>
    </row>
    <row r="18" spans="1:4" ht="18" x14ac:dyDescent="0.3">
      <c r="A18" s="66" t="s">
        <v>123</v>
      </c>
      <c r="B18" s="60">
        <f>COUNTIF('Pasiūlymų suvestinė_Bendra'!B16, "Yra")*'Vertinimo tvarka'!F26</f>
        <v>0</v>
      </c>
      <c r="C18" s="60">
        <f>COUNTIF('Pasiūlymų suvestinė_Bendra'!C16, "Yra")*'Vertinimo tvarka'!F26</f>
        <v>0</v>
      </c>
      <c r="D18" s="60">
        <f>COUNTIF('Pasiūlymų suvestinė_Bendra'!D16, "Yra")*'Vertinimo tvarka'!F26</f>
        <v>0</v>
      </c>
    </row>
    <row r="19" spans="1:4" ht="18.600000000000001" thickBot="1" x14ac:dyDescent="0.45">
      <c r="A19" s="63" t="s">
        <v>74</v>
      </c>
      <c r="B19" s="47" t="e">
        <f>SUM(B6+B7)</f>
        <v>#DIV/0!</v>
      </c>
      <c r="C19" s="47" t="e">
        <f>SUM(C6+C7)</f>
        <v>#DIV/0!</v>
      </c>
      <c r="D19" s="47" t="e">
        <f>SUM(D6+D7)</f>
        <v>#DIV/0!</v>
      </c>
    </row>
    <row r="20" spans="1:4" ht="16.2" thickBot="1" x14ac:dyDescent="0.35">
      <c r="A20" s="63" t="s">
        <v>75</v>
      </c>
      <c r="B20" s="43" t="e">
        <f>_xlfn.RANK.EQ(B19, $B$19:$D$19, 0)</f>
        <v>#DIV/0!</v>
      </c>
      <c r="C20" s="43" t="e">
        <f>_xlfn.RANK.EQ(C19, $B$19:$D$19, 0)</f>
        <v>#DIV/0!</v>
      </c>
      <c r="D20" s="43" t="e">
        <f>_xlfn.RANK.EQ(D19, $B$19:$D$19, 0)</f>
        <v>#DIV/0!</v>
      </c>
    </row>
    <row r="22" spans="1:4" x14ac:dyDescent="0.3">
      <c r="B22" s="1" t="s">
        <v>76</v>
      </c>
    </row>
    <row r="27" spans="1:4" x14ac:dyDescent="0.3">
      <c r="A27" s="44"/>
    </row>
    <row r="32" spans="1:4" x14ac:dyDescent="0.3">
      <c r="A32" s="45"/>
    </row>
  </sheetData>
  <phoneticPr fontId="21" type="noConversion"/>
  <conditionalFormatting sqref="B20:D20">
    <cfRule type="cellIs" dxfId="1" priority="1" operator="equal">
      <formula>1</formula>
    </cfRule>
    <cfRule type="cellIs" dxfId="0" priority="2" operator="equal">
      <formula>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09375" defaultRowHeight="15.6" x14ac:dyDescent="0.3"/>
  <cols>
    <col min="1" max="16384" width="9.109375" style="1"/>
  </cols>
  <sheetData>
    <row r="1" spans="1:1" x14ac:dyDescent="0.3">
      <c r="A1" s="1" t="s">
        <v>2</v>
      </c>
    </row>
    <row r="2" spans="1:1" x14ac:dyDescent="0.3">
      <c r="A2" s="1" t="s">
        <v>3</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88dd42b112e7c9eb0de10a1930aa4f3b">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1248cf5056895630775ce409fbcead7c"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46F5F6-8A11-4CF8-9CAE-EA62375383DC}">
  <ds:schemaRefs>
    <ds:schemaRef ds:uri="http://schemas.microsoft.com/sharepoint/v3/contenttype/forms"/>
  </ds:schemaRefs>
</ds:datastoreItem>
</file>

<file path=customXml/itemProps2.xml><?xml version="1.0" encoding="utf-8"?>
<ds:datastoreItem xmlns:ds="http://schemas.openxmlformats.org/officeDocument/2006/customXml" ds:itemID="{67C6CED4-6884-4CD7-9764-D16E42D74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24226B-601F-41AE-B726-142D9A19C92F}">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Pasiūlymas</vt:lpstr>
      <vt:lpstr>Vertinimo sąlygos</vt:lpstr>
      <vt:lpstr>Vertinimo tvarka</vt:lpstr>
      <vt:lpstr>Pasiūlymų suvestinė_Bendra</vt:lpstr>
      <vt:lpstr>Pasiūlymų suvestinė_Koreguota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Čiukšytė-Nagienė</cp:lastModifiedBy>
  <dcterms:created xsi:type="dcterms:W3CDTF">2021-04-30T12:21:51Z</dcterms:created>
  <dcterms:modified xsi:type="dcterms:W3CDTF">2025-11-07T12:49:09Z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6dbec8-95a8-4638-9f5f-bd076536645c_Enabled">
    <vt:lpwstr>true</vt:lpwstr>
  </property>
  <property fmtid="{D5CDD505-2E9C-101B-9397-08002B2CF9AE}" pid="3" name="MSIP_Label_ff6dbec8-95a8-4638-9f5f-bd076536645c_SetDate">
    <vt:lpwstr>2024-07-25T08:02:35Z</vt:lpwstr>
  </property>
  <property fmtid="{D5CDD505-2E9C-101B-9397-08002B2CF9AE}" pid="4" name="MSIP_Label_ff6dbec8-95a8-4638-9f5f-bd076536645c_Method">
    <vt:lpwstr>Standard</vt:lpwstr>
  </property>
  <property fmtid="{D5CDD505-2E9C-101B-9397-08002B2CF9AE}" pid="5" name="MSIP_Label_ff6dbec8-95a8-4638-9f5f-bd076536645c_Name">
    <vt:lpwstr>Restricted - Default</vt:lpwstr>
  </property>
  <property fmtid="{D5CDD505-2E9C-101B-9397-08002B2CF9AE}" pid="6" name="MSIP_Label_ff6dbec8-95a8-4638-9f5f-bd076536645c_SiteId">
    <vt:lpwstr>5dbf1add-202a-4b8d-815b-bf0fb024e033</vt:lpwstr>
  </property>
  <property fmtid="{D5CDD505-2E9C-101B-9397-08002B2CF9AE}" pid="7" name="MSIP_Label_ff6dbec8-95a8-4638-9f5f-bd076536645c_ActionId">
    <vt:lpwstr>d4d4d252-dc83-45e4-b9f2-228075e10635</vt:lpwstr>
  </property>
  <property fmtid="{D5CDD505-2E9C-101B-9397-08002B2CF9AE}" pid="8" name="MSIP_Label_ff6dbec8-95a8-4638-9f5f-bd076536645c_ContentBits">
    <vt:lpwstr>0</vt:lpwstr>
  </property>
  <property fmtid="{D5CDD505-2E9C-101B-9397-08002B2CF9AE}" pid="9" name="ContentTypeId">
    <vt:lpwstr>0x0101008E25670BE377154BAD1C9BBF22B81D14</vt:lpwstr>
  </property>
  <property fmtid="{D5CDD505-2E9C-101B-9397-08002B2CF9AE}" pid="10" name="MediaServiceImageTags">
    <vt:lpwstr/>
  </property>
</Properties>
</file>