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84" documentId="13_ncr:1_{B2820A78-6A6F-4E71-8092-AC4F864E6B8D}" xr6:coauthVersionLast="47" xr6:coauthVersionMax="47" xr10:uidLastSave="{3C5EAB07-7BBF-44BB-88FB-D430121C01EB}"/>
  <bookViews>
    <workbookView xWindow="28680" yWindow="-120" windowWidth="29040" windowHeight="15720" xr2:uid="{5483DBAB-F8D9-4D07-8840-AC47F9C153B4}"/>
  </bookViews>
  <sheets>
    <sheet name="Vertinimo tvarka" sheetId="13" r:id="rId1"/>
    <sheet name="Vertinimo sąlygos" sheetId="15" r:id="rId2"/>
    <sheet name="Pasiūlymas" sheetId="1" r:id="rId3"/>
    <sheet name="Pasiūlymų suvestinė_Bendra" sheetId="16" r:id="rId4"/>
    <sheet name="Pasiūlymų suvestinė_Koreguota" sheetId="17" r:id="rId5"/>
    <sheet name="Pasiūlymų vertinimo rezultatai" sheetId="18" r:id="rId6"/>
    <sheet name="Sheet6" sheetId="8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2" i="1" l="1"/>
  <c r="C11" i="1"/>
  <c r="C11" i="18"/>
  <c r="C10" i="18"/>
  <c r="C9" i="18"/>
  <c r="B11" i="18"/>
  <c r="B10" i="18"/>
  <c r="B9" i="18"/>
  <c r="C9" i="1"/>
  <c r="C8" i="18"/>
  <c r="B8" i="18"/>
  <c r="H14" i="13"/>
  <c r="H13" i="13"/>
  <c r="C7" i="18" l="1"/>
  <c r="B4" i="17"/>
  <c r="B5" i="17" s="1"/>
  <c r="B4" i="18" s="1"/>
  <c r="B3" i="18"/>
  <c r="C3" i="18"/>
  <c r="C5" i="18" s="1"/>
  <c r="C4" i="17"/>
  <c r="C5" i="17" s="1"/>
  <c r="C4" i="18" s="1"/>
  <c r="B7" i="18"/>
  <c r="C6" i="18" l="1"/>
  <c r="C12" i="18" s="1"/>
  <c r="B5" i="18"/>
  <c r="B6" i="18"/>
  <c r="B12" i="18" s="1"/>
  <c r="B13" i="18" l="1"/>
  <c r="C13" i="18"/>
</calcChain>
</file>

<file path=xl/sharedStrings.xml><?xml version="1.0" encoding="utf-8"?>
<sst xmlns="http://schemas.openxmlformats.org/spreadsheetml/2006/main" count="111" uniqueCount="95">
  <si>
    <t>PASIŪLYMŲ VERTINIMAS</t>
  </si>
  <si>
    <t>2. Ekonomiškai naudingiausias pasiūlymas – tai pasiūlymas, kurio balų suma, apskaičiuota pagal toliau nustatytus pasiūlymų vertinimo kriterijus ir sąlygas, yra didžiausia.</t>
  </si>
  <si>
    <t>Numatytų vertinimo kriterijų lyginamieji svoriai:</t>
  </si>
  <si>
    <t>1) Kaina (K)</t>
  </si>
  <si>
    <t>2) Techniniai pranašumai (T)</t>
  </si>
  <si>
    <t>Vertinimo kriterijai ir jų parametrų lyginamieji svoriai:</t>
  </si>
  <si>
    <t>Vertinimo kriterijai</t>
  </si>
  <si>
    <t>Lyginamasis svoris ekonominio naudingumo įvertinime</t>
  </si>
  <si>
    <t>Kaina (K)</t>
  </si>
  <si>
    <t>X =</t>
  </si>
  <si>
    <t>Techniniai pranašumai (T)</t>
  </si>
  <si>
    <t>Y =</t>
  </si>
  <si>
    <t>Nr.</t>
  </si>
  <si>
    <t>Parametrai</t>
  </si>
  <si>
    <t>Formulės rūšis</t>
  </si>
  <si>
    <t>Parametro lyginamasis svoris</t>
  </si>
  <si>
    <t>T1</t>
  </si>
  <si>
    <t>Maksimalus kadrų dažnis 2D režime ≥ 6000 kadrų/s</t>
  </si>
  <si>
    <t>Statinis:
(yra/nėra)</t>
  </si>
  <si>
    <t>L1 =</t>
  </si>
  <si>
    <r>
      <t xml:space="preserve">Įrašyti parametro vertę: </t>
    </r>
    <r>
      <rPr>
        <b/>
        <sz val="12"/>
        <rFont val="Times New Roman"/>
        <family val="1"/>
        <charset val="186"/>
      </rPr>
      <t>yra / nėra</t>
    </r>
  </si>
  <si>
    <t>T2</t>
  </si>
  <si>
    <t>Specializuota programa, skirta itin mažo srauto mikro kraujagyslėms, kurios kadrų dažnis ne mažesnis kaip 60 kadrų per sekundę, o mažiausia kraujo srauto aptikimo riba - ne didesnė kaip 0,3 cm/s</t>
  </si>
  <si>
    <t>L2 =</t>
  </si>
  <si>
    <t>T3</t>
  </si>
  <si>
    <t>Komplektuojamo linijinio daviklio maksimalus skenavimo dažnis ≥ 22 MHz</t>
  </si>
  <si>
    <t>L3 =</t>
  </si>
  <si>
    <t>T4</t>
  </si>
  <si>
    <t>Komplektuojamo linijinio daviklio elementų skaičius ≥ 900</t>
  </si>
  <si>
    <t>L4 =</t>
  </si>
  <si>
    <t>Pasiūlymo ekonominio naudingumo (kainos ir kokybės santykio) apskaičiavimo tvarka (formulė) yra pateikiama žemiau:</t>
  </si>
  <si>
    <t>1. Pasiūlymo ekonominis naudingumas (E) apskaičiuojamas sudedant tiekėjo pasiūlymo kainos (K) ir techninių pranašumų (T) balus:</t>
  </si>
  <si>
    <t>E = K + T</t>
  </si>
  <si>
    <t>2. Pasiūlymo kainos (K) balai apskaičiuojami mažiausios pasiūlytos kainos (Kmin) ir vertinamo pasiūlymo kainos (Kv) santykį padauginant iš kainos lyginamojo svorio (X):</t>
  </si>
  <si>
    <t>3. Kadangi siūlomo objekto T1, T2, T3 ir T4 techniniai parametrai neturi skaitinių išraiškų (yra arba nėra), todėl parametrų įvertinimas apskaičiuojamas pagal metodiką:</t>
  </si>
  <si>
    <t>Jei siūlomas objektas turi nurodytą pranašumą gauna maksimalų balų skaičių pagal lyginamąjį svorį: T1 = L1 = 0.40, T2 = L2 = 0.30, T3 = L3 = 0.10, T4 = L4 = 0.20. Jei siūlomas objektas neturi nurodyto pranašumo gauna 0 balų: T1 = L1 = 0, T2 = L2 = 0, T3 = L3 = 0, T4 = L4 = 0.</t>
  </si>
  <si>
    <t>Techninių pranašumų (T) balai apskaičiuojami visų techninių kriterijų parametrų įvertinimų sumą padauginant iš techninių pranašumų lyginamojo svorio (Y):</t>
  </si>
  <si>
    <t>Vertinimo sąlygos</t>
  </si>
  <si>
    <t>Ekonominis pranašumas už kiekvienus papildomos garantijos metus (EpPG)</t>
  </si>
  <si>
    <t>%</t>
  </si>
  <si>
    <t>Minimalus garantinis laikotarpis (gamintojo garantija arba garantija pagal įstatymą) (MGL)</t>
  </si>
  <si>
    <t>metai</t>
  </si>
  <si>
    <r>
      <t>1. Siūlomi techniniai funkcionalumai (</t>
    </r>
    <r>
      <rPr>
        <b/>
        <sz val="12"/>
        <color rgb="FFFF0000"/>
        <rFont val="Times New Roman"/>
        <family val="1"/>
      </rPr>
      <t>Pildo Tiekėjas</t>
    </r>
    <r>
      <rPr>
        <b/>
        <sz val="12"/>
        <color theme="1"/>
        <rFont val="Times New Roman"/>
        <family val="1"/>
      </rPr>
      <t>):</t>
    </r>
  </si>
  <si>
    <t>Siūlomas techninis funkcionalumas</t>
  </si>
  <si>
    <t>Pasirinkti (Yra / Nėra) parametro reikšmę</t>
  </si>
  <si>
    <r>
      <t>2. Siūlomas garantinis laikotarpis (</t>
    </r>
    <r>
      <rPr>
        <b/>
        <sz val="12"/>
        <color rgb="FFFF0000"/>
        <rFont val="Times New Roman"/>
        <family val="1"/>
      </rPr>
      <t>Pildo Tiekėjas</t>
    </r>
    <r>
      <rPr>
        <b/>
        <sz val="12"/>
        <color theme="1"/>
        <rFont val="Times New Roman"/>
        <family val="1"/>
      </rPr>
      <t>):</t>
    </r>
  </si>
  <si>
    <t>Siūlomos prekės garantinis laikotarpis</t>
  </si>
  <si>
    <t>Pasirinkti garantinį laikotarpį</t>
  </si>
  <si>
    <t>Terminas</t>
  </si>
  <si>
    <t>Siūlomas medicinos prietaiso garantinis laikotarpis*</t>
  </si>
  <si>
    <t>* Garantijos laikotarpiu tiekėjas teisės aktų nustatyta tvarka nemokamai:</t>
  </si>
  <si>
    <t xml:space="preserve">1. atlieka prekės techninę priežiūrą (įskaitant techninei priežiūrai atlikti reikalingas detales ir/arba medžiagas); </t>
  </si>
  <si>
    <t>2. atlieka garantijos sąlygas atitinkančių gedimų (jei jie nutiko naudojant įrangą pagal paskirtį, laikantis pateiktų instrukcijų bei nurodytų eksploatavimo sąlygų) šalinimą;</t>
  </si>
  <si>
    <t>3. informuoja pirkėją apie prevencinius veiksmus (jei tokių būtina imtis);</t>
  </si>
  <si>
    <t>4. teikia pirkėjui išsamias konsultacijas ir paaiškinimus;</t>
  </si>
  <si>
    <t>5. gedimo atveju atvyksta remontuoti ne vėliau kaip per 48 (keturiasdešimt aštuonias) valandas nuo pranešimo apie prekės gedimą gavimo;</t>
  </si>
  <si>
    <t xml:space="preserve">Tiekėjas 1 </t>
  </si>
  <si>
    <t>Tiekėjas 2</t>
  </si>
  <si>
    <r>
      <t>Pasiūlymo kaina (Pk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), € su PVM</t>
    </r>
  </si>
  <si>
    <r>
      <t>Siūlomas garantinis laikotarpis (T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GL), metai</t>
    </r>
  </si>
  <si>
    <r>
      <t>Techninis pranašumas T1 (T1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</si>
  <si>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Techninis pranašumas T2 (T2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</si>
  <si>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Techninis pranašumas T3 (T3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</si>
  <si>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Techninis pranašumas T4 (T4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</si>
  <si>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t>Žymėjimų paaiškinimai:</t>
  </si>
  <si>
    <r>
      <rPr>
        <b/>
        <sz val="12"/>
        <color theme="1"/>
        <rFont val="Times New Roman"/>
        <family val="1"/>
      </rPr>
      <t>Pk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- Tiekėjo n siūlomo medicinos prietaiso kaina (€ su PVM), nurodyta komerciniame pasiūlyme.</t>
    </r>
  </si>
  <si>
    <r>
      <rPr>
        <b/>
        <sz val="12"/>
        <color theme="1"/>
        <rFont val="Times New Roman"/>
        <family val="1"/>
      </rPr>
      <t>T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GL</t>
    </r>
    <r>
      <rPr>
        <sz val="12"/>
        <color theme="1"/>
        <rFont val="Times New Roman"/>
        <family val="1"/>
      </rPr>
      <t xml:space="preserve"> - Tiekėjo n siūlomas prietaiso garantinis laikotarpis (metais). Minimalus garantinis laikorpis yra 3 m., tačiau kiekvienas Tiekėjas gali duoti papildomą garantiją už kurią gaus ekonominį pranašumą, t.y. už kiekvienus papildomus metus Tiekėjui bus minusuojami 6 % nuo pasiūlymo kainos.</t>
    </r>
  </si>
  <si>
    <r>
      <rPr>
        <b/>
        <sz val="12"/>
        <color theme="1"/>
        <rFont val="Times New Roman"/>
        <family val="1"/>
      </rPr>
      <t>T1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- T4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- Tiekėjo n Techninis pranašumas, nurodytas "Vertinimo tvarkoje" (Yra / Nėra). </t>
    </r>
  </si>
  <si>
    <r>
      <t>Ekonominis pranašumas už suteiktą papildomą garantiją, € su PVM (EpPG</t>
    </r>
    <r>
      <rPr>
        <vertAlign val="subscript"/>
        <sz val="12"/>
        <rFont val="Times New Roman"/>
        <family val="1"/>
      </rPr>
      <t>n</t>
    </r>
    <r>
      <rPr>
        <sz val="12"/>
        <rFont val="Times New Roman"/>
        <family val="1"/>
      </rPr>
      <t>)</t>
    </r>
  </si>
  <si>
    <r>
      <t>Koreguota pasiūlo kaina, € su PVM (KPK</t>
    </r>
    <r>
      <rPr>
        <vertAlign val="subscript"/>
        <sz val="12"/>
        <rFont val="Times New Roman"/>
        <family val="1"/>
      </rPr>
      <t>n</t>
    </r>
    <r>
      <rPr>
        <sz val="12"/>
        <rFont val="Times New Roman"/>
        <family val="1"/>
      </rPr>
      <t>)</t>
    </r>
  </si>
  <si>
    <t>Žymėjimų paaiškinimai ir formulės:</t>
  </si>
  <si>
    <r>
      <rPr>
        <b/>
        <sz val="12"/>
        <color theme="1"/>
        <rFont val="Times New Roman"/>
        <family val="1"/>
      </rPr>
      <t>EpPG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- Tiekėjo n gaunamas ekonominis pranašumas už suteiktą papildomą garantiją, € su PVM.</t>
    </r>
  </si>
  <si>
    <r>
      <rPr>
        <b/>
        <sz val="12"/>
        <color theme="1"/>
        <rFont val="Times New Roman"/>
        <family val="1"/>
      </rPr>
      <t>Pk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- </t>
    </r>
    <r>
      <rPr>
        <sz val="12"/>
        <color theme="1"/>
        <rFont val="Times New Roman"/>
        <family val="1"/>
      </rPr>
      <t>Tiekėjo n siūlomo Prietaiso kaina (€ su PVM), nurodyta komerciniame pasiūlyme.</t>
    </r>
  </si>
  <si>
    <r>
      <rPr>
        <b/>
        <sz val="12"/>
        <color theme="1"/>
        <rFont val="Times New Roman"/>
        <family val="1"/>
      </rPr>
      <t>T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GL</t>
    </r>
    <r>
      <rPr>
        <sz val="12"/>
        <color theme="1"/>
        <rFont val="Times New Roman"/>
        <family val="1"/>
      </rPr>
      <t xml:space="preserve"> - Tiekėjo n siūlomas Prietaiso garantinis laikotarpis (metais). </t>
    </r>
  </si>
  <si>
    <r>
      <rPr>
        <b/>
        <sz val="12"/>
        <color theme="1"/>
        <rFont val="Times New Roman"/>
        <family val="1"/>
        <charset val="186"/>
      </rPr>
      <t xml:space="preserve">MGL </t>
    </r>
    <r>
      <rPr>
        <sz val="12"/>
        <color theme="1"/>
        <rFont val="Times New Roman"/>
        <family val="1"/>
        <charset val="186"/>
      </rPr>
      <t xml:space="preserve">- </t>
    </r>
    <r>
      <rPr>
        <sz val="12"/>
        <color theme="1"/>
        <rFont val="Times New Roman"/>
        <family val="1"/>
      </rPr>
      <t>Minimalus garantinis laikotarpis (gamintojo garantija arba garantija pagal įstatymą)</t>
    </r>
  </si>
  <si>
    <t>Formulės:</t>
  </si>
  <si>
    <r>
      <rPr>
        <b/>
        <i/>
        <sz val="12"/>
        <rFont val="Times New Roman"/>
        <family val="1"/>
      </rPr>
      <t>EpPG</t>
    </r>
    <r>
      <rPr>
        <b/>
        <i/>
        <vertAlign val="subscript"/>
        <sz val="12"/>
        <rFont val="Times New Roman"/>
        <family val="1"/>
      </rPr>
      <t>n</t>
    </r>
    <r>
      <rPr>
        <i/>
        <sz val="12"/>
        <rFont val="Times New Roman"/>
        <family val="1"/>
      </rPr>
      <t xml:space="preserve"> = (T</t>
    </r>
    <r>
      <rPr>
        <i/>
        <vertAlign val="subscript"/>
        <sz val="12"/>
        <rFont val="Times New Roman"/>
        <family val="1"/>
      </rPr>
      <t>n</t>
    </r>
    <r>
      <rPr>
        <i/>
        <sz val="12"/>
        <rFont val="Times New Roman"/>
        <family val="1"/>
      </rPr>
      <t>GL  - MGL) x (Pk</t>
    </r>
    <r>
      <rPr>
        <i/>
        <vertAlign val="subscript"/>
        <sz val="12"/>
        <rFont val="Times New Roman"/>
        <family val="1"/>
      </rPr>
      <t>n</t>
    </r>
    <r>
      <rPr>
        <i/>
        <sz val="12"/>
        <rFont val="Times New Roman"/>
        <family val="1"/>
      </rPr>
      <t xml:space="preserve"> x (EpPG/100))</t>
    </r>
  </si>
  <si>
    <r>
      <t>Pasiūlymo kaina (Pk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), € su PVM</t>
    </r>
  </si>
  <si>
    <r>
      <t>Koreguota pasiūlo kaina (KPK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), € su PVM</t>
    </r>
  </si>
  <si>
    <r>
      <t>Pasiūlymo kainos balas (PkB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)</t>
    </r>
  </si>
  <si>
    <r>
      <t>Koreguotos pasiūlymo kainos balas (KPkB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)</t>
    </r>
  </si>
  <si>
    <r>
      <t>Ekonominių pranašumų balas (T</t>
    </r>
    <r>
      <rPr>
        <vertAlign val="subscript"/>
        <sz val="12"/>
        <rFont val="Times New Roman"/>
        <family val="1"/>
      </rPr>
      <t>n</t>
    </r>
    <r>
      <rPr>
        <sz val="12"/>
        <rFont val="Times New Roman"/>
        <family val="1"/>
      </rPr>
      <t>)</t>
    </r>
  </si>
  <si>
    <r>
      <t>T1</t>
    </r>
    <r>
      <rPr>
        <vertAlign val="subscript"/>
        <sz val="12"/>
        <color theme="1"/>
        <rFont val="Times New Roman"/>
        <family val="1"/>
      </rPr>
      <t>n</t>
    </r>
  </si>
  <si>
    <r>
      <t>T2</t>
    </r>
    <r>
      <rPr>
        <vertAlign val="subscript"/>
        <sz val="12"/>
        <rFont val="Times New Roman"/>
        <family val="1"/>
      </rPr>
      <t>n</t>
    </r>
  </si>
  <si>
    <r>
      <t>T3</t>
    </r>
    <r>
      <rPr>
        <vertAlign val="subscript"/>
        <sz val="12"/>
        <rFont val="Times New Roman"/>
        <family val="1"/>
      </rPr>
      <t>n</t>
    </r>
  </si>
  <si>
    <r>
      <t>T4</t>
    </r>
    <r>
      <rPr>
        <vertAlign val="subscript"/>
        <sz val="12"/>
        <rFont val="Times New Roman"/>
        <family val="1"/>
      </rPr>
      <t>n</t>
    </r>
  </si>
  <si>
    <r>
      <t>Ekonominio naudingumo (E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) balas</t>
    </r>
  </si>
  <si>
    <t>Tiekėjų pasiūlymų reitingavimas*</t>
  </si>
  <si>
    <t>* Reitingavimas vyksta automatiškai. Tuo atveju jei kelių tiekėjų Ekonominio naudingumo balas (E) sutampa, tokiu atveju PO laimėtoją pasirenka pagal pirkimo dokumentuose nustatytas sąlygas ir VPĮ.</t>
  </si>
  <si>
    <t>Taip</t>
  </si>
  <si>
    <t>Ne</t>
  </si>
  <si>
    <t>Tiekėjo siūlomos prekės parametrų reikšmės (Failo, dokumento pavadinimas ir puslapio Nr., pažymintis vietą, kurioje yra siūlomus techninius parametrus patvirtinantys dokumentai, siūlomos prekės katalogo numeris)</t>
  </si>
  <si>
    <r>
      <t xml:space="preserve">1. Perkančiosios organizacijos neatmesti pasiūlymai vertinami taikant ekonomiškai naudingiausio pasiūlymo vertinimo kriterijus, kai vertinama </t>
    </r>
    <r>
      <rPr>
        <b/>
        <sz val="12"/>
        <color rgb="FF000000"/>
        <rFont val="Times New Roman"/>
        <family val="1"/>
        <charset val="186"/>
      </rPr>
      <t>kaina ir kokybė.</t>
    </r>
    <r>
      <rPr>
        <sz val="12"/>
        <color rgb="FF000000"/>
        <rFont val="Times New Roman"/>
        <family val="1"/>
        <charset val="186"/>
      </rPr>
      <t xml:space="preserve"> Taip pat yra vertinama siūlomo objekto išplėstinė garantinė priežiūra.</t>
    </r>
  </si>
  <si>
    <r>
      <rPr>
        <b/>
        <sz val="12"/>
        <color theme="1"/>
        <rFont val="Times New Roman"/>
        <family val="1"/>
      </rPr>
      <t>KPK</t>
    </r>
    <r>
      <rPr>
        <b/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 xml:space="preserve"> - Tiekėjo n koreguota pasiūlymo kaina, € su PVM.</t>
    </r>
  </si>
  <si>
    <r>
      <rPr>
        <b/>
        <i/>
        <sz val="12"/>
        <rFont val="Times New Roman"/>
        <family val="1"/>
      </rPr>
      <t>KPK</t>
    </r>
    <r>
      <rPr>
        <b/>
        <i/>
        <vertAlign val="subscript"/>
        <sz val="12"/>
        <rFont val="Times New Roman"/>
        <family val="1"/>
      </rPr>
      <t>n</t>
    </r>
    <r>
      <rPr>
        <i/>
        <sz val="12"/>
        <rFont val="Times New Roman"/>
        <family val="1"/>
      </rPr>
      <t xml:space="preserve"> = Pk</t>
    </r>
    <r>
      <rPr>
        <i/>
        <vertAlign val="subscript"/>
        <sz val="12"/>
        <rFont val="Times New Roman"/>
        <family val="1"/>
      </rPr>
      <t>n</t>
    </r>
    <r>
      <rPr>
        <i/>
        <sz val="12"/>
        <rFont val="Times New Roman"/>
        <family val="1"/>
      </rPr>
      <t xml:space="preserve"> - EpPG</t>
    </r>
    <r>
      <rPr>
        <i/>
        <vertAlign val="subscript"/>
        <sz val="12"/>
        <rFont val="Times New Roman"/>
        <family val="1"/>
      </rPr>
      <t>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</si>
</sst>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vertAlign val="subscript"/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rgb="FFFF0000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vertAlign val="subscript"/>
      <sz val="12"/>
      <name val="Times New Roman"/>
      <family val="1"/>
    </font>
    <font>
      <i/>
      <vertAlign val="subscript"/>
      <sz val="12"/>
      <name val="Times New Roman"/>
      <family val="1"/>
    </font>
    <font>
      <vertAlign val="subscript"/>
      <sz val="12"/>
      <color theme="1"/>
      <name val="Times New Roman"/>
      <family val="1"/>
    </font>
    <font>
      <i/>
      <sz val="12"/>
      <color rgb="FF00B050"/>
      <name val="Times New Roman"/>
      <family val="1"/>
    </font>
    <font>
      <sz val="8"/>
      <name val="Calibri"/>
      <family val="2"/>
      <scheme val="minor"/>
    </font>
    <font>
      <b/>
      <i/>
      <sz val="14"/>
      <name val="Times New Roman"/>
      <family val="1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/>
    </xf>
    <xf numFmtId="0" fontId="4" fillId="3" borderId="0" xfId="0" applyFont="1" applyFill="1" applyAlignment="1">
      <alignment vertical="center"/>
    </xf>
    <xf numFmtId="0" fontId="5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1" fillId="3" borderId="0" xfId="0" applyFont="1" applyFill="1" applyAlignment="1">
      <alignment wrapText="1"/>
    </xf>
    <xf numFmtId="0" fontId="1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2" borderId="0" xfId="0" applyFont="1" applyFill="1"/>
    <xf numFmtId="0" fontId="11" fillId="2" borderId="0" xfId="0" applyFont="1" applyFill="1"/>
    <xf numFmtId="0" fontId="1" fillId="2" borderId="0" xfId="0" applyFont="1" applyFill="1" applyAlignment="1">
      <alignment vertical="top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 wrapText="1"/>
    </xf>
    <xf numFmtId="0" fontId="2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3" fillId="2" borderId="14" xfId="0" applyFont="1" applyFill="1" applyBorder="1" applyAlignment="1">
      <alignment horizontal="justify" wrapText="1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justify"/>
    </xf>
    <xf numFmtId="0" fontId="17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3" fillId="2" borderId="14" xfId="0" applyFont="1" applyFill="1" applyBorder="1" applyAlignment="1">
      <alignment horizontal="center" vertical="center"/>
    </xf>
    <xf numFmtId="2" fontId="1" fillId="4" borderId="14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21" fillId="0" borderId="0" xfId="0" applyFont="1"/>
    <xf numFmtId="0" fontId="3" fillId="3" borderId="12" xfId="0" applyFont="1" applyFill="1" applyBorder="1" applyAlignment="1">
      <alignment horizontal="justify" vertical="center" wrapText="1"/>
    </xf>
    <xf numFmtId="0" fontId="14" fillId="2" borderId="0" xfId="0" applyFont="1" applyFill="1" applyAlignment="1">
      <alignment horizontal="center" vertical="center"/>
    </xf>
    <xf numFmtId="2" fontId="1" fillId="5" borderId="8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right" vertical="center" wrapText="1"/>
    </xf>
    <xf numFmtId="2" fontId="1" fillId="2" borderId="7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2" fontId="13" fillId="2" borderId="1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indent="2"/>
    </xf>
    <xf numFmtId="0" fontId="3" fillId="0" borderId="0" xfId="0" applyFont="1" applyAlignment="1">
      <alignment horizontal="right" indent="2"/>
    </xf>
    <xf numFmtId="0" fontId="1" fillId="0" borderId="0" xfId="0" applyFont="1" applyAlignment="1">
      <alignment horizontal="right" vertical="center" wrapText="1" indent="2"/>
    </xf>
    <xf numFmtId="0" fontId="3" fillId="0" borderId="0" xfId="0" applyFont="1" applyAlignment="1">
      <alignment horizontal="right" vertical="center" wrapText="1" indent="2"/>
    </xf>
    <xf numFmtId="2" fontId="1" fillId="2" borderId="0" xfId="0" applyNumberFormat="1" applyFont="1" applyFill="1"/>
    <xf numFmtId="0" fontId="3" fillId="3" borderId="13" xfId="0" applyFont="1" applyFill="1" applyBorder="1" applyAlignment="1">
      <alignment horizontal="justify" vertical="center" wrapText="1"/>
    </xf>
    <xf numFmtId="0" fontId="3" fillId="2" borderId="20" xfId="0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3" borderId="1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horizontal="justify" vertical="top" wrapText="1"/>
    </xf>
    <xf numFmtId="0" fontId="25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24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justify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justify" vertical="center" wrapText="1"/>
    </xf>
    <xf numFmtId="0" fontId="1" fillId="2" borderId="0" xfId="0" applyFont="1" applyFill="1" applyAlignment="1">
      <alignment horizontal="justify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1" fillId="2" borderId="0" xfId="0" applyFont="1" applyFill="1" applyAlignment="1">
      <alignment horizontal="justify" vertical="top" wrapText="1"/>
    </xf>
    <xf numFmtId="0" fontId="1" fillId="4" borderId="3" xfId="0" applyFont="1" applyFill="1" applyBorder="1" applyAlignment="1">
      <alignment horizontal="justify"/>
    </xf>
    <xf numFmtId="0" fontId="1" fillId="4" borderId="4" xfId="0" applyFont="1" applyFill="1" applyBorder="1" applyAlignment="1">
      <alignment horizontal="justify"/>
    </xf>
    <xf numFmtId="0" fontId="1" fillId="4" borderId="2" xfId="0" applyFont="1" applyFill="1" applyBorder="1" applyAlignment="1">
      <alignment horizontal="justify"/>
    </xf>
    <xf numFmtId="0" fontId="1" fillId="4" borderId="3" xfId="0" applyFont="1" applyFill="1" applyBorder="1" applyAlignment="1">
      <alignment horizontal="justify" wrapText="1"/>
    </xf>
    <xf numFmtId="0" fontId="1" fillId="4" borderId="4" xfId="0" applyFont="1" applyFill="1" applyBorder="1" applyAlignment="1">
      <alignment horizontal="justify" wrapText="1"/>
    </xf>
    <xf numFmtId="0" fontId="1" fillId="4" borderId="2" xfId="0" applyFont="1" applyFill="1" applyBorder="1" applyAlignment="1">
      <alignment horizontal="justify" wrapText="1"/>
    </xf>
    <xf numFmtId="0" fontId="12" fillId="2" borderId="0" xfId="0" applyFont="1" applyFill="1" applyAlignment="1">
      <alignment horizontal="center"/>
    </xf>
    <xf numFmtId="0" fontId="1" fillId="3" borderId="15" xfId="0" applyFont="1" applyFill="1" applyBorder="1" applyAlignment="1">
      <alignment horizontal="justify" vertical="top" wrapText="1"/>
    </xf>
    <xf numFmtId="0" fontId="1" fillId="3" borderId="18" xfId="0" applyFont="1" applyFill="1" applyBorder="1" applyAlignment="1">
      <alignment horizontal="justify" vertical="top" wrapText="1"/>
    </xf>
    <xf numFmtId="0" fontId="1" fillId="3" borderId="19" xfId="0" applyFont="1" applyFill="1" applyBorder="1" applyAlignment="1">
      <alignment horizontal="justify" vertical="top" wrapText="1"/>
    </xf>
    <xf numFmtId="0" fontId="1" fillId="3" borderId="20" xfId="0" applyFont="1" applyFill="1" applyBorder="1" applyAlignment="1">
      <alignment horizontal="justify" vertical="top" wrapText="1"/>
    </xf>
    <xf numFmtId="0" fontId="1" fillId="3" borderId="16" xfId="0" applyFont="1" applyFill="1" applyBorder="1" applyAlignment="1">
      <alignment horizontal="justify" wrapText="1"/>
    </xf>
    <xf numFmtId="0" fontId="1" fillId="3" borderId="17" xfId="0" applyFont="1" applyFill="1" applyBorder="1" applyAlignment="1">
      <alignment horizontal="justify" wrapText="1"/>
    </xf>
    <xf numFmtId="0" fontId="2" fillId="3" borderId="0" xfId="0" applyFont="1" applyFill="1" applyAlignment="1">
      <alignment horizontal="left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 vertical="center"/>
    </xf>
    <xf numFmtId="0" fontId="29" fillId="2" borderId="1" xfId="0" applyFont="1" applyFill="1" applyBorder="1" applyAlignment="1">
      <alignment horizont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</cellXfs>
  <cellStyles count="1">
    <cellStyle name="Įprastas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2920111</xdr:colOff>
      <xdr:row>36</xdr:row>
      <xdr:rowOff>12731</xdr:rowOff>
    </xdr:from>
    <xdr:ext cx="1486241" cy="69217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9A283D50-A21C-4FFF-A678-06D8E1C8C272}"/>
                </a:ext>
              </a:extLst>
            </xdr:cNvPr>
            <xdr:cNvSpPr txBox="1"/>
          </xdr:nvSpPr>
          <xdr:spPr>
            <a:xfrm>
              <a:off x="4007231" y="16075691"/>
              <a:ext cx="1486241" cy="6921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60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nary>
                          <m:naryPr>
                            <m:chr m:val="∑"/>
                            <m:ctrlPr>
                              <a:rPr lang="en-US" sz="16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>
                            <m:r>
                              <m:rPr>
                                <m:brk m:alnAt="23"/>
                              </m:rPr>
                              <a:rPr lang="lt-LT" sz="16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  <m:r>
                              <a:rPr lang="en-US" sz="1600" b="0" i="1">
                                <a:latin typeface="Cambria Math" panose="02040503050406030204" pitchFamily="18" charset="0"/>
                              </a:rPr>
                              <m:t>=</m:t>
                            </m:r>
                            <m:r>
                              <a:rPr lang="lt-LT" sz="16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  <m:sup>
                            <m:r>
                              <a:rPr lang="en-US" sz="1600" b="0" i="1">
                                <a:latin typeface="Cambria Math" panose="02040503050406030204" pitchFamily="18" charset="0"/>
                              </a:rPr>
                              <m:t>4</m:t>
                            </m:r>
                          </m:sup>
                          <m:e>
                            <m:sSub>
                              <m:sSubPr>
                                <m:ctrlPr>
                                  <a:rPr lang="en-US" sz="16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600" b="0" i="1">
                                    <a:latin typeface="Cambria Math" panose="02040503050406030204" pitchFamily="18" charset="0"/>
                                  </a:rPr>
                                  <m:t>𝑇</m:t>
                                </m:r>
                              </m:e>
                              <m:sub>
                                <m:r>
                                  <a:rPr lang="en-US" sz="16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e>
                    </m:d>
                    <m:r>
                      <a:rPr lang="en-US" sz="16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𝑌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9A283D50-A21C-4FFF-A678-06D8E1C8C272}"/>
                </a:ext>
              </a:extLst>
            </xdr:cNvPr>
            <xdr:cNvSpPr txBox="1"/>
          </xdr:nvSpPr>
          <xdr:spPr>
            <a:xfrm>
              <a:off x="4007231" y="16075691"/>
              <a:ext cx="1486241" cy="6921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𝑇</a:t>
              </a:r>
              <a:r>
                <a:rPr lang="en-US" sz="1600" i="0">
                  <a:latin typeface="Cambria Math" panose="02040503050406030204" pitchFamily="18" charset="0"/>
                </a:rPr>
                <a:t>=(∑</a:t>
              </a:r>
              <a:r>
                <a:rPr lang="lt-LT" sz="1600" b="0" i="0">
                  <a:latin typeface="Cambria Math" panose="02040503050406030204" pitchFamily="18" charset="0"/>
                </a:rPr>
                <a:t>_</a:t>
              </a:r>
              <a:r>
                <a:rPr lang="en-US" sz="1600" b="0" i="0">
                  <a:latin typeface="Cambria Math" panose="02040503050406030204" pitchFamily="18" charset="0"/>
                </a:rPr>
                <a:t>(</a:t>
              </a:r>
              <a:r>
                <a:rPr lang="lt-LT" sz="1600" b="0" i="0">
                  <a:latin typeface="Cambria Math" panose="02040503050406030204" pitchFamily="18" charset="0"/>
                </a:rPr>
                <a:t>𝑖</a:t>
              </a:r>
              <a:r>
                <a:rPr lang="en-US" sz="1600" b="0" i="0">
                  <a:latin typeface="Cambria Math" panose="02040503050406030204" pitchFamily="18" charset="0"/>
                </a:rPr>
                <a:t>=</a:t>
              </a:r>
              <a:r>
                <a:rPr lang="lt-LT" sz="1600" b="0" i="0">
                  <a:latin typeface="Cambria Math" panose="02040503050406030204" pitchFamily="18" charset="0"/>
                </a:rPr>
                <a:t>1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lt-LT" sz="1600" b="0" i="0">
                  <a:latin typeface="Cambria Math" panose="02040503050406030204" pitchFamily="18" charset="0"/>
                </a:rPr>
                <a:t>^</a:t>
              </a:r>
              <a:r>
                <a:rPr lang="en-US" sz="1600" b="0" i="0">
                  <a:latin typeface="Cambria Math" panose="02040503050406030204" pitchFamily="18" charset="0"/>
                </a:rPr>
                <a:t>4▒𝑇_𝑖 )𝑥 𝑌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2</xdr:col>
      <xdr:colOff>2939415</xdr:colOff>
      <xdr:row>26</xdr:row>
      <xdr:rowOff>97790</xdr:rowOff>
    </xdr:from>
    <xdr:to>
      <xdr:col>3</xdr:col>
      <xdr:colOff>1167765</xdr:colOff>
      <xdr:row>28</xdr:row>
      <xdr:rowOff>69215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B7DF412-F836-47C1-AE11-2A586D535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6535" y="17207230"/>
          <a:ext cx="1316990" cy="37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14C74-73B2-46E4-83B5-3DE2C487CB27}">
  <dimension ref="B1:H52"/>
  <sheetViews>
    <sheetView tabSelected="1" topLeftCell="A30" zoomScale="139" zoomScaleNormal="76" workbookViewId="0">
      <selection activeCell="A42" sqref="A42:XFD43"/>
    </sheetView>
  </sheetViews>
  <sheetFormatPr defaultColWidth="9.109375" defaultRowHeight="15.6" x14ac:dyDescent="0.3"/>
  <cols>
    <col min="1" max="1" width="9.109375" style="16"/>
    <col min="2" max="2" width="5" style="16" customWidth="1"/>
    <col min="3" max="3" width="40.44140625" style="16" customWidth="1"/>
    <col min="4" max="4" width="17" style="16" customWidth="1"/>
    <col min="5" max="5" width="5.88671875" style="16" customWidth="1"/>
    <col min="6" max="6" width="5.109375" style="16" customWidth="1"/>
    <col min="7" max="8" width="11.6640625" style="16" customWidth="1"/>
    <col min="9" max="9" width="40.33203125" style="16" customWidth="1"/>
    <col min="10" max="16384" width="9.109375" style="16"/>
  </cols>
  <sheetData>
    <row r="1" spans="2:8" ht="18" x14ac:dyDescent="0.35">
      <c r="B1" s="17" t="s">
        <v>0</v>
      </c>
      <c r="C1" s="18"/>
      <c r="D1" s="18"/>
      <c r="E1" s="18"/>
      <c r="F1" s="18"/>
    </row>
    <row r="2" spans="2:8" ht="18" x14ac:dyDescent="0.35">
      <c r="B2" s="17"/>
      <c r="C2" s="18"/>
      <c r="D2" s="18"/>
      <c r="E2" s="18"/>
      <c r="F2" s="18"/>
    </row>
    <row r="3" spans="2:8" ht="55.5" customHeight="1" x14ac:dyDescent="0.3">
      <c r="B3" s="86" t="s">
        <v>92</v>
      </c>
      <c r="C3" s="87"/>
      <c r="D3" s="87"/>
      <c r="E3" s="87"/>
      <c r="F3" s="87"/>
      <c r="G3" s="87"/>
      <c r="H3" s="87"/>
    </row>
    <row r="4" spans="2:8" ht="34.5" customHeight="1" x14ac:dyDescent="0.3">
      <c r="B4" s="87" t="s">
        <v>1</v>
      </c>
      <c r="C4" s="87"/>
      <c r="D4" s="87"/>
      <c r="E4" s="87"/>
      <c r="F4" s="87"/>
      <c r="G4" s="87"/>
      <c r="H4" s="87"/>
    </row>
    <row r="6" spans="2:8" x14ac:dyDescent="0.3">
      <c r="B6" s="16" t="s">
        <v>2</v>
      </c>
    </row>
    <row r="7" spans="2:8" x14ac:dyDescent="0.3">
      <c r="C7" s="19" t="s">
        <v>3</v>
      </c>
      <c r="D7" s="20">
        <v>60</v>
      </c>
    </row>
    <row r="8" spans="2:8" x14ac:dyDescent="0.3">
      <c r="C8" s="19" t="s">
        <v>4</v>
      </c>
      <c r="D8" s="20">
        <v>40</v>
      </c>
    </row>
    <row r="10" spans="2:8" x14ac:dyDescent="0.3">
      <c r="B10" s="16" t="s">
        <v>5</v>
      </c>
    </row>
    <row r="11" spans="2:8" ht="16.2" thickBot="1" x14ac:dyDescent="0.35"/>
    <row r="12" spans="2:8" ht="49.5" customHeight="1" thickBot="1" x14ac:dyDescent="0.35">
      <c r="B12" s="88" t="s">
        <v>6</v>
      </c>
      <c r="C12" s="89"/>
      <c r="D12" s="89"/>
      <c r="E12" s="89"/>
      <c r="F12" s="90"/>
      <c r="G12" s="88" t="s">
        <v>7</v>
      </c>
      <c r="H12" s="90"/>
    </row>
    <row r="13" spans="2:8" ht="16.2" thickBot="1" x14ac:dyDescent="0.35">
      <c r="B13" s="91" t="s">
        <v>8</v>
      </c>
      <c r="C13" s="92"/>
      <c r="D13" s="92"/>
      <c r="E13" s="92"/>
      <c r="F13" s="93"/>
      <c r="G13" s="21" t="s">
        <v>9</v>
      </c>
      <c r="H13" s="22">
        <f>D7</f>
        <v>60</v>
      </c>
    </row>
    <row r="14" spans="2:8" ht="16.2" thickBot="1" x14ac:dyDescent="0.35">
      <c r="B14" s="81" t="s">
        <v>10</v>
      </c>
      <c r="C14" s="82"/>
      <c r="D14" s="82"/>
      <c r="E14" s="83"/>
      <c r="F14" s="84"/>
      <c r="G14" s="75" t="s">
        <v>11</v>
      </c>
      <c r="H14" s="76">
        <f>D8</f>
        <v>40</v>
      </c>
    </row>
    <row r="15" spans="2:8" ht="107.25" customHeight="1" thickBot="1" x14ac:dyDescent="0.35">
      <c r="B15" s="23" t="s">
        <v>12</v>
      </c>
      <c r="C15" s="24" t="s">
        <v>13</v>
      </c>
      <c r="D15" s="73" t="s">
        <v>14</v>
      </c>
      <c r="E15" s="85" t="s">
        <v>15</v>
      </c>
      <c r="F15" s="85"/>
      <c r="G15" s="85"/>
      <c r="H15" s="85"/>
    </row>
    <row r="16" spans="2:8" ht="39" customHeight="1" thickBot="1" x14ac:dyDescent="0.35">
      <c r="B16" s="55" t="s">
        <v>16</v>
      </c>
      <c r="C16" s="63" t="s">
        <v>17</v>
      </c>
      <c r="D16" s="68" t="s">
        <v>18</v>
      </c>
      <c r="E16" s="77" t="s">
        <v>19</v>
      </c>
      <c r="F16" s="78">
        <v>0.4</v>
      </c>
      <c r="G16" s="123" t="s">
        <v>20</v>
      </c>
      <c r="H16" s="123"/>
    </row>
    <row r="17" spans="2:8" s="25" customFormat="1" ht="78.599999999999994" thickBot="1" x14ac:dyDescent="0.35">
      <c r="B17" s="68" t="s">
        <v>21</v>
      </c>
      <c r="C17" s="69" t="s">
        <v>22</v>
      </c>
      <c r="D17" s="74" t="s">
        <v>18</v>
      </c>
      <c r="E17" s="79" t="s">
        <v>23</v>
      </c>
      <c r="F17" s="78">
        <v>0.3</v>
      </c>
      <c r="G17" s="123" t="s">
        <v>20</v>
      </c>
      <c r="H17" s="123"/>
    </row>
    <row r="18" spans="2:8" s="25" customFormat="1" ht="31.8" thickBot="1" x14ac:dyDescent="0.35">
      <c r="B18" s="56" t="s">
        <v>24</v>
      </c>
      <c r="C18" s="48" t="s">
        <v>25</v>
      </c>
      <c r="D18" s="68" t="s">
        <v>18</v>
      </c>
      <c r="E18" s="77" t="s">
        <v>26</v>
      </c>
      <c r="F18" s="78">
        <v>0.1</v>
      </c>
      <c r="G18" s="123" t="s">
        <v>20</v>
      </c>
      <c r="H18" s="123"/>
    </row>
    <row r="19" spans="2:8" ht="31.8" thickBot="1" x14ac:dyDescent="0.35">
      <c r="B19" s="56" t="s">
        <v>27</v>
      </c>
      <c r="C19" s="48" t="s">
        <v>28</v>
      </c>
      <c r="D19" s="68" t="s">
        <v>18</v>
      </c>
      <c r="E19" s="77" t="s">
        <v>29</v>
      </c>
      <c r="F19" s="78">
        <v>0.2</v>
      </c>
      <c r="G19" s="123" t="s">
        <v>20</v>
      </c>
      <c r="H19" s="123"/>
    </row>
    <row r="21" spans="2:8" ht="33.75" customHeight="1" x14ac:dyDescent="0.3">
      <c r="B21" s="80" t="s">
        <v>30</v>
      </c>
      <c r="C21" s="80"/>
      <c r="D21" s="80"/>
      <c r="E21" s="80"/>
      <c r="F21" s="80"/>
      <c r="G21" s="80"/>
      <c r="H21" s="80"/>
    </row>
    <row r="23" spans="2:8" ht="31.5" customHeight="1" x14ac:dyDescent="0.3">
      <c r="B23" s="80" t="s">
        <v>31</v>
      </c>
      <c r="C23" s="80"/>
      <c r="D23" s="80"/>
      <c r="E23" s="80"/>
      <c r="F23" s="80"/>
      <c r="G23" s="80"/>
      <c r="H23" s="80"/>
    </row>
    <row r="24" spans="2:8" x14ac:dyDescent="0.3">
      <c r="D24" s="26" t="s">
        <v>32</v>
      </c>
    </row>
    <row r="26" spans="2:8" ht="31.5" customHeight="1" x14ac:dyDescent="0.3">
      <c r="B26" s="80" t="s">
        <v>33</v>
      </c>
      <c r="C26" s="80"/>
      <c r="D26" s="80"/>
      <c r="E26" s="80"/>
      <c r="F26" s="80"/>
      <c r="G26" s="80"/>
      <c r="H26" s="80"/>
    </row>
    <row r="30" spans="2:8" ht="30.75" customHeight="1" x14ac:dyDescent="0.3">
      <c r="B30" s="80" t="s">
        <v>34</v>
      </c>
      <c r="C30" s="80"/>
      <c r="D30" s="80"/>
      <c r="E30" s="80"/>
      <c r="F30" s="80"/>
      <c r="G30" s="80"/>
      <c r="H30" s="80"/>
    </row>
    <row r="31" spans="2:8" x14ac:dyDescent="0.3">
      <c r="B31" s="94" t="s">
        <v>35</v>
      </c>
      <c r="C31" s="94"/>
      <c r="D31" s="94"/>
      <c r="E31" s="94"/>
      <c r="F31" s="94"/>
      <c r="G31" s="94"/>
      <c r="H31" s="94"/>
    </row>
    <row r="32" spans="2:8" x14ac:dyDescent="0.3">
      <c r="B32" s="94"/>
      <c r="C32" s="94"/>
      <c r="D32" s="94"/>
      <c r="E32" s="94"/>
      <c r="F32" s="94"/>
      <c r="G32" s="94"/>
      <c r="H32" s="94"/>
    </row>
    <row r="33" spans="2:8" x14ac:dyDescent="0.3">
      <c r="B33" s="94"/>
      <c r="C33" s="94"/>
      <c r="D33" s="94"/>
      <c r="E33" s="94"/>
      <c r="F33" s="94"/>
      <c r="G33" s="94"/>
      <c r="H33" s="94"/>
    </row>
    <row r="35" spans="2:8" ht="32.25" customHeight="1" x14ac:dyDescent="0.3">
      <c r="B35" s="80" t="s">
        <v>36</v>
      </c>
      <c r="C35" s="80"/>
      <c r="D35" s="80"/>
      <c r="E35" s="80"/>
      <c r="F35" s="80"/>
      <c r="G35" s="80"/>
      <c r="H35" s="80"/>
    </row>
    <row r="42" spans="2:8" x14ac:dyDescent="0.3">
      <c r="B42" s="27"/>
    </row>
    <row r="43" spans="2:8" ht="15.75" customHeight="1" x14ac:dyDescent="0.3">
      <c r="B43" s="94"/>
      <c r="C43" s="94"/>
      <c r="D43" s="94"/>
      <c r="E43" s="94"/>
      <c r="F43" s="94"/>
      <c r="G43" s="94"/>
      <c r="H43" s="94"/>
    </row>
    <row r="44" spans="2:8" x14ac:dyDescent="0.3">
      <c r="B44" s="94"/>
      <c r="C44" s="94"/>
      <c r="D44" s="94"/>
      <c r="E44" s="94"/>
      <c r="F44" s="94"/>
      <c r="G44" s="94"/>
      <c r="H44" s="94"/>
    </row>
    <row r="45" spans="2:8" x14ac:dyDescent="0.3">
      <c r="B45" s="28"/>
      <c r="C45" s="28"/>
      <c r="D45" s="28"/>
      <c r="E45" s="28"/>
      <c r="F45" s="28"/>
      <c r="G45" s="28"/>
      <c r="H45" s="28"/>
    </row>
    <row r="46" spans="2:8" x14ac:dyDescent="0.3">
      <c r="B46" s="28"/>
      <c r="C46" s="28"/>
      <c r="D46" s="28"/>
      <c r="E46" s="28"/>
      <c r="F46" s="28"/>
      <c r="G46" s="28"/>
      <c r="H46" s="28"/>
    </row>
    <row r="47" spans="2:8" x14ac:dyDescent="0.3">
      <c r="B47" s="28"/>
      <c r="C47" s="28"/>
      <c r="D47" s="28"/>
      <c r="E47" s="28"/>
      <c r="F47" s="28"/>
      <c r="G47" s="28"/>
      <c r="H47" s="28"/>
    </row>
    <row r="48" spans="2:8" x14ac:dyDescent="0.3">
      <c r="B48" s="28"/>
      <c r="C48" s="28"/>
      <c r="D48" s="28"/>
      <c r="E48" s="28"/>
      <c r="F48" s="28"/>
      <c r="G48" s="28"/>
      <c r="H48" s="28"/>
    </row>
    <row r="49" spans="2:8" x14ac:dyDescent="0.3">
      <c r="B49" s="28"/>
      <c r="C49" s="28"/>
      <c r="D49" s="28"/>
      <c r="E49" s="28"/>
      <c r="F49" s="28"/>
      <c r="G49" s="28"/>
      <c r="H49" s="28"/>
    </row>
    <row r="50" spans="2:8" x14ac:dyDescent="0.3">
      <c r="B50" s="28"/>
      <c r="C50" s="28"/>
      <c r="D50" s="28"/>
      <c r="E50" s="28"/>
      <c r="F50" s="28"/>
      <c r="G50" s="28"/>
      <c r="H50" s="28"/>
    </row>
    <row r="51" spans="2:8" x14ac:dyDescent="0.3">
      <c r="B51" s="28"/>
      <c r="C51" s="28"/>
      <c r="D51" s="28"/>
      <c r="E51" s="28"/>
      <c r="F51" s="28"/>
      <c r="G51" s="28"/>
      <c r="H51" s="28"/>
    </row>
    <row r="52" spans="2:8" x14ac:dyDescent="0.3">
      <c r="B52" s="28"/>
      <c r="C52" s="28"/>
      <c r="D52" s="28"/>
      <c r="E52" s="28"/>
      <c r="F52" s="28"/>
      <c r="G52" s="28"/>
      <c r="H52" s="28"/>
    </row>
  </sheetData>
  <mergeCells count="18">
    <mergeCell ref="B43:H44"/>
    <mergeCell ref="B23:H23"/>
    <mergeCell ref="B26:H26"/>
    <mergeCell ref="B30:H30"/>
    <mergeCell ref="B31:H33"/>
    <mergeCell ref="B35:H35"/>
    <mergeCell ref="B3:H3"/>
    <mergeCell ref="B4:H4"/>
    <mergeCell ref="B12:F12"/>
    <mergeCell ref="G12:H12"/>
    <mergeCell ref="B13:F13"/>
    <mergeCell ref="B21:H21"/>
    <mergeCell ref="B14:F14"/>
    <mergeCell ref="E15:H15"/>
    <mergeCell ref="G16:H16"/>
    <mergeCell ref="G19:H19"/>
    <mergeCell ref="G17:H17"/>
    <mergeCell ref="G18:H18"/>
  </mergeCells>
  <phoneticPr fontId="22" type="noConversion"/>
  <dataValidations count="2">
    <dataValidation allowBlank="1" prompt="Pasirinkti parametro vertę: yra / nėra" sqref="G16:H19" xr:uid="{52E8514C-F488-45BA-8FEF-2F1026ABD921}"/>
    <dataValidation allowBlank="1" sqref="C16:C19" xr:uid="{C8B2E398-3A93-424A-A3D9-9CF7342CEA21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E7C91-91CA-4941-8576-30AC6CBD6DC1}">
  <dimension ref="B1:H4"/>
  <sheetViews>
    <sheetView zoomScale="125" workbookViewId="0">
      <selection activeCell="B3" sqref="B3:F3"/>
    </sheetView>
  </sheetViews>
  <sheetFormatPr defaultColWidth="9.109375" defaultRowHeight="15.6" x14ac:dyDescent="0.3"/>
  <cols>
    <col min="1" max="2" width="9.109375" style="16"/>
    <col min="3" max="3" width="25.88671875" style="16" customWidth="1"/>
    <col min="4" max="5" width="11" style="16" bestFit="1" customWidth="1"/>
    <col min="6" max="6" width="16.33203125" style="16" customWidth="1"/>
    <col min="7" max="7" width="11" style="16" bestFit="1" customWidth="1"/>
    <col min="8" max="8" width="13.44140625" style="16" bestFit="1" customWidth="1"/>
    <col min="9" max="12" width="11" style="16" bestFit="1" customWidth="1"/>
    <col min="13" max="13" width="12.109375" style="16" bestFit="1" customWidth="1"/>
    <col min="14" max="16384" width="9.109375" style="16"/>
  </cols>
  <sheetData>
    <row r="1" spans="2:8" ht="20.399999999999999" x14ac:dyDescent="0.35">
      <c r="B1" s="101" t="s">
        <v>37</v>
      </c>
      <c r="C1" s="101"/>
      <c r="D1" s="101"/>
      <c r="E1" s="101"/>
      <c r="F1" s="101"/>
      <c r="G1" s="101"/>
      <c r="H1" s="101"/>
    </row>
    <row r="3" spans="2:8" x14ac:dyDescent="0.3">
      <c r="B3" s="95" t="s">
        <v>38</v>
      </c>
      <c r="C3" s="96"/>
      <c r="D3" s="96"/>
      <c r="E3" s="96"/>
      <c r="F3" s="97"/>
      <c r="G3" s="29">
        <v>6</v>
      </c>
      <c r="H3" s="29" t="s">
        <v>39</v>
      </c>
    </row>
    <row r="4" spans="2:8" ht="30.75" customHeight="1" x14ac:dyDescent="0.3">
      <c r="B4" s="98" t="s">
        <v>40</v>
      </c>
      <c r="C4" s="99"/>
      <c r="D4" s="99"/>
      <c r="E4" s="99"/>
      <c r="F4" s="100"/>
      <c r="G4" s="29">
        <v>3</v>
      </c>
      <c r="H4" s="29" t="s">
        <v>41</v>
      </c>
    </row>
  </sheetData>
  <mergeCells count="3">
    <mergeCell ref="B3:F3"/>
    <mergeCell ref="B4:F4"/>
    <mergeCell ref="B1:H1"/>
  </mergeCells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F13F6-6950-4CF9-8A88-EED1223D83AD}">
  <dimension ref="B2:J27"/>
  <sheetViews>
    <sheetView topLeftCell="B1" zoomScale="119" zoomScaleNormal="79" workbookViewId="0">
      <selection activeCell="E8" sqref="E8:F8"/>
    </sheetView>
  </sheetViews>
  <sheetFormatPr defaultColWidth="9.109375" defaultRowHeight="15.6" x14ac:dyDescent="0.3"/>
  <cols>
    <col min="1" max="1" width="9.109375" style="2"/>
    <col min="2" max="2" width="35.6640625" style="2" customWidth="1"/>
    <col min="3" max="3" width="39.44140625" style="2" customWidth="1"/>
    <col min="4" max="4" width="36.44140625" style="2" customWidth="1"/>
    <col min="5" max="5" width="22.109375" style="2" customWidth="1"/>
    <col min="6" max="6" width="34.5546875" style="2" customWidth="1"/>
    <col min="7" max="7" width="20.6640625" style="2" customWidth="1"/>
    <col min="8" max="8" width="26.33203125" style="2" customWidth="1"/>
    <col min="9" max="9" width="29.88671875" style="2" customWidth="1"/>
    <col min="10" max="10" width="27.6640625" style="2" customWidth="1"/>
    <col min="11" max="16384" width="9.109375" style="2"/>
  </cols>
  <sheetData>
    <row r="2" spans="2:10" ht="18" x14ac:dyDescent="0.35">
      <c r="B2" s="4"/>
      <c r="C2" s="5"/>
      <c r="D2" s="5"/>
      <c r="E2" s="6"/>
      <c r="F2" s="111"/>
      <c r="G2" s="111"/>
      <c r="H2" s="111"/>
      <c r="I2" s="6"/>
    </row>
    <row r="6" spans="2:10" x14ac:dyDescent="0.3">
      <c r="B6" s="108" t="s">
        <v>42</v>
      </c>
      <c r="C6" s="108"/>
      <c r="D6" s="108"/>
      <c r="E6" s="108"/>
    </row>
    <row r="8" spans="2:10" ht="109.2" x14ac:dyDescent="0.3">
      <c r="B8" s="7" t="s">
        <v>12</v>
      </c>
      <c r="C8" s="109" t="s">
        <v>43</v>
      </c>
      <c r="D8" s="110"/>
      <c r="E8" s="121" t="s">
        <v>44</v>
      </c>
      <c r="F8" s="122" t="s">
        <v>91</v>
      </c>
    </row>
    <row r="9" spans="2:10" x14ac:dyDescent="0.3">
      <c r="B9" s="9" t="s">
        <v>16</v>
      </c>
      <c r="C9" s="114" t="str">
        <f>'Vertinimo tvarka'!C16</f>
        <v>Maksimalus kadrų dažnis 2D režime ≥ 6000 kadrų/s</v>
      </c>
      <c r="D9" s="115"/>
      <c r="E9" s="10"/>
      <c r="F9" s="118"/>
    </row>
    <row r="10" spans="2:10" ht="50.1" customHeight="1" x14ac:dyDescent="0.3">
      <c r="B10" s="67" t="s">
        <v>21</v>
      </c>
      <c r="C10" s="113" t="str">
        <f>'Vertinimo tvarka'!C17</f>
        <v>Specializuota programa, skirta itin mažo srauto mikro kraujagyslėms, kurios kadrų dažnis ne mažesnis kaip 60 kadrų per sekundę, o mažiausia kraujo srauto aptikimo riba - ne didesnė kaip 0,3 cm/s</v>
      </c>
      <c r="D10" s="113"/>
      <c r="E10" s="66"/>
      <c r="F10" s="119"/>
    </row>
    <row r="11" spans="2:10" x14ac:dyDescent="0.3">
      <c r="B11" s="11" t="s">
        <v>24</v>
      </c>
      <c r="C11" s="114" t="str">
        <f>'Vertinimo tvarka'!C18</f>
        <v>Komplektuojamo linijinio daviklio maksimalus skenavimo dažnis ≥ 22 MHz</v>
      </c>
      <c r="D11" s="115"/>
      <c r="E11" s="10"/>
      <c r="F11" s="118"/>
    </row>
    <row r="12" spans="2:10" x14ac:dyDescent="0.3">
      <c r="B12" s="11" t="s">
        <v>27</v>
      </c>
      <c r="C12" s="114" t="str">
        <f>'Vertinimo tvarka'!C19</f>
        <v>Komplektuojamo linijinio daviklio elementų skaičius ≥ 900</v>
      </c>
      <c r="D12" s="115"/>
      <c r="E12" s="10"/>
      <c r="F12" s="120"/>
    </row>
    <row r="14" spans="2:10" x14ac:dyDescent="0.3">
      <c r="B14" s="108" t="s">
        <v>45</v>
      </c>
      <c r="C14" s="108"/>
      <c r="D14" s="108"/>
    </row>
    <row r="15" spans="2:10" x14ac:dyDescent="0.3">
      <c r="C15" s="3"/>
      <c r="D15" s="3"/>
      <c r="E15" s="3"/>
      <c r="F15" s="3"/>
      <c r="G15" s="3"/>
      <c r="H15" s="3"/>
      <c r="I15" s="3"/>
      <c r="J15" s="3"/>
    </row>
    <row r="16" spans="2:10" x14ac:dyDescent="0.3">
      <c r="B16" s="110" t="s">
        <v>46</v>
      </c>
      <c r="C16" s="110"/>
      <c r="D16" s="8" t="s">
        <v>47</v>
      </c>
      <c r="E16" s="7" t="s">
        <v>48</v>
      </c>
      <c r="F16" s="3"/>
      <c r="G16" s="3"/>
      <c r="H16" s="3"/>
      <c r="I16" s="3"/>
      <c r="J16" s="3"/>
    </row>
    <row r="17" spans="2:10" x14ac:dyDescent="0.3">
      <c r="B17" s="112" t="s">
        <v>49</v>
      </c>
      <c r="C17" s="112"/>
      <c r="D17" s="12"/>
      <c r="E17" s="13" t="s">
        <v>41</v>
      </c>
      <c r="F17" s="3"/>
      <c r="G17" s="3"/>
      <c r="H17" s="3"/>
      <c r="I17" s="3"/>
      <c r="J17" s="3"/>
    </row>
    <row r="18" spans="2:10" x14ac:dyDescent="0.3">
      <c r="B18" s="106" t="s">
        <v>50</v>
      </c>
      <c r="C18" s="107"/>
      <c r="D18" s="3"/>
      <c r="E18" s="3"/>
      <c r="F18" s="3"/>
      <c r="G18" s="3"/>
      <c r="H18" s="3"/>
      <c r="I18" s="3"/>
      <c r="J18" s="3"/>
    </row>
    <row r="19" spans="2:10" x14ac:dyDescent="0.3">
      <c r="B19" s="102" t="s">
        <v>51</v>
      </c>
      <c r="C19" s="103"/>
      <c r="D19" s="14"/>
    </row>
    <row r="20" spans="2:10" x14ac:dyDescent="0.3">
      <c r="B20" s="102"/>
      <c r="C20" s="103"/>
      <c r="D20" s="14"/>
    </row>
    <row r="21" spans="2:10" ht="15.75" customHeight="1" x14ac:dyDescent="0.3">
      <c r="B21" s="102" t="s">
        <v>52</v>
      </c>
      <c r="C21" s="103"/>
    </row>
    <row r="22" spans="2:10" x14ac:dyDescent="0.3">
      <c r="B22" s="102"/>
      <c r="C22" s="103"/>
    </row>
    <row r="23" spans="2:10" x14ac:dyDescent="0.3">
      <c r="B23" s="102" t="s">
        <v>53</v>
      </c>
      <c r="C23" s="103"/>
    </row>
    <row r="24" spans="2:10" x14ac:dyDescent="0.3">
      <c r="B24" s="102" t="s">
        <v>54</v>
      </c>
      <c r="C24" s="103"/>
    </row>
    <row r="25" spans="2:10" ht="15.75" customHeight="1" x14ac:dyDescent="0.3">
      <c r="B25" s="102" t="s">
        <v>55</v>
      </c>
      <c r="C25" s="103"/>
    </row>
    <row r="26" spans="2:10" x14ac:dyDescent="0.3">
      <c r="B26" s="104"/>
      <c r="C26" s="105"/>
    </row>
    <row r="27" spans="2:10" x14ac:dyDescent="0.3">
      <c r="B27" s="15"/>
      <c r="C27" s="15"/>
    </row>
  </sheetData>
  <mergeCells count="16">
    <mergeCell ref="B6:E6"/>
    <mergeCell ref="C8:D8"/>
    <mergeCell ref="F2:H2"/>
    <mergeCell ref="B17:C17"/>
    <mergeCell ref="C10:D10"/>
    <mergeCell ref="C9:D9"/>
    <mergeCell ref="C11:D11"/>
    <mergeCell ref="C12:D12"/>
    <mergeCell ref="B14:D14"/>
    <mergeCell ref="B16:C16"/>
    <mergeCell ref="B23:C23"/>
    <mergeCell ref="B24:C24"/>
    <mergeCell ref="B25:C26"/>
    <mergeCell ref="B18:C18"/>
    <mergeCell ref="B21:C22"/>
    <mergeCell ref="B19:C20"/>
  </mergeCells>
  <phoneticPr fontId="22" type="noConversion"/>
  <dataValidations count="3">
    <dataValidation type="list" allowBlank="1" showInputMessage="1" showErrorMessage="1" prompt="Pasirinkti parametro vertę: yra / nėra" sqref="E9:E12" xr:uid="{BC22B66D-08B9-4E8A-B4AB-88296C6D243F}">
      <formula1>"Yra, Nėra"</formula1>
    </dataValidation>
    <dataValidation allowBlank="1" sqref="B17:C17 C9:C12" xr:uid="{A50A1BA4-CC4D-40FC-AC9D-32CA624405C2}"/>
    <dataValidation type="list" allowBlank="1" showInputMessage="1" prompt="Pasirinkti garantinio laikotarpio reikšmę" sqref="D17" xr:uid="{C69DECDC-4BD5-4A44-BD96-0520E1B05B44}">
      <formula1>"3,4,5,6"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320C7-DDFE-4F9F-9744-57809FA96959}">
  <dimension ref="A1:D16"/>
  <sheetViews>
    <sheetView zoomScale="125" workbookViewId="0">
      <selection activeCell="C9" sqref="C9"/>
    </sheetView>
  </sheetViews>
  <sheetFormatPr defaultColWidth="9.109375" defaultRowHeight="15.6" x14ac:dyDescent="0.3"/>
  <cols>
    <col min="1" max="1" width="41" style="36" bestFit="1" customWidth="1"/>
    <col min="2" max="3" width="60.88671875" style="16" customWidth="1"/>
    <col min="4" max="16384" width="9.109375" style="16"/>
  </cols>
  <sheetData>
    <row r="1" spans="1:4" ht="15.9" customHeight="1" x14ac:dyDescent="0.3">
      <c r="A1" s="53"/>
      <c r="B1" s="53"/>
      <c r="C1" s="53"/>
    </row>
    <row r="2" spans="1:4" ht="17.100000000000001" customHeight="1" thickBot="1" x14ac:dyDescent="0.35">
      <c r="A2" s="53"/>
      <c r="B2" s="54"/>
      <c r="C2" s="54"/>
    </row>
    <row r="3" spans="1:4" ht="16.2" thickBot="1" x14ac:dyDescent="0.35">
      <c r="A3" s="30"/>
      <c r="B3" s="31" t="s">
        <v>56</v>
      </c>
      <c r="C3" s="31" t="s">
        <v>57</v>
      </c>
    </row>
    <row r="4" spans="1:4" ht="18.600000000000001" thickBot="1" x14ac:dyDescent="0.35">
      <c r="A4" s="51" t="s">
        <v>58</v>
      </c>
      <c r="B4" s="65"/>
      <c r="C4" s="65"/>
      <c r="D4" s="62"/>
    </row>
    <row r="5" spans="1:4" ht="34.200000000000003" thickBot="1" x14ac:dyDescent="0.35">
      <c r="A5" s="51" t="s">
        <v>59</v>
      </c>
      <c r="B5" s="38"/>
      <c r="C5" s="38"/>
    </row>
    <row r="6" spans="1:4" ht="18.600000000000001" thickBot="1" x14ac:dyDescent="0.35">
      <c r="A6" s="51" t="s">
        <v>60</v>
      </c>
      <c r="B6" s="64"/>
      <c r="C6" s="64"/>
    </row>
    <row r="7" spans="1:4" ht="18.600000000000001" thickBot="1" x14ac:dyDescent="0.35">
      <c r="A7" s="51" t="s">
        <v>61</v>
      </c>
      <c r="B7" s="64"/>
      <c r="C7" s="64"/>
    </row>
    <row r="8" spans="1:4" ht="18.600000000000001" thickBot="1" x14ac:dyDescent="0.35">
      <c r="A8" s="51" t="s">
        <v>62</v>
      </c>
      <c r="B8" s="64"/>
      <c r="C8" s="64"/>
    </row>
    <row r="9" spans="1:4" ht="18.600000000000001" thickBot="1" x14ac:dyDescent="0.35">
      <c r="A9" s="51" t="s">
        <v>63</v>
      </c>
      <c r="B9" s="64"/>
      <c r="C9" s="64"/>
    </row>
    <row r="11" spans="1:4" x14ac:dyDescent="0.3">
      <c r="A11" s="34" t="s">
        <v>64</v>
      </c>
    </row>
    <row r="12" spans="1:4" ht="18" x14ac:dyDescent="0.4">
      <c r="A12" s="116" t="s">
        <v>65</v>
      </c>
      <c r="B12" s="116"/>
      <c r="C12" s="116"/>
    </row>
    <row r="13" spans="1:4" x14ac:dyDescent="0.3">
      <c r="A13" s="94" t="s">
        <v>66</v>
      </c>
      <c r="B13" s="94"/>
      <c r="C13" s="94"/>
    </row>
    <row r="14" spans="1:4" ht="18.899999999999999" customHeight="1" x14ac:dyDescent="0.3">
      <c r="A14" s="94"/>
      <c r="B14" s="94"/>
      <c r="C14" s="94"/>
    </row>
    <row r="15" spans="1:4" ht="18" x14ac:dyDescent="0.4">
      <c r="A15" s="116" t="s">
        <v>67</v>
      </c>
      <c r="B15" s="116"/>
      <c r="C15" s="116"/>
    </row>
    <row r="16" spans="1:4" x14ac:dyDescent="0.3">
      <c r="A16" s="35"/>
    </row>
  </sheetData>
  <mergeCells count="3">
    <mergeCell ref="A12:C12"/>
    <mergeCell ref="A15:C15"/>
    <mergeCell ref="A13:C14"/>
  </mergeCells>
  <phoneticPr fontId="22" type="noConversion"/>
  <dataValidations count="2">
    <dataValidation type="list" allowBlank="1" showInputMessage="1" showErrorMessage="1" sqref="B5:C5" xr:uid="{B1CC987E-D3ED-4D14-B5D6-6560F7057193}">
      <formula1>"3,4,5,6"</formula1>
    </dataValidation>
    <dataValidation type="list" allowBlank="1" showInputMessage="1" showErrorMessage="1" sqref="B6:C9" xr:uid="{A574D770-237D-4D91-94C5-0BBD83B23182}">
      <formula1>"Yra, Nėra,"</formula1>
    </dataValidation>
  </dataValidation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33C15-5E06-46D6-BBD5-790E396E1365}">
  <dimension ref="A1:F21"/>
  <sheetViews>
    <sheetView workbookViewId="0">
      <selection activeCell="A8" sqref="A8:D18"/>
    </sheetView>
  </sheetViews>
  <sheetFormatPr defaultColWidth="9.109375" defaultRowHeight="15.6" x14ac:dyDescent="0.3"/>
  <cols>
    <col min="1" max="1" width="40.44140625" style="36" customWidth="1"/>
    <col min="2" max="3" width="60.88671875" style="16" customWidth="1"/>
    <col min="4" max="6" width="9.109375" style="16"/>
    <col min="7" max="8" width="9.44140625" style="16" bestFit="1" customWidth="1"/>
    <col min="9" max="16" width="11.33203125" style="16" bestFit="1" customWidth="1"/>
    <col min="17" max="16384" width="9.109375" style="16"/>
  </cols>
  <sheetData>
    <row r="1" spans="1:6" x14ac:dyDescent="0.3">
      <c r="A1" s="117"/>
      <c r="B1" s="117"/>
      <c r="C1" s="117"/>
    </row>
    <row r="2" spans="1:6" ht="16.2" thickBot="1" x14ac:dyDescent="0.35">
      <c r="A2" s="117"/>
      <c r="B2" s="117"/>
      <c r="C2" s="117"/>
    </row>
    <row r="3" spans="1:6" ht="16.2" thickBot="1" x14ac:dyDescent="0.35">
      <c r="A3" s="16"/>
      <c r="B3" s="31" t="s">
        <v>56</v>
      </c>
      <c r="C3" s="31" t="s">
        <v>57</v>
      </c>
      <c r="E3" s="33"/>
      <c r="F3" s="33"/>
    </row>
    <row r="4" spans="1:6" ht="34.200000000000003" thickBot="1" x14ac:dyDescent="0.45">
      <c r="A4" s="37" t="s">
        <v>68</v>
      </c>
      <c r="B4" s="38">
        <f>('Pasiūlymų suvestinė_Bendra'!B5-'Vertinimo sąlygos'!G4)*('Pasiūlymų suvestinė_Bendra'!B4*(('Vertinimo sąlygos'!G3/100)))</f>
        <v>0</v>
      </c>
      <c r="C4" s="38">
        <f>('Pasiūlymų suvestinė_Bendra'!C5-'Vertinimo sąlygos'!G4)*('Pasiūlymų suvestinė_Bendra'!C4*(('Vertinimo sąlygos'!G3/100)))</f>
        <v>0</v>
      </c>
    </row>
    <row r="5" spans="1:6" ht="18.600000000000001" thickBot="1" x14ac:dyDescent="0.45">
      <c r="A5" s="39" t="s">
        <v>69</v>
      </c>
      <c r="B5" s="32">
        <f>'Pasiūlymų suvestinė_Bendra'!B4-'Pasiūlymų suvestinė_Koreguota'!B4</f>
        <v>0</v>
      </c>
      <c r="C5" s="32">
        <f>'Pasiūlymų suvestinė_Bendra'!C4-'Pasiūlymų suvestinė_Koreguota'!C4</f>
        <v>0</v>
      </c>
    </row>
    <row r="7" spans="1:6" x14ac:dyDescent="0.3">
      <c r="A7" s="34" t="s">
        <v>70</v>
      </c>
    </row>
    <row r="8" spans="1:6" ht="18" x14ac:dyDescent="0.4">
      <c r="A8" s="116" t="s">
        <v>71</v>
      </c>
      <c r="B8" s="116"/>
      <c r="C8" s="116"/>
    </row>
    <row r="9" spans="1:6" ht="18" x14ac:dyDescent="0.4">
      <c r="A9" s="116" t="s">
        <v>93</v>
      </c>
      <c r="B9" s="116"/>
      <c r="C9" s="116"/>
    </row>
    <row r="10" spans="1:6" ht="18" x14ac:dyDescent="0.4">
      <c r="A10" s="116" t="s">
        <v>72</v>
      </c>
      <c r="B10" s="116"/>
      <c r="C10" s="116"/>
      <c r="D10" s="116"/>
    </row>
    <row r="11" spans="1:6" x14ac:dyDescent="0.3">
      <c r="A11" s="94" t="s">
        <v>73</v>
      </c>
      <c r="B11" s="94"/>
      <c r="C11" s="94"/>
      <c r="D11" s="94"/>
    </row>
    <row r="12" spans="1:6" x14ac:dyDescent="0.3">
      <c r="A12" s="124" t="s">
        <v>74</v>
      </c>
      <c r="B12" s="125"/>
      <c r="C12" s="70"/>
      <c r="D12" s="70"/>
    </row>
    <row r="13" spans="1:6" x14ac:dyDescent="0.3">
      <c r="A13" s="71"/>
      <c r="B13" s="72"/>
      <c r="C13" s="70"/>
      <c r="D13" s="70"/>
    </row>
    <row r="14" spans="1:6" ht="16.2" x14ac:dyDescent="0.35">
      <c r="A14" s="40" t="s">
        <v>75</v>
      </c>
      <c r="B14" s="25"/>
    </row>
    <row r="15" spans="1:6" ht="18.600000000000001" x14ac:dyDescent="0.45">
      <c r="A15" s="41" t="s">
        <v>76</v>
      </c>
      <c r="B15" s="25"/>
    </row>
    <row r="16" spans="1:6" x14ac:dyDescent="0.3">
      <c r="A16" s="41"/>
      <c r="B16" s="25"/>
    </row>
    <row r="17" spans="1:2" ht="18.600000000000001" x14ac:dyDescent="0.45">
      <c r="A17" s="41" t="s">
        <v>94</v>
      </c>
      <c r="B17" s="25"/>
    </row>
    <row r="18" spans="1:2" x14ac:dyDescent="0.3">
      <c r="A18" s="42"/>
      <c r="B18" s="25"/>
    </row>
    <row r="19" spans="1:2" x14ac:dyDescent="0.3">
      <c r="A19" s="35"/>
    </row>
    <row r="20" spans="1:2" x14ac:dyDescent="0.3">
      <c r="A20" s="35"/>
    </row>
    <row r="21" spans="1:2" x14ac:dyDescent="0.3">
      <c r="A21" s="35"/>
    </row>
  </sheetData>
  <mergeCells count="6">
    <mergeCell ref="A12:B12"/>
    <mergeCell ref="A8:C8"/>
    <mergeCell ref="A9:C9"/>
    <mergeCell ref="A1:C2"/>
    <mergeCell ref="A10:D10"/>
    <mergeCell ref="A11:D11"/>
  </mergeCells>
  <phoneticPr fontId="22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CB00F-2061-41E7-828E-B2CBF51CCDC4}">
  <dimension ref="A1:C25"/>
  <sheetViews>
    <sheetView zoomScale="125" workbookViewId="0">
      <selection activeCell="B25" sqref="B25"/>
    </sheetView>
  </sheetViews>
  <sheetFormatPr defaultColWidth="9.109375" defaultRowHeight="15.6" x14ac:dyDescent="0.3"/>
  <cols>
    <col min="1" max="1" width="37.88671875" style="1" bestFit="1" customWidth="1"/>
    <col min="2" max="3" width="60.88671875" style="1" customWidth="1"/>
    <col min="4" max="5" width="10.6640625" style="1" bestFit="1" customWidth="1"/>
    <col min="6" max="16384" width="9.109375" style="1"/>
  </cols>
  <sheetData>
    <row r="1" spans="1:3" ht="18.600000000000001" thickBot="1" x14ac:dyDescent="0.35">
      <c r="B1" s="49"/>
      <c r="C1" s="49"/>
    </row>
    <row r="2" spans="1:3" ht="16.2" thickBot="1" x14ac:dyDescent="0.35">
      <c r="B2" s="31" t="s">
        <v>56</v>
      </c>
      <c r="C2" s="31" t="s">
        <v>57</v>
      </c>
    </row>
    <row r="3" spans="1:3" ht="18.600000000000001" thickBot="1" x14ac:dyDescent="0.45">
      <c r="A3" s="58" t="s">
        <v>77</v>
      </c>
      <c r="B3" s="57">
        <f>'Pasiūlymų suvestinė_Bendra'!B4</f>
        <v>0</v>
      </c>
      <c r="C3" s="43">
        <f>'Pasiūlymų suvestinė_Bendra'!C4</f>
        <v>0</v>
      </c>
    </row>
    <row r="4" spans="1:3" ht="18.600000000000001" thickBot="1" x14ac:dyDescent="0.45">
      <c r="A4" s="58" t="s">
        <v>78</v>
      </c>
      <c r="B4" s="57">
        <f>'Pasiūlymų suvestinė_Koreguota'!B5</f>
        <v>0</v>
      </c>
      <c r="C4" s="43">
        <f>'Pasiūlymų suvestinė_Koreguota'!C5</f>
        <v>0</v>
      </c>
    </row>
    <row r="5" spans="1:3" ht="18.600000000000001" thickBot="1" x14ac:dyDescent="0.45">
      <c r="A5" s="58" t="s">
        <v>79</v>
      </c>
      <c r="B5" s="44" t="e">
        <f>(MIN(B3:C3)/B3)*'Vertinimo tvarka'!H13</f>
        <v>#DIV/0!</v>
      </c>
      <c r="C5" s="44" t="e">
        <f>(MIN(B3:C3)/C3)*'Vertinimo tvarka'!H13</f>
        <v>#DIV/0!</v>
      </c>
    </row>
    <row r="6" spans="1:3" ht="18.600000000000001" thickBot="1" x14ac:dyDescent="0.45">
      <c r="A6" s="58" t="s">
        <v>80</v>
      </c>
      <c r="B6" s="44" t="e">
        <f>(MIN(B4:C4)/B4)*'Vertinimo tvarka'!H13</f>
        <v>#DIV/0!</v>
      </c>
      <c r="C6" s="44" t="e">
        <f>(MIN(B4:C4)/C4)*'Vertinimo tvarka'!H13</f>
        <v>#DIV/0!</v>
      </c>
    </row>
    <row r="7" spans="1:3" ht="18.600000000000001" thickBot="1" x14ac:dyDescent="0.45">
      <c r="A7" s="59" t="s">
        <v>81</v>
      </c>
      <c r="B7" s="44">
        <f>SUM(B8:B11)*'Vertinimo tvarka'!H14</f>
        <v>0</v>
      </c>
      <c r="C7" s="44">
        <f>SUM(C8:C11)*'Vertinimo tvarka'!H14</f>
        <v>0</v>
      </c>
    </row>
    <row r="8" spans="1:3" ht="18" x14ac:dyDescent="0.3">
      <c r="A8" s="60" t="s">
        <v>82</v>
      </c>
      <c r="B8" s="52">
        <f>COUNTIF('Pasiūlymų suvestinė_Bendra'!B6, "Yra")*'Vertinimo tvarka'!F16</f>
        <v>0</v>
      </c>
      <c r="C8" s="52">
        <f>COUNTIF('Pasiūlymų suvestinė_Bendra'!C6, "Yra")*'Vertinimo tvarka'!F16</f>
        <v>0</v>
      </c>
    </row>
    <row r="9" spans="1:3" ht="18" x14ac:dyDescent="0.3">
      <c r="A9" s="61" t="s">
        <v>83</v>
      </c>
      <c r="B9" s="52">
        <f>COUNTIF('Pasiūlymų suvestinė_Bendra'!B7, "Yra")*'Vertinimo tvarka'!F17</f>
        <v>0</v>
      </c>
      <c r="C9" s="52">
        <f>COUNTIF('Pasiūlymų suvestinė_Bendra'!C7, "Yra")*'Vertinimo tvarka'!F17</f>
        <v>0</v>
      </c>
    </row>
    <row r="10" spans="1:3" ht="18" x14ac:dyDescent="0.3">
      <c r="A10" s="61" t="s">
        <v>84</v>
      </c>
      <c r="B10" s="52">
        <f>COUNTIF('Pasiūlymų suvestinė_Bendra'!B8, "Yra")*'Vertinimo tvarka'!F18</f>
        <v>0</v>
      </c>
      <c r="C10" s="52">
        <f>COUNTIF('Pasiūlymų suvestinė_Bendra'!C8, "Yra")*'Vertinimo tvarka'!F18</f>
        <v>0</v>
      </c>
    </row>
    <row r="11" spans="1:3" ht="18" x14ac:dyDescent="0.3">
      <c r="A11" s="61" t="s">
        <v>85</v>
      </c>
      <c r="B11" s="52">
        <f>COUNTIF('Pasiūlymų suvestinė_Bendra'!B9, "Yra")*'Vertinimo tvarka'!F19</f>
        <v>0</v>
      </c>
      <c r="C11" s="52">
        <f>COUNTIF('Pasiūlymų suvestinė_Bendra'!C9, "Yra")*'Vertinimo tvarka'!F19</f>
        <v>0</v>
      </c>
    </row>
    <row r="12" spans="1:3" ht="18.600000000000001" thickBot="1" x14ac:dyDescent="0.45">
      <c r="A12" s="58" t="s">
        <v>86</v>
      </c>
      <c r="B12" s="50" t="e">
        <f>SUM(B6+B7)</f>
        <v>#DIV/0!</v>
      </c>
      <c r="C12" s="50" t="e">
        <f>SUM(C6+C7)</f>
        <v>#DIV/0!</v>
      </c>
    </row>
    <row r="13" spans="1:3" ht="16.2" thickBot="1" x14ac:dyDescent="0.35">
      <c r="A13" s="58" t="s">
        <v>87</v>
      </c>
      <c r="B13" s="45" t="e">
        <f>_xlfn.RANK.EQ(B12, $B$12:$C$12, 0)</f>
        <v>#DIV/0!</v>
      </c>
      <c r="C13" s="45" t="e">
        <f>_xlfn.RANK.EQ(C12, $B$12:$C$12, 0)</f>
        <v>#DIV/0!</v>
      </c>
    </row>
    <row r="15" spans="1:3" x14ac:dyDescent="0.3">
      <c r="B15" s="1" t="s">
        <v>88</v>
      </c>
    </row>
    <row r="20" spans="1:1" x14ac:dyDescent="0.3">
      <c r="A20" s="46"/>
    </row>
    <row r="25" spans="1:1" x14ac:dyDescent="0.3">
      <c r="A25" s="47"/>
    </row>
  </sheetData>
  <phoneticPr fontId="22" type="noConversion"/>
  <conditionalFormatting sqref="B13:C13">
    <cfRule type="cellIs" dxfId="1" priority="1" operator="equal">
      <formula>1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BC1A-216F-43ED-96B2-F075227DAB53}">
  <dimension ref="A1:A2"/>
  <sheetViews>
    <sheetView workbookViewId="0">
      <selection activeCell="D6" sqref="D6"/>
    </sheetView>
  </sheetViews>
  <sheetFormatPr defaultColWidth="9.109375" defaultRowHeight="15.6" x14ac:dyDescent="0.3"/>
  <cols>
    <col min="1" max="16384" width="9.109375" style="1"/>
  </cols>
  <sheetData>
    <row r="1" spans="1:1" x14ac:dyDescent="0.3">
      <c r="A1" s="1" t="s">
        <v>89</v>
      </c>
    </row>
    <row r="2" spans="1:1" x14ac:dyDescent="0.3">
      <c r="A2" s="1" t="s">
        <v>90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gs xmlns="bd76807b-7035-44a2-93ee-9bb18f0b649c">Įveskite pasirinkimą #1</Tags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1" ma:contentTypeDescription="Kurkite naują dokumentą." ma:contentTypeScope="" ma:versionID="50b3cf67f7ec57e491ec57daa4c944e6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dd2b5d745083ce5739fe4f0c04a6c568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gs" ma:index="27" nillable="true" ma:displayName="Tags" ma:default="Įveskite pasirinkimą #1" ma:format="Dropdown" ma:internalName="Tags">
      <xsd:simpleType>
        <xsd:union memberTypes="dms:Text">
          <xsd:simpleType>
            <xsd:restriction base="dms:Choice">
              <xsd:enumeration value="Įveskite pasirinkimą #1"/>
              <xsd:enumeration value="Įveskite pasirinkimą #2"/>
              <xsd:enumeration value="Įveskite pasirinkimą #3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9C96AE-F644-47B6-A8EF-09547FBC5A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DD7733-0AA4-42FB-8B0C-DAA7B283048A}">
  <ds:schemaRefs>
    <ds:schemaRef ds:uri="http://purl.org/dc/elements/1.1/"/>
    <ds:schemaRef ds:uri="http://schemas.microsoft.com/office/2006/metadata/properties"/>
    <ds:schemaRef ds:uri="bd76807b-7035-44a2-93ee-9bb18f0b649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7609231-acae-40b1-8992-26d1ec8f807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B47B7B6-3A84-4A56-B2EA-C16C363719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Vertinimo tvarka</vt:lpstr>
      <vt:lpstr>Vertinimo sąlygos</vt:lpstr>
      <vt:lpstr>Pasiūlymas</vt:lpstr>
      <vt:lpstr>Pasiūlymų suvestinė_Bendra</vt:lpstr>
      <vt:lpstr>Pasiūlymų suvestinė_Koreguota</vt:lpstr>
      <vt:lpstr>Pasiūlymų vertinimo rezultatai</vt:lpstr>
      <vt:lpstr>Sheet6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2024-08-06T11:04:35Z</dcterms:created>
  <dcterms:modified xsi:type="dcterms:W3CDTF">2025-12-18T09:33:27Z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MediaServiceImageTags">
    <vt:lpwstr/>
  </property>
</Properties>
</file>