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15" documentId="13_ncr:1_{CB442B13-1EC4-420C-9F15-1EFC2E8FC074}" xr6:coauthVersionLast="47" xr6:coauthVersionMax="47" xr10:uidLastSave="{13764F0A-1955-4526-B924-090056C4E54B}"/>
  <bookViews>
    <workbookView xWindow="28680" yWindow="-120" windowWidth="29040" windowHeight="15720" xr2:uid="{5483DBAB-F8D9-4D07-8840-AC47F9C153B4}"/>
  </bookViews>
  <sheets>
    <sheet name="Vertinimo tvarka" sheetId="13" r:id="rId1"/>
    <sheet name="Vertinimo sąlygos" sheetId="15" r:id="rId2"/>
    <sheet name="Pasiūlymas" sheetId="1" r:id="rId3"/>
    <sheet name="Pasiūlymų suvestinė_Bendra" sheetId="16" r:id="rId4"/>
    <sheet name="Pasiūlymų suvestinė_Koreguota" sheetId="17" r:id="rId5"/>
    <sheet name="Pasiūlymų vertinimo rezultatai" sheetId="18" r:id="rId6"/>
    <sheet name="Sheet6" sheetId="8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8" l="1"/>
  <c r="C12" i="18"/>
  <c r="C13" i="1"/>
  <c r="C10" i="1"/>
  <c r="C12" i="1" l="1"/>
  <c r="C11" i="1"/>
  <c r="C11" i="18"/>
  <c r="C10" i="18"/>
  <c r="C9" i="18"/>
  <c r="B11" i="18"/>
  <c r="B10" i="18"/>
  <c r="B9" i="18"/>
  <c r="C9" i="1"/>
  <c r="C8" i="18"/>
  <c r="B8" i="18"/>
  <c r="H14" i="13"/>
  <c r="H13" i="13"/>
  <c r="C7" i="18" l="1"/>
  <c r="B4" i="17"/>
  <c r="B5" i="17" s="1"/>
  <c r="B4" i="18" s="1"/>
  <c r="B3" i="18"/>
  <c r="C3" i="18"/>
  <c r="C5" i="18" s="1"/>
  <c r="C4" i="17"/>
  <c r="C5" i="17" s="1"/>
  <c r="C4" i="18" s="1"/>
  <c r="B7" i="18"/>
  <c r="C6" i="18" l="1"/>
  <c r="C13" i="18" s="1"/>
  <c r="B5" i="18"/>
  <c r="B6" i="18"/>
  <c r="B13" i="18" s="1"/>
  <c r="B14" i="18" l="1"/>
  <c r="C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C16" authorId="0" shapeId="0" xr:uid="{03E45B3B-8712-4BEF-B319-DEE4E06FBA86}">
      <text>
        <r>
          <rPr>
            <sz val="11"/>
            <color theme="1"/>
            <rFont val="Calibri"/>
            <family val="2"/>
            <scheme val="minor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Ar čia tikrai 85° x 90°?
Nes TS nurodytas tik vienas dydis, kad ≥ 70°</t>
        </r>
      </text>
    </comment>
    <comment ref="C20" authorId="0" shapeId="0" xr:uid="{AE8EC4CF-5810-4457-807F-1F888007CF83}">
      <text>
        <r>
          <rPr>
            <sz val="11"/>
            <color theme="1"/>
            <rFont val="Calibri"/>
            <family val="2"/>
            <scheme val="minor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TS nėra jokio minimalaus reikalaujamo dinaminio diapazono, ar čia viskas ok?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F8" authorId="0" shapeId="0" xr:uid="{A50D32D3-4DF9-488E-8FDB-57CCDF7D9F0D}">
      <text>
        <r>
          <rPr>
            <sz val="11"/>
            <color theme="1"/>
            <rFont val="Calibri"/>
            <family val="2"/>
            <scheme val="minor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Čia gal reikėtų prašyti įrodančių dokumentų, ne tik, kad nurodytų, ar yra?
Taikoma ir kitoms p.o.d.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A17" authorId="0" shapeId="0" xr:uid="{1ADEE0CF-17EA-4855-83DB-C6A43F6FC477}">
      <text>
        <r>
          <rPr>
            <sz val="11"/>
            <color theme="1"/>
            <rFont val="Calibri"/>
            <family val="2"/>
            <scheme val="minor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Niekur nerandu IEn žymėjimo ir jo paaiškinimo. Kas tai?</t>
        </r>
      </text>
    </comment>
  </commentList>
</comments>
</file>

<file path=xl/sharedStrings.xml><?xml version="1.0" encoding="utf-8"?>
<sst xmlns="http://schemas.openxmlformats.org/spreadsheetml/2006/main" count="121" uniqueCount="102">
  <si>
    <t>Nr.</t>
  </si>
  <si>
    <t>Parametrai</t>
  </si>
  <si>
    <t>Taip</t>
  </si>
  <si>
    <t>Ne</t>
  </si>
  <si>
    <t>PASIŪLYMŲ VERTINIMAS</t>
  </si>
  <si>
    <t>2. Ekonomiškai naudingiausias pasiūlymas – tai pasiūlymas, kurio balų suma, apskaičiuota pagal toliau nustatytus pasiūlymų vertinimo kriterijus ir sąlygas, yra didžiausia.</t>
  </si>
  <si>
    <t>Numatytų vertinimo kriterijų lyginamieji svoriai:</t>
  </si>
  <si>
    <t>Vertinimo kriterijai ir jų parametrų lyginamieji svoriai:</t>
  </si>
  <si>
    <t>Vertinimo kriterijai</t>
  </si>
  <si>
    <t>Parametro lyginamasis svoris</t>
  </si>
  <si>
    <t>Lyginamasis svoris ekonominio naudingumo įvertinime</t>
  </si>
  <si>
    <t>Kaina (K)</t>
  </si>
  <si>
    <t>Techniniai pranašumai (T)</t>
  </si>
  <si>
    <t>T1</t>
  </si>
  <si>
    <t>T2</t>
  </si>
  <si>
    <t>T3</t>
  </si>
  <si>
    <t>T4</t>
  </si>
  <si>
    <t xml:space="preserve">1. atlieka prekės techninę priežiūrą (įskaitant techninei priežiūrai atlikti reikalingas detales ir/arba medžiagas); </t>
  </si>
  <si>
    <t>2. atlieka garantijos sąlygas atitinkančių gedimų (jei jie nutiko naudojant įrangą pagal paskirtį, laikantis pateiktų instrukcijų bei nurodytų eksploatavimo sąlygų) šalinimą;</t>
  </si>
  <si>
    <t>Pasiūlymo ekonominio naudingumo (kainos ir kokybės santykio) apskaičiavimo tvarka (formulė) yra pateikiama žemiau:</t>
  </si>
  <si>
    <t>2. Pasiūlymo kainos (K) balai apskaičiuojami mažiausios pasiūlytos kainos (Kmin) ir vertinamo pasiūlymo kainos (Kv) santykį padauginant iš kainos lyginamojo svorio (X):</t>
  </si>
  <si>
    <t>Techninių pranašumų (T) balai apskaičiuojami visų techninių kriterijų parametrų įvertinimų sumą padauginant iš techninių pranašumų lyginamojo svorio (Y):</t>
  </si>
  <si>
    <t>Siūlomas techninis funkcionalumas</t>
  </si>
  <si>
    <t>Siūlomos prekės garantinis laikotarpis</t>
  </si>
  <si>
    <t>Pasirinkti garantinį laikotarpį</t>
  </si>
  <si>
    <t>Terminas</t>
  </si>
  <si>
    <t>metai</t>
  </si>
  <si>
    <t>Pasirinkti (Yra / Nėra) parametro reikšmę</t>
  </si>
  <si>
    <t>* Garantijos laikotarpiu tiekėjas teisės aktų nustatyta tvarka nemokamai:</t>
  </si>
  <si>
    <t>1) Kaina (K)</t>
  </si>
  <si>
    <t>2) Techniniai pranašumai (T)</t>
  </si>
  <si>
    <t>X =</t>
  </si>
  <si>
    <t>Y =</t>
  </si>
  <si>
    <t>Formulės rūšis</t>
  </si>
  <si>
    <t>L1 =</t>
  </si>
  <si>
    <t>L2 =</t>
  </si>
  <si>
    <t>L3 =</t>
  </si>
  <si>
    <t>L4 =</t>
  </si>
  <si>
    <t>1. Pasiūlymo ekonominis naudingumas (E) apskaičiuojamas sudedant tiekėjo pasiūlymo kainos (K) ir techninių pranašumų (T) balus:</t>
  </si>
  <si>
    <t>E = K + T</t>
  </si>
  <si>
    <t>Vertinimo sąlygos</t>
  </si>
  <si>
    <t>Minimalus garantinis laikotarpis (gamintojo garantija arba garantija pagal įstatymą) (MGL)</t>
  </si>
  <si>
    <t>Ekonominis pranašumas už kiekvienus papildomos garantijos metus (EpPG)</t>
  </si>
  <si>
    <t>%</t>
  </si>
  <si>
    <t>Formulės:</t>
  </si>
  <si>
    <r>
      <t>Pasiūlymo kaina (Pk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), € su PVM</t>
    </r>
  </si>
  <si>
    <r>
      <t>Siūlomas garantinis laikotarpis (T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GL), metai</t>
    </r>
  </si>
  <si>
    <r>
      <t>Techninis pranašumas T1 (T1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</si>
  <si>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T2 (T2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</si>
  <si>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T3 (T3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</si>
  <si>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T4 (T4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</si>
  <si>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t>Žymėjimų paaiškinimai:</t>
  </si>
  <si>
    <r>
      <t>Ekonominis pranašumas už suteiktą papildomą garantiją, € su PVM (EpPG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</si>
  <si>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Koreguota pasiūlo kaina, € su PVM (KPK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</si>
  <si>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t>Žymėjimų paaiškinimai ir formulės:</t>
  </si>
  <si>
    <r>
      <rPr>
        <b/>
        <sz val="12"/>
        <color theme="1"/>
        <rFont val="Times New Roman"/>
        <family val="1"/>
      </rPr>
      <t>EpPG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 Tiekėjo n gaunamas ekonominis pranašumas už suteiktą papildomą garantiją, € su PVM.</t>
    </r>
  </si>
  <si>
    <r>
      <rPr>
        <b/>
        <sz val="12"/>
        <color theme="1"/>
        <rFont val="Times New Roman"/>
        <family val="1"/>
      </rPr>
      <t>KPK</t>
    </r>
    <r>
      <rPr>
        <b/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 xml:space="preserve"> - Tiekėjo n koreguota pasiūlo kaina, € su PVM.</t>
    </r>
  </si>
  <si>
    <r>
      <rPr>
        <b/>
        <i/>
        <sz val="12"/>
        <rFont val="Times New Roman"/>
        <family val="1"/>
      </rPr>
      <t>EpPG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(T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>GL  - MGL) x (Pk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x (EpPG/100))</t>
    </r>
  </si>
  <si>
    <r>
      <t>Pasiūlymo kaina (Pk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</si>
  <si>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Koreguota pasiūlo kaina (KPK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</si>
  <si>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Pasiūlymo kainos balas (PkB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</si>
  <si>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Koreguotos pasiūlymo kainos balas (KPkB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</si>
  <si>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Ekonominių pranašumų balas (T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</si>
  <si>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T1</t>
    </r>
    <r>
      <rPr>
        <vertAlign val="subscript"/>
        <sz val="12"/>
        <color theme="1"/>
        <rFont val="Times New Roman"/>
        <family val="1"/>
      </rPr>
      <t>n</t>
    </r>
  </si>
  <si>
    <r>
      <t>T2</t>
    </r>
    <r>
      <rPr>
        <vertAlign val="subscript"/>
        <sz val="12"/>
        <rFont val="Times New Roman"/>
        <family val="1"/>
      </rPr>
      <t>n</t>
    </r>
  </si>
  <si>
    <r>
      <t>T3</t>
    </r>
    <r>
      <rPr>
        <vertAlign val="subscript"/>
        <sz val="12"/>
        <rFont val="Times New Roman"/>
        <family val="1"/>
      </rPr>
      <t>n</t>
    </r>
  </si>
  <si>
    <r>
      <t>T4</t>
    </r>
    <r>
      <rPr>
        <vertAlign val="subscript"/>
        <sz val="12"/>
        <rFont val="Times New Roman"/>
        <family val="1"/>
      </rPr>
      <t>n</t>
    </r>
  </si>
  <si>
    <r>
      <t>Ekonominio naudingumo (E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 balas</t>
    </r>
  </si>
  <si>
    <t>Tiekėjų pasiūlymų reitingavimas*</t>
  </si>
  <si>
    <t>* Reitingavimas vyksta automatiškai. Tuo atveju jei kelių tiekėjų Ekonominio naudingumo balas (E) sutampa, tokiu atveju PO laimėtoją pasirenka pagal pirkimo dokumentuose nustatytas sąlygas ir VPĮ.</t>
  </si>
  <si>
    <t>Statinis:
(yra/nėra)</t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</si>
  <si>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 Tiekėjo n siūlomo medicinos prietaiso kaina (€ su PVM), nurodyta komerciniame pasiūlyme.</t>
    </r>
  </si>
  <si>
    <t>Siūlomas medicinos prietaiso garantinis laikotarpis*</t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</si>
  <si>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Minimalus garantinis laikorpis yra 3 m., tačiau kiekvienas Tiekėjas gali duoti papildomą garantiją už kurią gaus ekonominį pranašumą, t.y. už kiekvienus papildomus metus Tiekėjui bus minusuojami 6 % nuo pasiūlymo kainos.</t>
    </r>
  </si>
  <si>
    <t xml:space="preserve">Tiekėjas 1 </t>
  </si>
  <si>
    <t>Tiekėjas 2</t>
  </si>
  <si>
    <t>3. informuoja pirkėją apie prevencinius veiksmus (jei tokių būtina imtis);</t>
  </si>
  <si>
    <t>4. teikia pirkėjui išsamias konsultacijas ir paaiškinimus;</t>
  </si>
  <si>
    <t>5. gedimo atveju atvyksta remontuoti ne vėliau kaip per 48 (keturiasdešimt aštuonias) valandas nuo pranešimo apie prekės gedimą gavimo;</t>
  </si>
  <si>
    <r>
      <t>1. Siūlomi techniniai funkcionalumai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</si>
  <si>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r>
      <t>2. Siūlomas garantinis laikotarpis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</si>
  <si>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t>T5</t>
  </si>
  <si>
    <t>L5 =</t>
  </si>
  <si>
    <t>Skaitmeninių kanalų kiekis ≥ 15 000 000</t>
  </si>
  <si>
    <t>Dinaminis diapazonas ≥ 350 dB</t>
  </si>
  <si>
    <t>3. Kadangi siūlomo objekto T1, T2, T3, T4 ir T5 techniniai parametrai neturi skaitinių išraiškų (yra arba nėra), todėl parametrų įvertinimas apskaičiuojamas pagal metodiką:</t>
  </si>
  <si>
    <t>Jei siūlomas objektas turi nurodytą pranašumą gauna maksimalų balų skaičių pagal lyginamąjį svorį: T1 = L1 = 0.30, T2 = L2 = 0.30, T3 = L3 = 0.15, T4 = L4 = 0.10, T5 = L5 = 0.15. Jei siūlomas objektas neturi nurodyto pranašumo gauna 0 balų: T1 = L1 = 0, T2 = L2 = 0, T3 = L3 = 0, T4 = L4 = 0, T5 = L5 = 0.</t>
  </si>
  <si>
    <r>
      <t>Techninis pranašumas T5 (T5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</si>
  <si>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rPr>
        <b/>
        <sz val="12"/>
        <color theme="1"/>
        <rFont val="Times New Roman"/>
        <family val="1"/>
      </rPr>
      <t>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T5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Tiekėjo n Techninis pranašumas, nurodytas "Vertinimo tvarkoje" (Yra / Nėra). </t>
    </r>
  </si>
  <si>
    <r>
      <t>T5</t>
    </r>
    <r>
      <rPr>
        <vertAlign val="subscript"/>
        <sz val="12"/>
        <rFont val="Times New Roman"/>
        <family val="1"/>
      </rPr>
      <t>n</t>
    </r>
  </si>
  <si>
    <t>Linijinio daviklio elementų skaičius ≥ 900</t>
  </si>
  <si>
    <t>Automatizuoti vaisiaus smegenų matavimai vaizduose gautuose dvimačiu konveksiniu davikliu: CM (Cisterna Magna), Vp (sklivelių), Cerebellum (smegenėlių)</t>
  </si>
  <si>
    <t>Tūrinio konvekcinio daviklio maksimalus apžiūros lauko kampas tūriniame 3D režime ≥ 85° x 90° (būtina nurodyti tinkrąjį kampą, o ne programiniu būdu išplėstą (angli. extended)).</t>
  </si>
  <si>
    <t xml:space="preserve">4. Tiekėjo siūlomo objekto išplėstinė garantinė priežiūra (G) nurodyta "Pasiūlyme" (nurodoma konkreti siūloma reikšmė). </t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</si>
  <si>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</t>
    </r>
    <r>
      <rPr>
        <sz val="12"/>
        <color theme="1"/>
        <rFont val="Times New Roman"/>
        <family val="1"/>
      </rPr>
      <t>Tiekėjo n siūlomo Prietaiso kaina (€ su PVM), nurodyta komerciniame pasiūlyme.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</si>
  <si>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</t>
    </r>
  </si>
  <si>
    <r>
      <rPr>
        <b/>
        <sz val="12"/>
        <color theme="1"/>
        <rFont val="Times New Roman"/>
        <family val="1"/>
        <charset val="186"/>
      </rPr>
      <t xml:space="preserve">MGL </t>
    </r>
    <r>
      <rPr>
        <sz val="12"/>
        <color theme="1"/>
        <rFont val="Times New Roman"/>
        <family val="1"/>
        <charset val="186"/>
      </rPr>
      <t xml:space="preserve">- </t>
    </r>
    <r>
      <rPr>
        <sz val="12"/>
        <color theme="1"/>
        <rFont val="Times New Roman"/>
        <family val="1"/>
      </rPr>
      <t>Minimalus garantinis laikotarpis (gamintojo garantija arba garantija pagal įstatymą)</t>
    </r>
  </si>
  <si>
    <r>
      <t xml:space="preserve">Įrašyti parametro vertę: </t>
    </r>
    <r>
      <rPr>
        <b/>
        <sz val="12"/>
        <rFont val="Times New Roman"/>
        <family val="1"/>
        <charset val="186"/>
      </rPr>
      <t>yra / nėra</t>
    </r>
  </si>
  <si>
    <r>
      <t xml:space="preserve">1. Perkančiosios organizacijos neatmesti pasiūlymai vertinami taikant ekonomiškai naudingiausio pasiūlymo vertinimo kriterijus, kai vertinama </t>
    </r>
    <r>
      <rPr>
        <b/>
        <sz val="12"/>
        <color theme="1"/>
        <rFont val="Times New Roman"/>
        <family val="1"/>
      </rPr>
      <t>kaina ir kokybė.</t>
    </r>
    <r>
      <rPr>
        <sz val="12"/>
        <color theme="1"/>
        <rFont val="Times New Roman"/>
        <family val="1"/>
      </rPr>
      <t xml:space="preserve"> Taip pat yra vertinama siūlomo objekto išplėstinė garantinė priežiūra.</t>
    </r>
  </si>
  <si>
    <t>Tiekėjo siūlomos prekės parametrų reikšmės (Failo, dokumento pavadinimas ir puslapio Nr., pažymintis vietą, kurioje yra siūlomus techninius parametrus patvirtinantys dokumentai, siūlomos prekės katalogo numeris)</t>
  </si>
  <si>
    <t>naikinam</t>
  </si>
  <si>
    <r>
      <rPr>
        <b/>
        <i/>
        <sz val="12"/>
        <rFont val="Times New Roman"/>
        <family val="1"/>
      </rPr>
      <t>KPK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- EpPG</t>
    </r>
    <r>
      <rPr>
        <i/>
        <vertAlign val="subscript"/>
        <sz val="12"/>
        <rFont val="Times New Roman"/>
        <family val="1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</si>
</sst>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vertAlign val="subscript"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vertAlign val="subscript"/>
      <sz val="12"/>
      <name val="Times New Roman"/>
      <family val="1"/>
    </font>
    <font>
      <i/>
      <vertAlign val="subscript"/>
      <sz val="12"/>
      <name val="Times New Roman"/>
      <family val="1"/>
    </font>
    <font>
      <vertAlign val="subscript"/>
      <sz val="12"/>
      <color theme="1"/>
      <name val="Times New Roman"/>
      <family val="1"/>
    </font>
    <font>
      <i/>
      <sz val="12"/>
      <color rgb="FF00B050"/>
      <name val="Times New Roman"/>
      <family val="1"/>
    </font>
    <font>
      <sz val="8"/>
      <name val="Calibri"/>
      <family val="2"/>
      <scheme val="minor"/>
    </font>
    <font>
      <b/>
      <i/>
      <sz val="14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</font>
    <font>
      <strike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" fillId="3" borderId="0" xfId="0" applyFont="1" applyFill="1" applyAlignment="1">
      <alignment wrapText="1"/>
    </xf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/>
    <xf numFmtId="0" fontId="11" fillId="2" borderId="0" xfId="0" applyFont="1" applyFill="1"/>
    <xf numFmtId="0" fontId="1" fillId="2" borderId="0" xfId="0" applyFont="1" applyFill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3" fillId="2" borderId="14" xfId="0" applyFont="1" applyFill="1" applyBorder="1" applyAlignment="1">
      <alignment horizontal="justify" wrapText="1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/>
    </xf>
    <xf numFmtId="0" fontId="17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3" fillId="2" borderId="14" xfId="0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1" fillId="0" borderId="0" xfId="0" applyFont="1"/>
    <xf numFmtId="0" fontId="3" fillId="3" borderId="1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2" fontId="1" fillId="5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2" fontId="13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indent="2"/>
    </xf>
    <xf numFmtId="0" fontId="3" fillId="0" borderId="0" xfId="0" applyFont="1" applyAlignment="1">
      <alignment horizontal="right" indent="2"/>
    </xf>
    <xf numFmtId="0" fontId="1" fillId="0" borderId="0" xfId="0" applyFont="1" applyAlignment="1">
      <alignment horizontal="right" vertical="center" wrapText="1" indent="2"/>
    </xf>
    <xf numFmtId="0" fontId="3" fillId="0" borderId="0" xfId="0" applyFont="1" applyAlignment="1">
      <alignment horizontal="right" vertical="center" wrapText="1" indent="2"/>
    </xf>
    <xf numFmtId="2" fontId="1" fillId="2" borderId="0" xfId="0" applyNumberFormat="1" applyFont="1" applyFill="1"/>
    <xf numFmtId="0" fontId="3" fillId="2" borderId="0" xfId="0" applyFont="1" applyFill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7" fillId="2" borderId="0" xfId="0" applyFont="1" applyFill="1"/>
    <xf numFmtId="0" fontId="27" fillId="3" borderId="0" xfId="0" applyFont="1" applyFill="1"/>
    <xf numFmtId="0" fontId="1" fillId="2" borderId="0" xfId="0" applyFont="1" applyFill="1" applyAlignment="1">
      <alignment horizontal="justify" vertical="top" wrapText="1"/>
    </xf>
    <xf numFmtId="0" fontId="27" fillId="2" borderId="0" xfId="0" applyFont="1" applyFill="1" applyAlignment="1">
      <alignment wrapText="1"/>
    </xf>
    <xf numFmtId="0" fontId="27" fillId="2" borderId="0" xfId="0" applyFont="1" applyFill="1" applyAlignment="1">
      <alignment horizontal="left" wrapText="1"/>
    </xf>
    <xf numFmtId="0" fontId="1" fillId="4" borderId="3" xfId="0" applyFont="1" applyFill="1" applyBorder="1" applyAlignment="1">
      <alignment horizontal="justify"/>
    </xf>
    <xf numFmtId="0" fontId="1" fillId="4" borderId="4" xfId="0" applyFont="1" applyFill="1" applyBorder="1" applyAlignment="1">
      <alignment horizontal="justify"/>
    </xf>
    <xf numFmtId="0" fontId="1" fillId="4" borderId="2" xfId="0" applyFont="1" applyFill="1" applyBorder="1" applyAlignment="1">
      <alignment horizontal="justify"/>
    </xf>
    <xf numFmtId="0" fontId="1" fillId="4" borderId="3" xfId="0" applyFont="1" applyFill="1" applyBorder="1" applyAlignment="1">
      <alignment horizontal="justify" wrapText="1"/>
    </xf>
    <xf numFmtId="0" fontId="1" fillId="4" borderId="4" xfId="0" applyFont="1" applyFill="1" applyBorder="1" applyAlignment="1">
      <alignment horizontal="justify" wrapText="1"/>
    </xf>
    <xf numFmtId="0" fontId="1" fillId="4" borderId="2" xfId="0" applyFont="1" applyFill="1" applyBorder="1" applyAlignment="1">
      <alignment horizontal="justify" wrapText="1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justify" vertical="top" wrapText="1"/>
    </xf>
    <xf numFmtId="0" fontId="1" fillId="2" borderId="0" xfId="0" applyFont="1" applyFill="1" applyAlignment="1">
      <alignment horizontal="justify" wrapText="1"/>
    </xf>
    <xf numFmtId="0" fontId="28" fillId="6" borderId="0" xfId="0" applyFont="1" applyFill="1" applyAlignment="1">
      <alignment horizontal="justify" wrapText="1"/>
    </xf>
    <xf numFmtId="0" fontId="1" fillId="2" borderId="0" xfId="0" applyFont="1" applyFill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justify" vertical="top" wrapText="1"/>
    </xf>
    <xf numFmtId="0" fontId="1" fillId="3" borderId="18" xfId="0" applyFont="1" applyFill="1" applyBorder="1" applyAlignment="1">
      <alignment horizontal="justify" vertical="top" wrapText="1"/>
    </xf>
    <xf numFmtId="0" fontId="1" fillId="3" borderId="19" xfId="0" applyFont="1" applyFill="1" applyBorder="1" applyAlignment="1">
      <alignment horizontal="justify" vertical="top" wrapText="1"/>
    </xf>
    <xf numFmtId="0" fontId="1" fillId="3" borderId="20" xfId="0" applyFont="1" applyFill="1" applyBorder="1" applyAlignment="1">
      <alignment horizontal="justify" vertical="top" wrapText="1"/>
    </xf>
    <xf numFmtId="0" fontId="1" fillId="3" borderId="16" xfId="0" applyFont="1" applyFill="1" applyBorder="1" applyAlignment="1">
      <alignment horizontal="justify" wrapText="1"/>
    </xf>
    <xf numFmtId="0" fontId="1" fillId="3" borderId="17" xfId="0" applyFont="1" applyFill="1" applyBorder="1" applyAlignment="1">
      <alignment horizontal="justify" wrapText="1"/>
    </xf>
    <xf numFmtId="0" fontId="1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10" fillId="0" borderId="0" xfId="0" applyFont="1" applyFill="1" applyAlignment="1">
      <alignment horizontal="left"/>
    </xf>
    <xf numFmtId="0" fontId="24" fillId="2" borderId="0" xfId="0" applyFont="1" applyFill="1" applyAlignment="1">
      <alignment horizontal="left" vertical="top" wrapText="1"/>
    </xf>
  </cellXfs>
  <cellStyles count="1">
    <cellStyle name="Įprastas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2920111</xdr:colOff>
      <xdr:row>37</xdr:row>
      <xdr:rowOff>12731</xdr:rowOff>
    </xdr:from>
    <xdr:ext cx="1486241" cy="6921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007231" y="16075691"/>
              <a:ext cx="1486241" cy="692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60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nary>
                          <m:naryPr>
                            <m:chr m:val="∑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lt-LT" sz="16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=</m:t>
                            </m:r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5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𝑌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007231" y="16075691"/>
              <a:ext cx="1486241" cy="692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𝑇</a:t>
              </a:r>
              <a:r>
                <a:rPr lang="en-US" sz="1600" i="0">
                  <a:latin typeface="Cambria Math" panose="02040503050406030204" pitchFamily="18" charset="0"/>
                </a:rPr>
                <a:t>=(∑</a:t>
              </a:r>
              <a:r>
                <a:rPr lang="lt-LT" sz="1600" b="0" i="0">
                  <a:latin typeface="Cambria Math" panose="02040503050406030204" pitchFamily="18" charset="0"/>
                </a:rPr>
                <a:t>_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lt-LT" sz="1600" b="0" i="0">
                  <a:latin typeface="Cambria Math" panose="02040503050406030204" pitchFamily="18" charset="0"/>
                </a:rPr>
                <a:t>𝑖</a:t>
              </a:r>
              <a:r>
                <a:rPr lang="en-US" sz="1600" b="0" i="0">
                  <a:latin typeface="Cambria Math" panose="02040503050406030204" pitchFamily="18" charset="0"/>
                </a:rPr>
                <a:t>=</a:t>
              </a:r>
              <a:r>
                <a:rPr lang="lt-LT" sz="1600" b="0" i="0">
                  <a:latin typeface="Cambria Math" panose="02040503050406030204" pitchFamily="18" charset="0"/>
                </a:rPr>
                <a:t>1</a:t>
              </a:r>
              <a:r>
                <a:rPr lang="en-US" sz="1600" b="0" i="0">
                  <a:latin typeface="Cambria Math" panose="02040503050406030204" pitchFamily="18" charset="0"/>
                </a:rPr>
                <a:t>)^</a:t>
              </a:r>
              <a:r>
                <a:rPr lang="lt-LT" sz="1600" b="0" i="0">
                  <a:latin typeface="Cambria Math" panose="02040503050406030204" pitchFamily="18" charset="0"/>
                </a:rPr>
                <a:t>5</a:t>
              </a:r>
              <a:r>
                <a:rPr lang="en-US" sz="1600" b="0" i="0">
                  <a:latin typeface="Cambria Math" panose="02040503050406030204" pitchFamily="18" charset="0"/>
                </a:rPr>
                <a:t>▒𝑇_𝑖 )𝑥 𝑌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2939415</xdr:colOff>
      <xdr:row>27</xdr:row>
      <xdr:rowOff>97790</xdr:rowOff>
    </xdr:from>
    <xdr:to>
      <xdr:col>3</xdr:col>
      <xdr:colOff>1167765</xdr:colOff>
      <xdr:row>29</xdr:row>
      <xdr:rowOff>69215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B7DF412-F836-47C1-AE11-2A586D535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535" y="17207230"/>
          <a:ext cx="1316990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4C74-73B2-46E4-83B5-3DE2C487CB27}">
  <dimension ref="B1:I55"/>
  <sheetViews>
    <sheetView tabSelected="1" topLeftCell="A13" zoomScale="115" zoomScaleNormal="115" workbookViewId="0">
      <selection activeCell="I18" sqref="I18"/>
    </sheetView>
  </sheetViews>
  <sheetFormatPr defaultColWidth="9.109375" defaultRowHeight="15.6" x14ac:dyDescent="0.3"/>
  <cols>
    <col min="1" max="1" width="9.109375" style="16"/>
    <col min="2" max="2" width="5" style="16" customWidth="1"/>
    <col min="3" max="3" width="40.44140625" style="16" customWidth="1"/>
    <col min="4" max="4" width="17" style="16" customWidth="1"/>
    <col min="5" max="5" width="5.88671875" style="16" customWidth="1"/>
    <col min="6" max="6" width="5.109375" style="16" customWidth="1"/>
    <col min="7" max="8" width="11.6640625" style="16" customWidth="1"/>
    <col min="9" max="9" width="40.33203125" style="16" customWidth="1"/>
    <col min="10" max="16384" width="9.109375" style="16"/>
  </cols>
  <sheetData>
    <row r="1" spans="2:9" ht="18" x14ac:dyDescent="0.35">
      <c r="B1" s="17" t="s">
        <v>4</v>
      </c>
      <c r="C1" s="18"/>
      <c r="D1" s="18"/>
      <c r="E1" s="18"/>
      <c r="F1" s="18"/>
    </row>
    <row r="2" spans="2:9" ht="18" x14ac:dyDescent="0.35">
      <c r="B2" s="17"/>
      <c r="C2" s="18"/>
      <c r="D2" s="18"/>
      <c r="E2" s="18"/>
      <c r="F2" s="18"/>
    </row>
    <row r="3" spans="2:9" ht="53.25" customHeight="1" x14ac:dyDescent="0.3">
      <c r="B3" s="93" t="s">
        <v>98</v>
      </c>
      <c r="C3" s="93"/>
      <c r="D3" s="93"/>
      <c r="E3" s="93"/>
      <c r="F3" s="93"/>
      <c r="G3" s="93"/>
      <c r="H3" s="93"/>
    </row>
    <row r="4" spans="2:9" ht="34.5" customHeight="1" x14ac:dyDescent="0.3">
      <c r="B4" s="93" t="s">
        <v>5</v>
      </c>
      <c r="C4" s="93"/>
      <c r="D4" s="93"/>
      <c r="E4" s="93"/>
      <c r="F4" s="93"/>
      <c r="G4" s="93"/>
      <c r="H4" s="93"/>
    </row>
    <row r="6" spans="2:9" x14ac:dyDescent="0.3">
      <c r="B6" s="16" t="s">
        <v>6</v>
      </c>
    </row>
    <row r="7" spans="2:9" x14ac:dyDescent="0.3">
      <c r="C7" s="19" t="s">
        <v>29</v>
      </c>
      <c r="D7" s="20">
        <v>60</v>
      </c>
    </row>
    <row r="8" spans="2:9" x14ac:dyDescent="0.3">
      <c r="C8" s="19" t="s">
        <v>30</v>
      </c>
      <c r="D8" s="20">
        <v>40</v>
      </c>
    </row>
    <row r="10" spans="2:9" x14ac:dyDescent="0.3">
      <c r="B10" s="16" t="s">
        <v>7</v>
      </c>
    </row>
    <row r="11" spans="2:9" ht="16.2" thickBot="1" x14ac:dyDescent="0.35"/>
    <row r="12" spans="2:9" ht="49.5" customHeight="1" thickBot="1" x14ac:dyDescent="0.35">
      <c r="B12" s="94" t="s">
        <v>8</v>
      </c>
      <c r="C12" s="95"/>
      <c r="D12" s="95"/>
      <c r="E12" s="95"/>
      <c r="F12" s="96"/>
      <c r="G12" s="94" t="s">
        <v>10</v>
      </c>
      <c r="H12" s="96"/>
    </row>
    <row r="13" spans="2:9" ht="16.2" thickBot="1" x14ac:dyDescent="0.35">
      <c r="B13" s="97" t="s">
        <v>11</v>
      </c>
      <c r="C13" s="98"/>
      <c r="D13" s="98"/>
      <c r="E13" s="98"/>
      <c r="F13" s="99"/>
      <c r="G13" s="21" t="s">
        <v>31</v>
      </c>
      <c r="H13" s="22">
        <f>D7</f>
        <v>60</v>
      </c>
    </row>
    <row r="14" spans="2:9" ht="16.2" thickBot="1" x14ac:dyDescent="0.35">
      <c r="B14" s="100" t="s">
        <v>12</v>
      </c>
      <c r="C14" s="101"/>
      <c r="D14" s="101"/>
      <c r="E14" s="101"/>
      <c r="F14" s="102"/>
      <c r="G14" s="21" t="s">
        <v>32</v>
      </c>
      <c r="H14" s="22">
        <f>D8</f>
        <v>40</v>
      </c>
    </row>
    <row r="15" spans="2:9" ht="16.5" customHeight="1" thickBot="1" x14ac:dyDescent="0.35">
      <c r="B15" s="23" t="s">
        <v>0</v>
      </c>
      <c r="C15" s="24" t="s">
        <v>1</v>
      </c>
      <c r="D15" s="24" t="s">
        <v>33</v>
      </c>
      <c r="E15" s="103" t="s">
        <v>9</v>
      </c>
      <c r="F15" s="104"/>
      <c r="G15" s="95"/>
      <c r="H15" s="96"/>
    </row>
    <row r="16" spans="2:9" ht="81.900000000000006" customHeight="1" thickBot="1" x14ac:dyDescent="0.35">
      <c r="B16" s="59" t="s">
        <v>13</v>
      </c>
      <c r="C16" s="121" t="s">
        <v>92</v>
      </c>
      <c r="D16" s="50" t="s">
        <v>70</v>
      </c>
      <c r="E16" s="25" t="s">
        <v>34</v>
      </c>
      <c r="F16" s="57">
        <v>0.3</v>
      </c>
      <c r="G16" s="122" t="s">
        <v>97</v>
      </c>
      <c r="H16" s="123"/>
      <c r="I16" s="82"/>
    </row>
    <row r="17" spans="2:9" s="27" customFormat="1" ht="31.8" thickBot="1" x14ac:dyDescent="0.35">
      <c r="B17" s="76" t="s">
        <v>14</v>
      </c>
      <c r="C17" s="77" t="s">
        <v>90</v>
      </c>
      <c r="D17" s="70" t="s">
        <v>70</v>
      </c>
      <c r="E17" s="75" t="s">
        <v>35</v>
      </c>
      <c r="F17" s="26">
        <v>0.3</v>
      </c>
      <c r="G17" s="122" t="s">
        <v>97</v>
      </c>
      <c r="H17" s="123"/>
      <c r="I17" s="71"/>
    </row>
    <row r="18" spans="2:9" s="27" customFormat="1" ht="82.5" customHeight="1" thickBot="1" x14ac:dyDescent="0.35">
      <c r="B18" s="60" t="s">
        <v>15</v>
      </c>
      <c r="C18" s="77" t="s">
        <v>91</v>
      </c>
      <c r="D18" s="50" t="s">
        <v>70</v>
      </c>
      <c r="E18" s="25" t="s">
        <v>36</v>
      </c>
      <c r="F18" s="58">
        <v>0.15</v>
      </c>
      <c r="G18" s="122" t="s">
        <v>97</v>
      </c>
      <c r="H18" s="123"/>
      <c r="I18" s="68"/>
    </row>
    <row r="19" spans="2:9" ht="31.8" thickBot="1" x14ac:dyDescent="0.35">
      <c r="B19" s="60" t="s">
        <v>16</v>
      </c>
      <c r="C19" s="77" t="s">
        <v>83</v>
      </c>
      <c r="D19" s="50" t="s">
        <v>70</v>
      </c>
      <c r="E19" s="25" t="s">
        <v>37</v>
      </c>
      <c r="F19" s="58">
        <v>0.1</v>
      </c>
      <c r="G19" s="122" t="s">
        <v>97</v>
      </c>
      <c r="H19" s="123"/>
      <c r="I19" s="61"/>
    </row>
    <row r="20" spans="2:9" ht="31.8" thickBot="1" x14ac:dyDescent="0.35">
      <c r="B20" s="60" t="s">
        <v>81</v>
      </c>
      <c r="C20" s="77" t="s">
        <v>84</v>
      </c>
      <c r="D20" s="50" t="s">
        <v>70</v>
      </c>
      <c r="E20" s="25" t="s">
        <v>82</v>
      </c>
      <c r="F20" s="26">
        <v>0.15</v>
      </c>
      <c r="G20" s="122" t="s">
        <v>97</v>
      </c>
      <c r="H20" s="123"/>
      <c r="I20" s="81"/>
    </row>
    <row r="22" spans="2:9" ht="33.75" customHeight="1" x14ac:dyDescent="0.3">
      <c r="B22" s="91" t="s">
        <v>19</v>
      </c>
      <c r="C22" s="91"/>
      <c r="D22" s="91"/>
      <c r="E22" s="91"/>
      <c r="F22" s="91"/>
      <c r="G22" s="91"/>
      <c r="H22" s="91"/>
    </row>
    <row r="24" spans="2:9" ht="31.5" customHeight="1" x14ac:dyDescent="0.3">
      <c r="B24" s="91" t="s">
        <v>38</v>
      </c>
      <c r="C24" s="91"/>
      <c r="D24" s="91"/>
      <c r="E24" s="91"/>
      <c r="F24" s="91"/>
      <c r="G24" s="91"/>
      <c r="H24" s="91"/>
    </row>
    <row r="25" spans="2:9" x14ac:dyDescent="0.3">
      <c r="D25" s="28" t="s">
        <v>39</v>
      </c>
    </row>
    <row r="27" spans="2:9" ht="31.5" customHeight="1" x14ac:dyDescent="0.3">
      <c r="B27" s="91" t="s">
        <v>20</v>
      </c>
      <c r="C27" s="91"/>
      <c r="D27" s="91"/>
      <c r="E27" s="91"/>
      <c r="F27" s="91"/>
      <c r="G27" s="91"/>
      <c r="H27" s="91"/>
    </row>
    <row r="31" spans="2:9" ht="30.75" customHeight="1" x14ac:dyDescent="0.3">
      <c r="B31" s="91" t="s">
        <v>85</v>
      </c>
      <c r="C31" s="91"/>
      <c r="D31" s="91"/>
      <c r="E31" s="91"/>
      <c r="F31" s="91"/>
      <c r="G31" s="91"/>
      <c r="H31" s="91"/>
    </row>
    <row r="32" spans="2:9" x14ac:dyDescent="0.3">
      <c r="B32" s="90" t="s">
        <v>86</v>
      </c>
      <c r="C32" s="90"/>
      <c r="D32" s="90"/>
      <c r="E32" s="90"/>
      <c r="F32" s="90"/>
      <c r="G32" s="90"/>
      <c r="H32" s="90"/>
    </row>
    <row r="33" spans="2:9" x14ac:dyDescent="0.3">
      <c r="B33" s="90"/>
      <c r="C33" s="90"/>
      <c r="D33" s="90"/>
      <c r="E33" s="90"/>
      <c r="F33" s="90"/>
      <c r="G33" s="90"/>
      <c r="H33" s="90"/>
    </row>
    <row r="34" spans="2:9" x14ac:dyDescent="0.3">
      <c r="B34" s="90"/>
      <c r="C34" s="90"/>
      <c r="D34" s="90"/>
      <c r="E34" s="90"/>
      <c r="F34" s="90"/>
      <c r="G34" s="90"/>
      <c r="H34" s="90"/>
    </row>
    <row r="36" spans="2:9" ht="32.25" customHeight="1" x14ac:dyDescent="0.3">
      <c r="B36" s="91" t="s">
        <v>21</v>
      </c>
      <c r="C36" s="91"/>
      <c r="D36" s="91"/>
      <c r="E36" s="91"/>
      <c r="F36" s="91"/>
      <c r="G36" s="91"/>
      <c r="H36" s="91"/>
    </row>
    <row r="43" spans="2:9" x14ac:dyDescent="0.3">
      <c r="B43" s="92" t="s">
        <v>93</v>
      </c>
      <c r="C43" s="92"/>
      <c r="D43" s="92"/>
      <c r="E43" s="92"/>
      <c r="F43" s="92"/>
      <c r="G43" s="92"/>
      <c r="H43" s="92"/>
      <c r="I43" s="78" t="s">
        <v>100</v>
      </c>
    </row>
    <row r="44" spans="2:9" x14ac:dyDescent="0.3">
      <c r="B44" s="92"/>
      <c r="C44" s="92"/>
      <c r="D44" s="92"/>
      <c r="E44" s="92"/>
      <c r="F44" s="92"/>
      <c r="G44" s="92"/>
      <c r="H44" s="92"/>
    </row>
    <row r="45" spans="2:9" x14ac:dyDescent="0.3">
      <c r="B45" s="29"/>
    </row>
    <row r="46" spans="2:9" ht="15.75" customHeight="1" x14ac:dyDescent="0.3">
      <c r="B46" s="90"/>
      <c r="C46" s="90"/>
      <c r="D46" s="90"/>
      <c r="E46" s="90"/>
      <c r="F46" s="90"/>
      <c r="G46" s="90"/>
      <c r="H46" s="90"/>
    </row>
    <row r="47" spans="2:9" x14ac:dyDescent="0.3">
      <c r="B47" s="90"/>
      <c r="C47" s="90"/>
      <c r="D47" s="90"/>
      <c r="E47" s="90"/>
      <c r="F47" s="90"/>
      <c r="G47" s="90"/>
      <c r="H47" s="90"/>
    </row>
    <row r="48" spans="2:9" x14ac:dyDescent="0.3">
      <c r="B48" s="30"/>
      <c r="C48" s="30"/>
      <c r="D48" s="30"/>
      <c r="E48" s="30"/>
      <c r="F48" s="30"/>
      <c r="G48" s="30"/>
      <c r="H48" s="30"/>
    </row>
    <row r="49" spans="2:8" x14ac:dyDescent="0.3">
      <c r="B49" s="30"/>
      <c r="C49" s="30"/>
      <c r="D49" s="30"/>
      <c r="E49" s="30"/>
      <c r="F49" s="30"/>
      <c r="G49" s="30"/>
      <c r="H49" s="30"/>
    </row>
    <row r="50" spans="2:8" x14ac:dyDescent="0.3">
      <c r="B50" s="30"/>
      <c r="C50" s="30"/>
      <c r="D50" s="30"/>
      <c r="E50" s="30"/>
      <c r="F50" s="30"/>
      <c r="G50" s="30"/>
      <c r="H50" s="30"/>
    </row>
    <row r="51" spans="2:8" x14ac:dyDescent="0.3">
      <c r="B51" s="30"/>
      <c r="C51" s="30"/>
      <c r="D51" s="30"/>
      <c r="E51" s="30"/>
      <c r="F51" s="30"/>
      <c r="G51" s="30"/>
      <c r="H51" s="30"/>
    </row>
    <row r="52" spans="2:8" x14ac:dyDescent="0.3">
      <c r="B52" s="30"/>
      <c r="C52" s="30"/>
      <c r="D52" s="30"/>
      <c r="E52" s="30"/>
      <c r="F52" s="30"/>
      <c r="G52" s="30"/>
      <c r="H52" s="30"/>
    </row>
    <row r="53" spans="2:8" x14ac:dyDescent="0.3">
      <c r="B53" s="30"/>
      <c r="C53" s="30"/>
      <c r="D53" s="30"/>
      <c r="E53" s="30"/>
      <c r="F53" s="30"/>
      <c r="G53" s="30"/>
      <c r="H53" s="30"/>
    </row>
    <row r="54" spans="2:8" x14ac:dyDescent="0.3">
      <c r="B54" s="30"/>
      <c r="C54" s="30"/>
      <c r="D54" s="30"/>
      <c r="E54" s="30"/>
      <c r="F54" s="30"/>
      <c r="G54" s="30"/>
      <c r="H54" s="30"/>
    </row>
    <row r="55" spans="2:8" x14ac:dyDescent="0.3">
      <c r="B55" s="30"/>
      <c r="C55" s="30"/>
      <c r="D55" s="30"/>
      <c r="E55" s="30"/>
      <c r="F55" s="30"/>
      <c r="G55" s="30"/>
      <c r="H55" s="30"/>
    </row>
  </sheetData>
  <mergeCells count="20">
    <mergeCell ref="B22:H22"/>
    <mergeCell ref="B14:F14"/>
    <mergeCell ref="E15:H15"/>
    <mergeCell ref="G16:H16"/>
    <mergeCell ref="G19:H19"/>
    <mergeCell ref="G17:H17"/>
    <mergeCell ref="G18:H18"/>
    <mergeCell ref="G20:H20"/>
    <mergeCell ref="B3:H3"/>
    <mergeCell ref="B4:H4"/>
    <mergeCell ref="B12:F12"/>
    <mergeCell ref="G12:H12"/>
    <mergeCell ref="B13:F13"/>
    <mergeCell ref="B46:H47"/>
    <mergeCell ref="B24:H24"/>
    <mergeCell ref="B27:H27"/>
    <mergeCell ref="B31:H31"/>
    <mergeCell ref="B32:H34"/>
    <mergeCell ref="B36:H36"/>
    <mergeCell ref="B43:H44"/>
  </mergeCells>
  <phoneticPr fontId="22" type="noConversion"/>
  <dataValidations count="2">
    <dataValidation allowBlank="1" prompt="Pasirinkti parametro vertę: yra / nėra" sqref="G16:H20" xr:uid="{52E8514C-F488-45BA-8FEF-2F1026ABD921}"/>
    <dataValidation allowBlank="1" sqref="C16:C20" xr:uid="{FF24A684-A6E0-154B-8E1E-77AC287E9B2F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7C91-91CA-4941-8576-30AC6CBD6DC1}">
  <dimension ref="B1:H4"/>
  <sheetViews>
    <sheetView zoomScale="125" workbookViewId="0">
      <selection activeCell="C8" sqref="C8"/>
    </sheetView>
  </sheetViews>
  <sheetFormatPr defaultColWidth="9.109375" defaultRowHeight="15.6" x14ac:dyDescent="0.3"/>
  <cols>
    <col min="1" max="2" width="9.109375" style="16"/>
    <col min="3" max="3" width="25.88671875" style="16" customWidth="1"/>
    <col min="4" max="5" width="11" style="16" bestFit="1" customWidth="1"/>
    <col min="6" max="6" width="16.33203125" style="16" customWidth="1"/>
    <col min="7" max="7" width="11" style="16" bestFit="1" customWidth="1"/>
    <col min="8" max="8" width="13.44140625" style="16" bestFit="1" customWidth="1"/>
    <col min="9" max="12" width="11" style="16" bestFit="1" customWidth="1"/>
    <col min="13" max="13" width="12.109375" style="16" bestFit="1" customWidth="1"/>
    <col min="14" max="16384" width="9.109375" style="16"/>
  </cols>
  <sheetData>
    <row r="1" spans="2:8" ht="20.399999999999999" x14ac:dyDescent="0.35">
      <c r="B1" s="89" t="s">
        <v>40</v>
      </c>
      <c r="C1" s="89"/>
      <c r="D1" s="89"/>
      <c r="E1" s="89"/>
      <c r="F1" s="89"/>
      <c r="G1" s="89"/>
      <c r="H1" s="89"/>
    </row>
    <row r="3" spans="2:8" x14ac:dyDescent="0.3">
      <c r="B3" s="83" t="s">
        <v>42</v>
      </c>
      <c r="C3" s="84"/>
      <c r="D3" s="84"/>
      <c r="E3" s="84"/>
      <c r="F3" s="85"/>
      <c r="G3" s="31">
        <v>6</v>
      </c>
      <c r="H3" s="31" t="s">
        <v>43</v>
      </c>
    </row>
    <row r="4" spans="2:8" ht="33.75" customHeight="1" x14ac:dyDescent="0.3">
      <c r="B4" s="86" t="s">
        <v>41</v>
      </c>
      <c r="C4" s="87"/>
      <c r="D4" s="87"/>
      <c r="E4" s="87"/>
      <c r="F4" s="88"/>
      <c r="G4" s="31">
        <v>3</v>
      </c>
      <c r="H4" s="31" t="s">
        <v>26</v>
      </c>
    </row>
  </sheetData>
  <mergeCells count="3">
    <mergeCell ref="B3:F3"/>
    <mergeCell ref="B4:F4"/>
    <mergeCell ref="B1:H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13F6-6950-4CF9-8A88-EED1223D83AD}">
  <dimension ref="B2:J28"/>
  <sheetViews>
    <sheetView topLeftCell="A2" zoomScale="119" zoomScaleNormal="79" workbookViewId="0">
      <selection activeCell="F5" sqref="F5"/>
    </sheetView>
  </sheetViews>
  <sheetFormatPr defaultColWidth="9.109375" defaultRowHeight="15.6" x14ac:dyDescent="0.3"/>
  <cols>
    <col min="1" max="1" width="9.109375" style="2"/>
    <col min="2" max="2" width="35.6640625" style="2" customWidth="1"/>
    <col min="3" max="3" width="39.44140625" style="2" customWidth="1"/>
    <col min="4" max="4" width="36.44140625" style="2" customWidth="1"/>
    <col min="5" max="5" width="22.109375" style="2" customWidth="1"/>
    <col min="6" max="6" width="27" style="2" customWidth="1"/>
    <col min="7" max="7" width="20.6640625" style="2" customWidth="1"/>
    <col min="8" max="8" width="26.33203125" style="2" customWidth="1"/>
    <col min="9" max="9" width="29.88671875" style="2" customWidth="1"/>
    <col min="10" max="10" width="27.6640625" style="2" customWidth="1"/>
    <col min="11" max="16384" width="9.109375" style="2"/>
  </cols>
  <sheetData>
    <row r="2" spans="2:10" ht="18" x14ac:dyDescent="0.35">
      <c r="B2" s="4"/>
      <c r="C2" s="5"/>
      <c r="D2" s="5"/>
      <c r="E2" s="6"/>
      <c r="F2" s="108"/>
      <c r="G2" s="108"/>
      <c r="H2" s="108"/>
      <c r="I2" s="6"/>
    </row>
    <row r="6" spans="2:10" x14ac:dyDescent="0.3">
      <c r="B6" s="105" t="s">
        <v>79</v>
      </c>
      <c r="C6" s="105"/>
      <c r="D6" s="105"/>
      <c r="E6" s="105"/>
    </row>
    <row r="8" spans="2:10" ht="156" x14ac:dyDescent="0.3">
      <c r="B8" s="7" t="s">
        <v>0</v>
      </c>
      <c r="C8" s="106" t="s">
        <v>22</v>
      </c>
      <c r="D8" s="107"/>
      <c r="E8" s="124" t="s">
        <v>27</v>
      </c>
      <c r="F8" s="125" t="s">
        <v>99</v>
      </c>
      <c r="G8" s="79"/>
    </row>
    <row r="9" spans="2:10" ht="48.75" customHeight="1" x14ac:dyDescent="0.3">
      <c r="B9" s="9" t="s">
        <v>13</v>
      </c>
      <c r="C9" s="111" t="str">
        <f>'Vertinimo tvarka'!C16</f>
        <v>Tūrinio konvekcinio daviklio maksimalus apžiūros lauko kampas tūriniame 3D režime ≥ 85° x 90° (būtina nurodyti tinkrąjį kampą, o ne programiniu būdu išplėstą (angli. extended)).</v>
      </c>
      <c r="D9" s="112"/>
      <c r="E9" s="10"/>
      <c r="F9" s="126"/>
    </row>
    <row r="10" spans="2:10" x14ac:dyDescent="0.3">
      <c r="B10" s="74" t="s">
        <v>14</v>
      </c>
      <c r="C10" s="110" t="str">
        <f>'Vertinimo tvarka'!C17</f>
        <v>Linijinio daviklio elementų skaičius ≥ 900</v>
      </c>
      <c r="D10" s="110"/>
      <c r="E10" s="73"/>
      <c r="F10" s="127"/>
    </row>
    <row r="11" spans="2:10" ht="46.5" customHeight="1" x14ac:dyDescent="0.3">
      <c r="B11" s="11" t="s">
        <v>15</v>
      </c>
      <c r="C11" s="111" t="str">
        <f>'Vertinimo tvarka'!C18</f>
        <v>Automatizuoti vaisiaus smegenų matavimai vaizduose gautuose dvimačiu konveksiniu davikliu: CM (Cisterna Magna), Vp (sklivelių), Cerebellum (smegenėlių)</v>
      </c>
      <c r="D11" s="112"/>
      <c r="E11" s="10"/>
      <c r="F11" s="126"/>
    </row>
    <row r="12" spans="2:10" x14ac:dyDescent="0.3">
      <c r="B12" s="11" t="s">
        <v>16</v>
      </c>
      <c r="C12" s="111" t="str">
        <f>'Vertinimo tvarka'!C19</f>
        <v>Skaitmeninių kanalų kiekis ≥ 15 000 000</v>
      </c>
      <c r="D12" s="112"/>
      <c r="E12" s="10"/>
      <c r="F12" s="128"/>
    </row>
    <row r="13" spans="2:10" x14ac:dyDescent="0.3">
      <c r="B13" s="11" t="s">
        <v>81</v>
      </c>
      <c r="C13" s="111" t="str">
        <f>'Vertinimo tvarka'!C20</f>
        <v>Dinaminis diapazonas ≥ 350 dB</v>
      </c>
      <c r="D13" s="112"/>
      <c r="E13" s="10"/>
      <c r="F13" s="128"/>
    </row>
    <row r="15" spans="2:10" x14ac:dyDescent="0.3">
      <c r="B15" s="105" t="s">
        <v>80</v>
      </c>
      <c r="C15" s="105"/>
      <c r="D15" s="105"/>
    </row>
    <row r="16" spans="2:10" x14ac:dyDescent="0.3">
      <c r="C16" s="3"/>
      <c r="D16" s="3"/>
      <c r="E16" s="3"/>
      <c r="F16" s="3"/>
      <c r="G16" s="3"/>
      <c r="H16" s="3"/>
      <c r="I16" s="3"/>
      <c r="J16" s="3"/>
    </row>
    <row r="17" spans="2:10" x14ac:dyDescent="0.3">
      <c r="B17" s="107" t="s">
        <v>23</v>
      </c>
      <c r="C17" s="107"/>
      <c r="D17" s="8" t="s">
        <v>24</v>
      </c>
      <c r="E17" s="7" t="s">
        <v>25</v>
      </c>
      <c r="F17" s="3"/>
      <c r="G17" s="3"/>
      <c r="H17" s="3"/>
      <c r="I17" s="3"/>
      <c r="J17" s="3"/>
    </row>
    <row r="18" spans="2:10" x14ac:dyDescent="0.3">
      <c r="B18" s="109" t="s">
        <v>72</v>
      </c>
      <c r="C18" s="109"/>
      <c r="D18" s="12"/>
      <c r="E18" s="13" t="s">
        <v>26</v>
      </c>
      <c r="F18" s="3"/>
      <c r="G18" s="3"/>
      <c r="H18" s="3"/>
      <c r="I18" s="3"/>
      <c r="J18" s="3"/>
    </row>
    <row r="19" spans="2:10" x14ac:dyDescent="0.3">
      <c r="B19" s="117" t="s">
        <v>28</v>
      </c>
      <c r="C19" s="118"/>
      <c r="D19" s="3"/>
      <c r="E19" s="3"/>
      <c r="F19" s="3"/>
      <c r="G19" s="3"/>
      <c r="H19" s="3"/>
      <c r="I19" s="3"/>
      <c r="J19" s="3"/>
    </row>
    <row r="20" spans="2:10" x14ac:dyDescent="0.3">
      <c r="B20" s="113" t="s">
        <v>17</v>
      </c>
      <c r="C20" s="114"/>
      <c r="D20" s="14"/>
    </row>
    <row r="21" spans="2:10" x14ac:dyDescent="0.3">
      <c r="B21" s="113"/>
      <c r="C21" s="114"/>
      <c r="D21" s="14"/>
    </row>
    <row r="22" spans="2:10" ht="15.75" customHeight="1" x14ac:dyDescent="0.3">
      <c r="B22" s="113" t="s">
        <v>18</v>
      </c>
      <c r="C22" s="114"/>
    </row>
    <row r="23" spans="2:10" x14ac:dyDescent="0.3">
      <c r="B23" s="113"/>
      <c r="C23" s="114"/>
    </row>
    <row r="24" spans="2:10" x14ac:dyDescent="0.3">
      <c r="B24" s="113" t="s">
        <v>76</v>
      </c>
      <c r="C24" s="114"/>
    </row>
    <row r="25" spans="2:10" x14ac:dyDescent="0.3">
      <c r="B25" s="113" t="s">
        <v>77</v>
      </c>
      <c r="C25" s="114"/>
    </row>
    <row r="26" spans="2:10" ht="15.75" customHeight="1" x14ac:dyDescent="0.3">
      <c r="B26" s="113" t="s">
        <v>78</v>
      </c>
      <c r="C26" s="114"/>
    </row>
    <row r="27" spans="2:10" x14ac:dyDescent="0.3">
      <c r="B27" s="115"/>
      <c r="C27" s="116"/>
    </row>
    <row r="28" spans="2:10" x14ac:dyDescent="0.3">
      <c r="B28" s="15"/>
      <c r="C28" s="15"/>
    </row>
  </sheetData>
  <mergeCells count="17">
    <mergeCell ref="B24:C24"/>
    <mergeCell ref="B25:C25"/>
    <mergeCell ref="B26:C27"/>
    <mergeCell ref="B19:C19"/>
    <mergeCell ref="B22:C23"/>
    <mergeCell ref="B20:C21"/>
    <mergeCell ref="B6:E6"/>
    <mergeCell ref="C8:D8"/>
    <mergeCell ref="F2:H2"/>
    <mergeCell ref="B18:C18"/>
    <mergeCell ref="C10:D10"/>
    <mergeCell ref="C9:D9"/>
    <mergeCell ref="C11:D11"/>
    <mergeCell ref="C12:D12"/>
    <mergeCell ref="B15:D15"/>
    <mergeCell ref="B17:C17"/>
    <mergeCell ref="C13:D13"/>
  </mergeCells>
  <phoneticPr fontId="22" type="noConversion"/>
  <dataValidations count="3">
    <dataValidation type="list" allowBlank="1" showInputMessage="1" showErrorMessage="1" prompt="Pasirinkti parametro vertę: yra / nėra" sqref="E9:E13" xr:uid="{BC22B66D-08B9-4E8A-B4AB-88296C6D243F}">
      <formula1>"Yra, Nėra"</formula1>
    </dataValidation>
    <dataValidation allowBlank="1" sqref="B18:C18 C9:C13" xr:uid="{A50A1BA4-CC4D-40FC-AC9D-32CA624405C2}"/>
    <dataValidation type="list" allowBlank="1" showInputMessage="1" prompt="Pasirinkti garantinio laikotarpio reikšmę" sqref="D18" xr:uid="{C69DECDC-4BD5-4A44-BD96-0520E1B05B44}">
      <formula1>"3,4,5,6"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20C7-DDFE-4F9F-9744-57809FA96959}">
  <dimension ref="A1:D17"/>
  <sheetViews>
    <sheetView zoomScale="125" workbookViewId="0">
      <selection activeCell="B21" sqref="B21"/>
    </sheetView>
  </sheetViews>
  <sheetFormatPr defaultColWidth="9.109375" defaultRowHeight="15.6" x14ac:dyDescent="0.3"/>
  <cols>
    <col min="1" max="1" width="41" style="38" bestFit="1" customWidth="1"/>
    <col min="2" max="3" width="60.88671875" style="16" customWidth="1"/>
    <col min="4" max="16384" width="9.109375" style="16"/>
  </cols>
  <sheetData>
    <row r="1" spans="1:4" ht="15.9" customHeight="1" x14ac:dyDescent="0.3">
      <c r="A1" s="55"/>
      <c r="B1" s="55"/>
      <c r="C1" s="55"/>
    </row>
    <row r="2" spans="1:4" ht="17.100000000000001" customHeight="1" thickBot="1" x14ac:dyDescent="0.35">
      <c r="A2" s="55"/>
      <c r="B2" s="56"/>
      <c r="C2" s="56"/>
    </row>
    <row r="3" spans="1:4" ht="16.2" thickBot="1" x14ac:dyDescent="0.35">
      <c r="A3" s="32"/>
      <c r="B3" s="33" t="s">
        <v>74</v>
      </c>
      <c r="C3" s="33" t="s">
        <v>75</v>
      </c>
    </row>
    <row r="4" spans="1:4" ht="18.600000000000001" thickBot="1" x14ac:dyDescent="0.35">
      <c r="A4" s="53" t="s">
        <v>45</v>
      </c>
      <c r="B4" s="72"/>
      <c r="C4" s="72"/>
      <c r="D4" s="67"/>
    </row>
    <row r="5" spans="1:4" ht="34.200000000000003" thickBot="1" x14ac:dyDescent="0.35">
      <c r="A5" s="53" t="s">
        <v>46</v>
      </c>
      <c r="B5" s="40"/>
      <c r="C5" s="40"/>
    </row>
    <row r="6" spans="1:4" ht="18.600000000000001" thickBot="1" x14ac:dyDescent="0.35">
      <c r="A6" s="53" t="s">
        <v>47</v>
      </c>
      <c r="B6" s="69"/>
      <c r="C6" s="69"/>
    </row>
    <row r="7" spans="1:4" ht="18.600000000000001" thickBot="1" x14ac:dyDescent="0.35">
      <c r="A7" s="53" t="s">
        <v>48</v>
      </c>
      <c r="B7" s="69"/>
      <c r="C7" s="69"/>
    </row>
    <row r="8" spans="1:4" ht="18.600000000000001" thickBot="1" x14ac:dyDescent="0.35">
      <c r="A8" s="53" t="s">
        <v>49</v>
      </c>
      <c r="B8" s="69"/>
      <c r="C8" s="69"/>
    </row>
    <row r="9" spans="1:4" ht="18.600000000000001" thickBot="1" x14ac:dyDescent="0.35">
      <c r="A9" s="53" t="s">
        <v>50</v>
      </c>
      <c r="B9" s="69"/>
      <c r="C9" s="69"/>
    </row>
    <row r="10" spans="1:4" ht="18.600000000000001" thickBot="1" x14ac:dyDescent="0.35">
      <c r="A10" s="53" t="s">
        <v>87</v>
      </c>
      <c r="B10" s="69"/>
      <c r="C10" s="69"/>
    </row>
    <row r="12" spans="1:4" x14ac:dyDescent="0.3">
      <c r="A12" s="36" t="s">
        <v>51</v>
      </c>
    </row>
    <row r="13" spans="1:4" ht="18" x14ac:dyDescent="0.4">
      <c r="A13" s="119" t="s">
        <v>71</v>
      </c>
      <c r="B13" s="119"/>
      <c r="C13" s="119"/>
    </row>
    <row r="14" spans="1:4" x14ac:dyDescent="0.3">
      <c r="A14" s="90" t="s">
        <v>73</v>
      </c>
      <c r="B14" s="90"/>
      <c r="C14" s="90"/>
    </row>
    <row r="15" spans="1:4" ht="18.899999999999999" customHeight="1" x14ac:dyDescent="0.3">
      <c r="A15" s="90"/>
      <c r="B15" s="90"/>
      <c r="C15" s="90"/>
    </row>
    <row r="16" spans="1:4" ht="18" x14ac:dyDescent="0.4">
      <c r="A16" s="119" t="s">
        <v>88</v>
      </c>
      <c r="B16" s="119"/>
      <c r="C16" s="119"/>
    </row>
    <row r="17" spans="1:1" x14ac:dyDescent="0.3">
      <c r="A17" s="37"/>
    </row>
  </sheetData>
  <mergeCells count="3">
    <mergeCell ref="A13:C13"/>
    <mergeCell ref="A16:C16"/>
    <mergeCell ref="A14:C15"/>
  </mergeCells>
  <phoneticPr fontId="22" type="noConversion"/>
  <dataValidations count="2">
    <dataValidation type="list" allowBlank="1" showInputMessage="1" showErrorMessage="1" sqref="B5:C5" xr:uid="{B1CC987E-D3ED-4D14-B5D6-6560F7057193}">
      <formula1>"2, 3,4,5,6"</formula1>
    </dataValidation>
    <dataValidation type="list" allowBlank="1" showInputMessage="1" showErrorMessage="1" sqref="B6:C10" xr:uid="{A574D770-237D-4D91-94C5-0BBD83B23182}">
      <formula1>"Yra, Nėra,"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3C15-5E06-46D6-BBD5-790E396E1365}">
  <dimension ref="A1:F21"/>
  <sheetViews>
    <sheetView workbookViewId="0">
      <selection activeCell="B21" sqref="B21"/>
    </sheetView>
  </sheetViews>
  <sheetFormatPr defaultColWidth="9.109375" defaultRowHeight="15.6" x14ac:dyDescent="0.3"/>
  <cols>
    <col min="1" max="1" width="40.44140625" style="38" customWidth="1"/>
    <col min="2" max="3" width="60.88671875" style="16" customWidth="1"/>
    <col min="4" max="6" width="9.109375" style="16"/>
    <col min="7" max="8" width="9.44140625" style="16" bestFit="1" customWidth="1"/>
    <col min="9" max="16" width="11.33203125" style="16" bestFit="1" customWidth="1"/>
    <col min="17" max="16384" width="9.109375" style="16"/>
  </cols>
  <sheetData>
    <row r="1" spans="1:6" x14ac:dyDescent="0.3">
      <c r="A1" s="120"/>
      <c r="B1" s="120"/>
      <c r="C1" s="120"/>
    </row>
    <row r="2" spans="1:6" ht="16.2" thickBot="1" x14ac:dyDescent="0.35">
      <c r="A2" s="120"/>
      <c r="B2" s="120"/>
      <c r="C2" s="120"/>
    </row>
    <row r="3" spans="1:6" ht="16.2" thickBot="1" x14ac:dyDescent="0.35">
      <c r="A3" s="16"/>
      <c r="B3" s="33" t="s">
        <v>74</v>
      </c>
      <c r="C3" s="33" t="s">
        <v>75</v>
      </c>
      <c r="E3" s="35"/>
      <c r="F3" s="35"/>
    </row>
    <row r="4" spans="1:6" ht="34.200000000000003" thickBot="1" x14ac:dyDescent="0.45">
      <c r="A4" s="39" t="s">
        <v>52</v>
      </c>
      <c r="B4" s="40">
        <f>('Pasiūlymų suvestinė_Bendra'!B5-'Vertinimo sąlygos'!G4)*('Pasiūlymų suvestinė_Bendra'!B4*(('Vertinimo sąlygos'!G3/100)))</f>
        <v>0</v>
      </c>
      <c r="C4" s="40">
        <f>('Pasiūlymų suvestinė_Bendra'!C5-'Vertinimo sąlygos'!G4)*('Pasiūlymų suvestinė_Bendra'!C4*(('Vertinimo sąlygos'!G3/100)))</f>
        <v>0</v>
      </c>
    </row>
    <row r="5" spans="1:6" ht="18.600000000000001" thickBot="1" x14ac:dyDescent="0.45">
      <c r="A5" s="41" t="s">
        <v>53</v>
      </c>
      <c r="B5" s="34">
        <f>'Pasiūlymų suvestinė_Bendra'!B4-'Pasiūlymų suvestinė_Koreguota'!B4</f>
        <v>0</v>
      </c>
      <c r="C5" s="34">
        <f>'Pasiūlymų suvestinė_Bendra'!C4-'Pasiūlymų suvestinė_Koreguota'!C4</f>
        <v>0</v>
      </c>
    </row>
    <row r="7" spans="1:6" x14ac:dyDescent="0.3">
      <c r="A7" s="36" t="s">
        <v>54</v>
      </c>
    </row>
    <row r="8" spans="1:6" ht="18" x14ac:dyDescent="0.4">
      <c r="A8" s="119" t="s">
        <v>55</v>
      </c>
      <c r="B8" s="119"/>
      <c r="C8" s="119"/>
    </row>
    <row r="9" spans="1:6" ht="18" x14ac:dyDescent="0.4">
      <c r="A9" s="119" t="s">
        <v>56</v>
      </c>
      <c r="B9" s="119"/>
      <c r="C9" s="119"/>
    </row>
    <row r="10" spans="1:6" ht="18" x14ac:dyDescent="0.4">
      <c r="A10" s="119" t="s">
        <v>94</v>
      </c>
      <c r="B10" s="119"/>
      <c r="C10" s="119"/>
      <c r="D10" s="119"/>
    </row>
    <row r="11" spans="1:6" ht="15.75" customHeight="1" x14ac:dyDescent="0.3">
      <c r="A11" s="90" t="s">
        <v>95</v>
      </c>
      <c r="B11" s="90"/>
      <c r="C11" s="90"/>
      <c r="D11" s="90"/>
    </row>
    <row r="12" spans="1:6" ht="15.75" customHeight="1" x14ac:dyDescent="0.3">
      <c r="A12" s="130" t="s">
        <v>96</v>
      </c>
      <c r="B12" s="130"/>
      <c r="C12" s="80"/>
      <c r="D12" s="80"/>
    </row>
    <row r="13" spans="1:6" x14ac:dyDescent="0.3">
      <c r="A13" s="37"/>
    </row>
    <row r="14" spans="1:6" ht="16.2" x14ac:dyDescent="0.35">
      <c r="A14" s="42" t="s">
        <v>44</v>
      </c>
      <c r="B14" s="27"/>
    </row>
    <row r="15" spans="1:6" ht="18.600000000000001" x14ac:dyDescent="0.45">
      <c r="A15" s="43" t="s">
        <v>57</v>
      </c>
      <c r="B15" s="27"/>
    </row>
    <row r="16" spans="1:6" x14ac:dyDescent="0.3">
      <c r="A16" s="43"/>
      <c r="B16" s="27"/>
    </row>
    <row r="17" spans="1:2" ht="18.600000000000001" x14ac:dyDescent="0.45">
      <c r="A17" s="129" t="s">
        <v>101</v>
      </c>
      <c r="B17" s="78"/>
    </row>
    <row r="18" spans="1:2" x14ac:dyDescent="0.3">
      <c r="A18" s="44"/>
      <c r="B18" s="27"/>
    </row>
    <row r="19" spans="1:2" x14ac:dyDescent="0.3">
      <c r="A19" s="37"/>
    </row>
    <row r="20" spans="1:2" x14ac:dyDescent="0.3">
      <c r="A20" s="37"/>
    </row>
    <row r="21" spans="1:2" x14ac:dyDescent="0.3">
      <c r="A21" s="37"/>
    </row>
  </sheetData>
  <mergeCells count="6">
    <mergeCell ref="A12:B12"/>
    <mergeCell ref="A11:D11"/>
    <mergeCell ref="A8:C8"/>
    <mergeCell ref="A9:C9"/>
    <mergeCell ref="A1:C2"/>
    <mergeCell ref="A10:D10"/>
  </mergeCells>
  <phoneticPr fontId="22" type="noConversion"/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B00F-2061-41E7-828E-B2CBF51CCDC4}">
  <dimension ref="A1:C26"/>
  <sheetViews>
    <sheetView zoomScale="125" workbookViewId="0">
      <selection activeCell="B21" sqref="B21"/>
    </sheetView>
  </sheetViews>
  <sheetFormatPr defaultColWidth="9.109375" defaultRowHeight="15.6" x14ac:dyDescent="0.3"/>
  <cols>
    <col min="1" max="1" width="37.88671875" style="1" bestFit="1" customWidth="1"/>
    <col min="2" max="3" width="60.88671875" style="1" customWidth="1"/>
    <col min="4" max="5" width="10.6640625" style="1" bestFit="1" customWidth="1"/>
    <col min="6" max="16384" width="9.109375" style="1"/>
  </cols>
  <sheetData>
    <row r="1" spans="1:3" ht="18.600000000000001" thickBot="1" x14ac:dyDescent="0.35">
      <c r="B1" s="51"/>
      <c r="C1" s="51"/>
    </row>
    <row r="2" spans="1:3" ht="16.2" thickBot="1" x14ac:dyDescent="0.35">
      <c r="B2" s="33" t="s">
        <v>74</v>
      </c>
      <c r="C2" s="33" t="s">
        <v>75</v>
      </c>
    </row>
    <row r="3" spans="1:3" ht="18.600000000000001" thickBot="1" x14ac:dyDescent="0.45">
      <c r="A3" s="63" t="s">
        <v>58</v>
      </c>
      <c r="B3" s="62">
        <f>'Pasiūlymų suvestinė_Bendra'!B4</f>
        <v>0</v>
      </c>
      <c r="C3" s="45">
        <f>'Pasiūlymų suvestinė_Bendra'!C4</f>
        <v>0</v>
      </c>
    </row>
    <row r="4" spans="1:3" ht="18.600000000000001" thickBot="1" x14ac:dyDescent="0.45">
      <c r="A4" s="63" t="s">
        <v>59</v>
      </c>
      <c r="B4" s="62">
        <f>'Pasiūlymų suvestinė_Koreguota'!B5</f>
        <v>0</v>
      </c>
      <c r="C4" s="45">
        <f>'Pasiūlymų suvestinė_Koreguota'!C5</f>
        <v>0</v>
      </c>
    </row>
    <row r="5" spans="1:3" ht="18.600000000000001" thickBot="1" x14ac:dyDescent="0.45">
      <c r="A5" s="63" t="s">
        <v>60</v>
      </c>
      <c r="B5" s="46" t="e">
        <f>(MIN(B3:C3)/B3)*'Vertinimo tvarka'!H13</f>
        <v>#DIV/0!</v>
      </c>
      <c r="C5" s="46" t="e">
        <f>(MIN(B3:C3)/C3)*'Vertinimo tvarka'!H13</f>
        <v>#DIV/0!</v>
      </c>
    </row>
    <row r="6" spans="1:3" ht="18.600000000000001" thickBot="1" x14ac:dyDescent="0.45">
      <c r="A6" s="63" t="s">
        <v>61</v>
      </c>
      <c r="B6" s="46" t="e">
        <f>(MIN(B4:C4)/B4)*'Vertinimo tvarka'!H13</f>
        <v>#DIV/0!</v>
      </c>
      <c r="C6" s="46" t="e">
        <f>(MIN(B4:C4)/C4)*'Vertinimo tvarka'!H13</f>
        <v>#DIV/0!</v>
      </c>
    </row>
    <row r="7" spans="1:3" ht="18.600000000000001" thickBot="1" x14ac:dyDescent="0.45">
      <c r="A7" s="64" t="s">
        <v>62</v>
      </c>
      <c r="B7" s="46">
        <f>SUM(B8:B11)*'Vertinimo tvarka'!H14</f>
        <v>0</v>
      </c>
      <c r="C7" s="46">
        <f>SUM(C8:C11)*'Vertinimo tvarka'!H14</f>
        <v>0</v>
      </c>
    </row>
    <row r="8" spans="1:3" ht="18" x14ac:dyDescent="0.3">
      <c r="A8" s="65" t="s">
        <v>63</v>
      </c>
      <c r="B8" s="54">
        <f>COUNTIF('Pasiūlymų suvestinė_Bendra'!B6, "Yra")*'Vertinimo tvarka'!F16</f>
        <v>0</v>
      </c>
      <c r="C8" s="54">
        <f>COUNTIF('Pasiūlymų suvestinė_Bendra'!C6, "Yra")*'Vertinimo tvarka'!F16</f>
        <v>0</v>
      </c>
    </row>
    <row r="9" spans="1:3" ht="18" x14ac:dyDescent="0.3">
      <c r="A9" s="66" t="s">
        <v>64</v>
      </c>
      <c r="B9" s="54">
        <f>COUNTIF('Pasiūlymų suvestinė_Bendra'!B7, "Yra")*'Vertinimo tvarka'!F17</f>
        <v>0</v>
      </c>
      <c r="C9" s="54">
        <f>COUNTIF('Pasiūlymų suvestinė_Bendra'!C7, "Yra")*'Vertinimo tvarka'!F17</f>
        <v>0</v>
      </c>
    </row>
    <row r="10" spans="1:3" ht="18" x14ac:dyDescent="0.3">
      <c r="A10" s="66" t="s">
        <v>65</v>
      </c>
      <c r="B10" s="54">
        <f>COUNTIF('Pasiūlymų suvestinė_Bendra'!B8, "Yra")*'Vertinimo tvarka'!F18</f>
        <v>0</v>
      </c>
      <c r="C10" s="54">
        <f>COUNTIF('Pasiūlymų suvestinė_Bendra'!C8, "Yra")*'Vertinimo tvarka'!F18</f>
        <v>0</v>
      </c>
    </row>
    <row r="11" spans="1:3" ht="18" x14ac:dyDescent="0.3">
      <c r="A11" s="66" t="s">
        <v>66</v>
      </c>
      <c r="B11" s="54">
        <f>COUNTIF('Pasiūlymų suvestinė_Bendra'!B9, "Yra")*'Vertinimo tvarka'!F19</f>
        <v>0</v>
      </c>
      <c r="C11" s="54">
        <f>COUNTIF('Pasiūlymų suvestinė_Bendra'!C9, "Yra")*'Vertinimo tvarka'!F19</f>
        <v>0</v>
      </c>
    </row>
    <row r="12" spans="1:3" ht="18" x14ac:dyDescent="0.3">
      <c r="A12" s="66" t="s">
        <v>89</v>
      </c>
      <c r="B12" s="54">
        <f>COUNTIF('Pasiūlymų suvestinė_Bendra'!B10, "Yra")*'Vertinimo tvarka'!F20</f>
        <v>0</v>
      </c>
      <c r="C12" s="54">
        <f>COUNTIF('Pasiūlymų suvestinė_Bendra'!C10, "Yra")*'Vertinimo tvarka'!F20</f>
        <v>0</v>
      </c>
    </row>
    <row r="13" spans="1:3" ht="18.600000000000001" thickBot="1" x14ac:dyDescent="0.45">
      <c r="A13" s="63" t="s">
        <v>67</v>
      </c>
      <c r="B13" s="52" t="e">
        <f>SUM(B6+B7)</f>
        <v>#DIV/0!</v>
      </c>
      <c r="C13" s="52" t="e">
        <f>SUM(C6+C7)</f>
        <v>#DIV/0!</v>
      </c>
    </row>
    <row r="14" spans="1:3" ht="16.2" thickBot="1" x14ac:dyDescent="0.35">
      <c r="A14" s="63" t="s">
        <v>68</v>
      </c>
      <c r="B14" s="47" t="e">
        <f>_xlfn.RANK.EQ(B13, $B$13:$C$13, 0)</f>
        <v>#DIV/0!</v>
      </c>
      <c r="C14" s="47" t="e">
        <f>_xlfn.RANK.EQ(C13, $B$13:$C$13, 0)</f>
        <v>#DIV/0!</v>
      </c>
    </row>
    <row r="16" spans="1:3" x14ac:dyDescent="0.3">
      <c r="B16" s="1" t="s">
        <v>69</v>
      </c>
    </row>
    <row r="21" spans="1:1" x14ac:dyDescent="0.3">
      <c r="A21" s="48"/>
    </row>
    <row r="26" spans="1:1" x14ac:dyDescent="0.3">
      <c r="A26" s="49"/>
    </row>
  </sheetData>
  <phoneticPr fontId="22" type="noConversion"/>
  <conditionalFormatting sqref="B14:C14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BC1A-216F-43ED-96B2-F075227DAB53}">
  <dimension ref="A1:A2"/>
  <sheetViews>
    <sheetView workbookViewId="0">
      <selection activeCell="D6" sqref="D6"/>
    </sheetView>
  </sheetViews>
  <sheetFormatPr defaultColWidth="9.109375" defaultRowHeight="15.6" x14ac:dyDescent="0.3"/>
  <cols>
    <col min="1" max="16384" width="9.109375" style="1"/>
  </cols>
  <sheetData>
    <row r="1" spans="1:1" x14ac:dyDescent="0.3">
      <c r="A1" s="1" t="s">
        <v>2</v>
      </c>
    </row>
    <row r="2" spans="1:1" x14ac:dyDescent="0.3">
      <c r="A2" s="1" t="s">
        <v>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50b3cf67f7ec57e491ec57daa4c944e6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dd2b5d745083ce5739fe4f0c04a6c56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A904E-221C-4C3D-90D3-1038AF06B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4000-8594-48A2-9959-75A2D8B90BA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7609231-acae-40b1-8992-26d1ec8f8073"/>
    <ds:schemaRef ds:uri="http://purl.org/dc/dcmitype/"/>
    <ds:schemaRef ds:uri="http://schemas.microsoft.com/office/infopath/2007/PartnerControls"/>
    <ds:schemaRef ds:uri="http://purl.org/dc/elements/1.1/"/>
    <ds:schemaRef ds:uri="bd76807b-7035-44a2-93ee-9bb18f0b649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28A7FE-11E8-4687-8A17-FC29D5CD42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Vertinimo tvarka</vt:lpstr>
      <vt:lpstr>Vertinimo sąlygos</vt:lpstr>
      <vt:lpstr>Pasiūlymas</vt:lpstr>
      <vt:lpstr>Pasiūlymų suvestinė_Bendra</vt:lpstr>
      <vt:lpstr>Pasiūlymų suvestinė_Koreguota</vt:lpstr>
      <vt:lpstr>Pasiūlymų vertinimo rezultatai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2024-08-06T11:04:35Z</dcterms:created>
  <dcterms:modified xsi:type="dcterms:W3CDTF">2025-12-18T09:17:11Z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