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Centralizuotų sveikatos pirkimų/Pirkimai/Prekės/VMKL-55735-13_ultragarso_aparatai/2_PD/"/>
    </mc:Choice>
  </mc:AlternateContent>
  <xr:revisionPtr revIDLastSave="7" documentId="13_ncr:1_{343EB34F-81F5-447E-96A7-1BB2E11BF2E1}" xr6:coauthVersionLast="47" xr6:coauthVersionMax="47" xr10:uidLastSave="{9A5B2913-0C9A-4F9A-819D-B1F8B9B38AAF}"/>
  <bookViews>
    <workbookView xWindow="28680" yWindow="-120" windowWidth="29040" windowHeight="15720" xr2:uid="{00000000-000D-0000-FFFF-FFFF00000000}"/>
  </bookViews>
  <sheets>
    <sheet name="Vertinimo tvarka" sheetId="13" r:id="rId1"/>
    <sheet name="Pasiūlymas" sheetId="1" r:id="rId2"/>
    <sheet name="Pasiūlymų suvestinė_Bendra" sheetId="16" r:id="rId3"/>
    <sheet name="Pasiūlymų vertinimo rezultatai" sheetId="18" r:id="rId4"/>
    <sheet name="Sheet6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C9" i="18"/>
  <c r="D9" i="18"/>
  <c r="C9" i="1"/>
  <c r="D10" i="18"/>
  <c r="C10" i="18"/>
  <c r="B10" i="18"/>
  <c r="D7" i="18" l="1"/>
  <c r="D8" i="18"/>
  <c r="D6" i="18"/>
  <c r="C7" i="18"/>
  <c r="C8" i="18"/>
  <c r="C6" i="18"/>
  <c r="B7" i="18"/>
  <c r="B8" i="18"/>
  <c r="B6" i="18"/>
  <c r="B3" i="18" l="1"/>
  <c r="C8" i="1" l="1"/>
  <c r="C7" i="1"/>
  <c r="C6" i="1"/>
  <c r="H18" i="13" l="1"/>
  <c r="H16" i="13" l="1"/>
  <c r="H17" i="13"/>
  <c r="C5" i="18" l="1"/>
  <c r="B5" i="18"/>
  <c r="D5" i="18"/>
  <c r="C3" i="18"/>
  <c r="D3" i="18"/>
  <c r="B4" i="18" l="1"/>
  <c r="B11" i="18" s="1"/>
  <c r="C4" i="18"/>
  <c r="C11" i="18" s="1"/>
  <c r="D4" i="18"/>
  <c r="D11" i="18" l="1"/>
  <c r="C12" i="18" s="1"/>
  <c r="B12" i="18" l="1"/>
  <c r="D12" i="18"/>
</calcChain>
</file>

<file path=xl/sharedStrings.xml><?xml version="1.0" encoding="utf-8"?>
<sst xmlns="http://schemas.openxmlformats.org/spreadsheetml/2006/main" count="112" uniqueCount="90">
  <si>
    <t>Nr.</t>
  </si>
  <si>
    <t>Parametrai</t>
  </si>
  <si>
    <t>Taip</t>
  </si>
  <si>
    <t>Ne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</si>
  <si>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</si>
  <si>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</si>
  <si>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</si>
  <si>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</si>
  <si>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</si>
  <si>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Techniniai pranašumai (T)</t>
  </si>
  <si>
    <t>T1</t>
  </si>
  <si>
    <t>T2</t>
  </si>
  <si>
    <t>T3</t>
  </si>
  <si>
    <t>Techninių pranašumų (T) balai apskaičiuojami visų techninių kriterijų parametrų įvertinimų sumą padauginant iš techninių pranašumų lyginamojo svorio (Y):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</si>
  <si>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</si>
  <si>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</si>
  <si>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</si>
  <si>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</si>
  <si>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</si>
  <si>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Pasirinkti (Yra / Nėra) parametro reikšmę</t>
  </si>
  <si>
    <t>2) Techniniai pranašumai (T)</t>
  </si>
  <si>
    <t>X =</t>
  </si>
  <si>
    <t>Y =</t>
  </si>
  <si>
    <t>Formulės rūšis</t>
  </si>
  <si>
    <t>L1 =</t>
  </si>
  <si>
    <r>
      <t xml:space="preserve">Įrašyti parametro vertę: </t>
    </r>
    <r>
      <rPr>
        <b/>
        <sz val="12"/>
        <rFont val="Times New Roman"/>
        <family val="1"/>
      </rPr>
      <t>yra / nėra</t>
    </r>
  </si>
  <si>
    <t>L2 =</t>
  </si>
  <si>
    <t>L3 =</t>
  </si>
  <si>
    <r>
      <t>Įrašyti parametro vertę:</t>
    </r>
    <r>
      <rPr>
        <b/>
        <sz val="12"/>
        <rFont val="Times New Roman"/>
        <family val="1"/>
      </rPr>
      <t xml:space="preserve"> yra / nėra</t>
    </r>
  </si>
  <si>
    <t>Tiekėjas 1</t>
  </si>
  <si>
    <t>Tiekėjas 2</t>
  </si>
  <si>
    <t>Tiekėjas 3</t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</si>
  <si>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</si>
  <si>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</si>
  <si>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</si>
  <si>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</si>
  <si>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</si>
  <si>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</si>
  <si>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</si>
  <si>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* Garantinio laikotarpio sąlygos:</t>
  </si>
  <si>
    <t>1. Nemokamai atlieka prekės techninę priežiūrą (įskaitant techninei priežiūrai atlikti reikalingas detales ir/arba medžiagas),</t>
  </si>
  <si>
    <t>2. Nemokamai atlieka garantijos sąlygas atitinkančių gedimų (jei jie nutiko naudojant įrangą pagal paskirtį, laikantis pateiktų instrukcijų bei nurodytų eksploatavimo sąlygų) šalinimą,</t>
  </si>
  <si>
    <t>W =</t>
  </si>
  <si>
    <t>Jei siūlomas objektas neturi nurodyto pranašumo: W = 0, tuomet G = 0</t>
  </si>
  <si>
    <t>Išplėstinė garantija (G)</t>
  </si>
  <si>
    <t>G</t>
  </si>
  <si>
    <t>Q =</t>
  </si>
  <si>
    <t>kur W – parametro lyginamasis svoris, Q - garantinės priežiūros lyginamasis svoris.</t>
  </si>
  <si>
    <r>
      <t>Techninių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</si>
  <si>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</si>
  <si>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</si>
  <si>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</si>
  <si>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t>2. Ekonomiškai naudingiausias pasiūlymas - tai pasiūlymas, kurio balų suma, apskaičiuota pagal toliau nustatytus pasiūlymų vertinimo kriterijus ir sąlygas, yra didžiausia.</t>
  </si>
  <si>
    <t>Pasiūlymo ekonominio naudingumo apskaičiavimo tvarka (formulė) yra pateikiama žemiau:</t>
  </si>
  <si>
    <t>PASIŪLYMŲ VERTINIMO TVARKA</t>
  </si>
  <si>
    <t>Statinis:
(yra/nėra)</t>
  </si>
  <si>
    <r>
      <t xml:space="preserve">Jei siūlomas objektas turi nurodytą pranašumą: W = 1, tuomet </t>
    </r>
    <r>
      <rPr>
        <b/>
        <sz val="12"/>
        <rFont val="Times New Roman"/>
        <family val="1"/>
      </rPr>
      <t>G = W x Q</t>
    </r>
  </si>
  <si>
    <r>
      <t>Išplėstinės garantijos balas (G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</si>
  <si>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Ekonominio naudingumo (E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 balas</t>
    </r>
  </si>
  <si>
    <t>Pasiūlymo kaina (Pkn), € su PVM</t>
  </si>
  <si>
    <t>Pasiūlymo kainos balas (PkBn)</t>
  </si>
  <si>
    <t>1. Ekonomiškai naudingiausią pasiūlymą perkančioji organizacija išrenka pagal kainą ir kokybę.</t>
  </si>
  <si>
    <t>2. Pasiūlymo kainos (K) balai apskaičiuojami mažiausios pasiūlytos kainos (Kmin) ir vertinamo pasiūlymo kainos (Kv) santykį padauginant iš kainos lyginamojo svorio (X):</t>
  </si>
  <si>
    <t>3) Išplėstinė garantija (G)</t>
  </si>
  <si>
    <t>1. Pasiūlymo ekonominis naudingumas (E) apskaičiuojamas sudedant tiekėjo pasiūlymo kainos (K), techninių pranašumų (T) ir išplėstinės garantijos (G) balus:</t>
  </si>
  <si>
    <t>E = K + T + G</t>
  </si>
  <si>
    <r>
      <t xml:space="preserve">Įrašyti parametro vertę: </t>
    </r>
    <r>
      <rPr>
        <b/>
        <sz val="12"/>
        <rFont val="Times New Roman"/>
        <family val="1"/>
      </rPr>
      <t>Taip / Ne</t>
    </r>
  </si>
  <si>
    <t>1) Prietaiso kaina (K)</t>
  </si>
  <si>
    <t>Prietaiso kaina (K)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</si>
  <si>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</si>
  <si>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</si>
  <si>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</si>
  <si>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</si>
  <si>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Tiekėjas siūlomam Prietaisui suteikia 5 metų (60 mėnesių) išplėstinę garantiją*</t>
  </si>
  <si>
    <t>Tiekėjas siūlomam prietaisui suteikia 5 metų (60 mėnesių) išplėstinę garantiją*</t>
  </si>
  <si>
    <t>4. Siūlomo objekto išplėstinė 5 metų garantinė priežiūra (G) aprašoma statiniu vertinimo būdu ir neturi skaitinių išraiškų (taip arba ne), todėl garantinės priežiūros įvertinimas apskaičiuojamas pagal formulę:</t>
  </si>
  <si>
    <t>Komplektuojamas su rotaciniu staleliu</t>
  </si>
  <si>
    <t>Automatinis siūlėtuvo variklio paleidimas aparatui aptikus užlydymo maišelį siūlėtuvo angoje</t>
  </si>
  <si>
    <t>Automatinis siūlėtuvo variklio sustojimas ne ilgiau kaip po 30 s. aparatui neaptikus užlydymo maišelio siūlėtuvo angoje</t>
  </si>
  <si>
    <t>Aparatas turi RS 232 arba lygiavertę jungtį</t>
  </si>
  <si>
    <t>3. Informuoja pirkėją apie prevencinius veiksmus (jei tokių būtina imtis),</t>
  </si>
  <si>
    <t>4. Teikia pirkėjui išsamias konsultacijas ir paaiškinimus,</t>
  </si>
  <si>
    <t>5. Gedimo atveju atvyksta remontuoti ne vėliau kaip per 24 (dvidešimt keturias) valandas nuo pranešimo apie prekės gedimą gavimo,</t>
  </si>
  <si>
    <t>T4</t>
  </si>
  <si>
    <t>3. Kadangi siūlomo objekto T1, T2, T3 ir T4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</si>
  <si>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0.20, T2 = L2 = 0.20, T3 = L3 = 0.10, T4 = L4 = 0.50. Jei siūlomas objektas neturi nurodyto pranašumo gauna 0 balų: T1 = L1 = 0, T2 = L2 = 0, T3 = L3 = 0, T4 = L4 = 0.</t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</si>
  <si>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</si>
  <si>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</si>
  <si>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T4</t>
    </r>
    <r>
      <rPr>
        <vertAlign val="subscript"/>
        <sz val="12"/>
        <rFont val="Times New Roman"/>
        <family val="1"/>
      </rPr>
      <t>n</t>
    </r>
  </si>
  <si>
    <t>Tiekėjo siūlomos prekės parametrų reikšmės (Failo, dokumento pavadinimas ir puslapio Nr., pažymintis vietą, kurioje yra siūlomus techninius parametrus patvirtinantys dokumentai, siūlomos prekės katalogo numeris)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</si>
</sst>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i/>
      <sz val="12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5" fillId="3" borderId="15" xfId="0" applyFont="1" applyFill="1" applyBorder="1" applyAlignment="1">
      <alignment vertic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3" borderId="0" xfId="0" applyFont="1" applyFill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13" fillId="3" borderId="0" xfId="0" applyFont="1" applyFill="1" applyAlignment="1">
      <alignment vertical="center"/>
    </xf>
    <xf numFmtId="0" fontId="14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3" fillId="0" borderId="0" xfId="0" applyFont="1"/>
    <xf numFmtId="0" fontId="6" fillId="5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right" vertical="center" wrapText="1" indent="2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justify" vertical="top" wrapText="1"/>
    </xf>
    <xf numFmtId="0" fontId="3" fillId="3" borderId="0" xfId="0" applyFont="1" applyFill="1" applyAlignment="1">
      <alignment horizontal="justify" vertical="top" wrapText="1"/>
    </xf>
    <xf numFmtId="0" fontId="3" fillId="3" borderId="21" xfId="0" applyFont="1" applyFill="1" applyBorder="1" applyAlignment="1">
      <alignment horizontal="justify" vertical="top" wrapText="1"/>
    </xf>
    <xf numFmtId="0" fontId="6" fillId="3" borderId="0" xfId="0" applyFont="1" applyFill="1" applyAlignment="1">
      <alignment horizontal="left" vertical="top"/>
    </xf>
    <xf numFmtId="0" fontId="3" fillId="3" borderId="1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justify" vertical="top" wrapText="1"/>
    </xf>
    <xf numFmtId="0" fontId="6" fillId="3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justify" vertical="center" wrapText="1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wrapText="1"/>
    </xf>
    <xf numFmtId="0" fontId="3" fillId="3" borderId="14" xfId="0" applyFont="1" applyFill="1" applyBorder="1" applyAlignment="1">
      <alignment horizontal="justify" vertical="top" wrapText="1"/>
    </xf>
    <xf numFmtId="0" fontId="3" fillId="3" borderId="19" xfId="0" applyFont="1" applyFill="1" applyBorder="1" applyAlignment="1">
      <alignment horizontal="justify" vertical="top" wrapText="1"/>
    </xf>
    <xf numFmtId="0" fontId="3" fillId="3" borderId="9" xfId="0" applyFont="1" applyFill="1" applyBorder="1" applyAlignment="1">
      <alignment horizontal="justify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justify" vertical="top" wrapText="1"/>
    </xf>
    <xf numFmtId="0" fontId="1" fillId="3" borderId="21" xfId="0" applyFont="1" applyFill="1" applyBorder="1" applyAlignment="1">
      <alignment horizontal="justify" vertical="top" wrapText="1"/>
    </xf>
    <xf numFmtId="0" fontId="1" fillId="3" borderId="13" xfId="0" applyFont="1" applyFill="1" applyBorder="1" applyAlignment="1">
      <alignment horizontal="justify" vertical="top" wrapText="1"/>
    </xf>
    <xf numFmtId="0" fontId="1" fillId="3" borderId="5" xfId="0" applyFont="1" applyFill="1" applyBorder="1" applyAlignment="1">
      <alignment horizontal="justify" vertical="top" wrapText="1"/>
    </xf>
    <xf numFmtId="0" fontId="1" fillId="3" borderId="14" xfId="0" applyFont="1" applyFill="1" applyBorder="1" applyAlignment="1">
      <alignment horizontal="justify" wrapText="1"/>
    </xf>
    <xf numFmtId="0" fontId="1" fillId="3" borderId="9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justify" vertical="top" wrapText="1"/>
    </xf>
    <xf numFmtId="0" fontId="18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3263278</xdr:colOff>
      <xdr:row>50</xdr:row>
      <xdr:rowOff>57036</xdr:rowOff>
    </xdr:from>
    <xdr:ext cx="1486241" cy="695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3726" y="1288972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3726" y="1288972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^4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3351093</xdr:colOff>
      <xdr:row>41</xdr:row>
      <xdr:rowOff>85381</xdr:rowOff>
    </xdr:from>
    <xdr:to>
      <xdr:col>3</xdr:col>
      <xdr:colOff>1248442</xdr:colOff>
      <xdr:row>43</xdr:row>
      <xdr:rowOff>51585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05422-3281-7B46-8342-C20CFFA2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992" y="18559078"/>
          <a:ext cx="1323147" cy="371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1"/>
  <sheetViews>
    <sheetView tabSelected="1" zoomScaleNormal="100" workbookViewId="0">
      <selection activeCell="C39" sqref="C39"/>
    </sheetView>
  </sheetViews>
  <sheetFormatPr defaultColWidth="9.109375" defaultRowHeight="15.6" x14ac:dyDescent="0.3"/>
  <cols>
    <col min="1" max="1" width="9.109375" style="23"/>
    <col min="2" max="2" width="5" style="23" customWidth="1"/>
    <col min="3" max="3" width="45" style="23" customWidth="1"/>
    <col min="4" max="4" width="17" style="23" customWidth="1"/>
    <col min="5" max="5" width="5.88671875" style="23" customWidth="1"/>
    <col min="6" max="6" width="5.109375" style="23" customWidth="1"/>
    <col min="7" max="7" width="11.6640625" style="23" customWidth="1"/>
    <col min="8" max="8" width="19.44140625" style="23" customWidth="1"/>
    <col min="9" max="16384" width="9.109375" style="23"/>
  </cols>
  <sheetData>
    <row r="1" spans="1:8" x14ac:dyDescent="0.3">
      <c r="H1" s="26"/>
    </row>
    <row r="2" spans="1:8" ht="17.399999999999999" x14ac:dyDescent="0.3">
      <c r="A2" s="69" t="s">
        <v>54</v>
      </c>
      <c r="B2" s="69"/>
      <c r="C2" s="69"/>
      <c r="D2" s="69"/>
      <c r="E2" s="69"/>
      <c r="F2" s="69"/>
      <c r="G2" s="69"/>
      <c r="H2" s="69"/>
    </row>
    <row r="3" spans="1:8" ht="18" x14ac:dyDescent="0.35">
      <c r="B3" s="27"/>
      <c r="C3" s="28"/>
      <c r="D3" s="28"/>
      <c r="E3" s="28"/>
      <c r="F3" s="28"/>
    </row>
    <row r="4" spans="1:8" x14ac:dyDescent="0.3">
      <c r="B4" s="68" t="s">
        <v>61</v>
      </c>
      <c r="C4" s="68"/>
      <c r="D4" s="68"/>
      <c r="E4" s="68"/>
      <c r="F4" s="68"/>
      <c r="G4" s="68"/>
      <c r="H4" s="68"/>
    </row>
    <row r="5" spans="1:8" ht="15.9" customHeight="1" x14ac:dyDescent="0.3">
      <c r="B5" s="68" t="s">
        <v>52</v>
      </c>
      <c r="C5" s="68"/>
      <c r="D5" s="68"/>
      <c r="E5" s="68"/>
      <c r="F5" s="68"/>
      <c r="G5" s="68"/>
      <c r="H5" s="68"/>
    </row>
    <row r="6" spans="1:8" x14ac:dyDescent="0.3">
      <c r="B6" s="68"/>
      <c r="C6" s="68"/>
      <c r="D6" s="68"/>
      <c r="E6" s="68"/>
      <c r="F6" s="68"/>
      <c r="G6" s="68"/>
      <c r="H6" s="68"/>
    </row>
    <row r="8" spans="1:8" x14ac:dyDescent="0.3">
      <c r="B8" s="23" t="s">
        <v>4</v>
      </c>
    </row>
    <row r="9" spans="1:8" x14ac:dyDescent="0.3">
      <c r="C9" s="29" t="s">
        <v>67</v>
      </c>
      <c r="D9" s="30">
        <v>70</v>
      </c>
    </row>
    <row r="10" spans="1:8" x14ac:dyDescent="0.3">
      <c r="C10" s="29" t="s">
        <v>20</v>
      </c>
      <c r="D10" s="30">
        <v>18</v>
      </c>
    </row>
    <row r="11" spans="1:8" x14ac:dyDescent="0.3">
      <c r="C11" s="29" t="s">
        <v>63</v>
      </c>
      <c r="D11" s="30">
        <v>12</v>
      </c>
    </row>
    <row r="13" spans="1:8" x14ac:dyDescent="0.3">
      <c r="B13" s="23" t="s">
        <v>5</v>
      </c>
    </row>
    <row r="14" spans="1:8" ht="16.2" thickBot="1" x14ac:dyDescent="0.35"/>
    <row r="15" spans="1:8" ht="33" customHeight="1" thickBot="1" x14ac:dyDescent="0.35">
      <c r="B15" s="85" t="s">
        <v>6</v>
      </c>
      <c r="C15" s="80"/>
      <c r="D15" s="80"/>
      <c r="E15" s="80"/>
      <c r="F15" s="81"/>
      <c r="G15" s="85" t="s">
        <v>8</v>
      </c>
      <c r="H15" s="81"/>
    </row>
    <row r="16" spans="1:8" ht="16.2" thickBot="1" x14ac:dyDescent="0.35">
      <c r="B16" s="82" t="s">
        <v>68</v>
      </c>
      <c r="C16" s="83"/>
      <c r="D16" s="83"/>
      <c r="E16" s="83"/>
      <c r="F16" s="84"/>
      <c r="G16" s="32" t="s">
        <v>21</v>
      </c>
      <c r="H16" s="31">
        <f>D9</f>
        <v>70</v>
      </c>
    </row>
    <row r="17" spans="2:8" ht="16.2" thickBot="1" x14ac:dyDescent="0.35">
      <c r="B17" s="82" t="s">
        <v>9</v>
      </c>
      <c r="C17" s="83"/>
      <c r="D17" s="83"/>
      <c r="E17" s="83"/>
      <c r="F17" s="84"/>
      <c r="G17" s="32" t="s">
        <v>22</v>
      </c>
      <c r="H17" s="31">
        <f>D10</f>
        <v>18</v>
      </c>
    </row>
    <row r="18" spans="2:8" ht="16.2" thickBot="1" x14ac:dyDescent="0.35">
      <c r="B18" s="82" t="s">
        <v>44</v>
      </c>
      <c r="C18" s="83"/>
      <c r="D18" s="83"/>
      <c r="E18" s="83"/>
      <c r="F18" s="84"/>
      <c r="G18" s="32" t="s">
        <v>46</v>
      </c>
      <c r="H18" s="31">
        <f>D11</f>
        <v>12</v>
      </c>
    </row>
    <row r="19" spans="2:8" ht="16.5" customHeight="1" thickBot="1" x14ac:dyDescent="0.35">
      <c r="B19" s="33" t="s">
        <v>0</v>
      </c>
      <c r="C19" s="34" t="s">
        <v>1</v>
      </c>
      <c r="D19" s="34" t="s">
        <v>23</v>
      </c>
      <c r="E19" s="78" t="s">
        <v>7</v>
      </c>
      <c r="F19" s="79"/>
      <c r="G19" s="80"/>
      <c r="H19" s="81"/>
    </row>
    <row r="20" spans="2:8" ht="51" customHeight="1" thickBot="1" x14ac:dyDescent="0.35">
      <c r="B20" s="57" t="s">
        <v>10</v>
      </c>
      <c r="C20" s="55" t="s">
        <v>77</v>
      </c>
      <c r="D20" s="25" t="s">
        <v>55</v>
      </c>
      <c r="E20" s="21" t="s">
        <v>24</v>
      </c>
      <c r="F20" s="22">
        <v>0.2</v>
      </c>
      <c r="G20" s="58" t="s">
        <v>25</v>
      </c>
      <c r="H20" s="59"/>
    </row>
    <row r="21" spans="2:8" ht="47.4" thickBot="1" x14ac:dyDescent="0.35">
      <c r="B21" s="57" t="s">
        <v>11</v>
      </c>
      <c r="C21" s="56" t="s">
        <v>78</v>
      </c>
      <c r="D21" s="25" t="s">
        <v>55</v>
      </c>
      <c r="E21" s="21" t="s">
        <v>26</v>
      </c>
      <c r="F21" s="22">
        <v>0.2</v>
      </c>
      <c r="G21" s="58" t="s">
        <v>28</v>
      </c>
      <c r="H21" s="59"/>
    </row>
    <row r="22" spans="2:8" ht="28.2" thickBot="1" x14ac:dyDescent="0.35">
      <c r="B22" s="57" t="s">
        <v>12</v>
      </c>
      <c r="C22" s="56" t="s">
        <v>79</v>
      </c>
      <c r="D22" s="25" t="s">
        <v>55</v>
      </c>
      <c r="E22" s="21" t="s">
        <v>27</v>
      </c>
      <c r="F22" s="22">
        <v>0.1</v>
      </c>
      <c r="G22" s="58" t="s">
        <v>28</v>
      </c>
      <c r="H22" s="59"/>
    </row>
    <row r="23" spans="2:8" ht="28.2" thickBot="1" x14ac:dyDescent="0.35">
      <c r="B23" s="57" t="s">
        <v>83</v>
      </c>
      <c r="C23" s="56" t="s">
        <v>76</v>
      </c>
      <c r="D23" s="25" t="s">
        <v>55</v>
      </c>
      <c r="E23" s="21" t="s">
        <v>27</v>
      </c>
      <c r="F23" s="22">
        <v>0.5</v>
      </c>
      <c r="G23" s="58" t="s">
        <v>28</v>
      </c>
      <c r="H23" s="59"/>
    </row>
    <row r="24" spans="2:8" ht="48" customHeight="1" thickBot="1" x14ac:dyDescent="0.35">
      <c r="B24" s="54" t="s">
        <v>45</v>
      </c>
      <c r="C24" s="55" t="s">
        <v>74</v>
      </c>
      <c r="D24" s="35" t="s">
        <v>55</v>
      </c>
      <c r="E24" s="21" t="s">
        <v>42</v>
      </c>
      <c r="F24" s="36">
        <v>1</v>
      </c>
      <c r="G24" s="73" t="s">
        <v>66</v>
      </c>
      <c r="H24" s="59"/>
    </row>
    <row r="25" spans="2:8" ht="16.2" thickBot="1" x14ac:dyDescent="0.35">
      <c r="B25" s="37"/>
      <c r="C25" s="38"/>
      <c r="D25" s="37"/>
      <c r="E25" s="39"/>
      <c r="F25" s="40"/>
      <c r="G25" s="37"/>
      <c r="H25" s="37"/>
    </row>
    <row r="26" spans="2:8" ht="15.75" customHeight="1" x14ac:dyDescent="0.3">
      <c r="B26" s="75" t="s">
        <v>39</v>
      </c>
      <c r="C26" s="76"/>
      <c r="D26" s="77"/>
      <c r="E26" s="39"/>
      <c r="F26" s="40"/>
      <c r="G26" s="37"/>
      <c r="H26" s="37"/>
    </row>
    <row r="27" spans="2:8" ht="15.75" customHeight="1" x14ac:dyDescent="0.3">
      <c r="B27" s="60" t="s">
        <v>40</v>
      </c>
      <c r="C27" s="61"/>
      <c r="D27" s="62"/>
      <c r="E27" s="39"/>
      <c r="F27" s="40"/>
      <c r="G27" s="37"/>
      <c r="H27" s="37"/>
    </row>
    <row r="28" spans="2:8" x14ac:dyDescent="0.3">
      <c r="B28" s="60"/>
      <c r="C28" s="61"/>
      <c r="D28" s="62"/>
      <c r="E28" s="39"/>
      <c r="F28" s="40"/>
      <c r="G28" s="37"/>
      <c r="H28" s="37"/>
    </row>
    <row r="29" spans="2:8" ht="15.75" customHeight="1" x14ac:dyDescent="0.3">
      <c r="B29" s="60" t="s">
        <v>41</v>
      </c>
      <c r="C29" s="61"/>
      <c r="D29" s="62"/>
      <c r="E29" s="39"/>
      <c r="F29" s="40"/>
      <c r="G29" s="37"/>
      <c r="H29" s="37"/>
    </row>
    <row r="30" spans="2:8" x14ac:dyDescent="0.3">
      <c r="B30" s="60"/>
      <c r="C30" s="61"/>
      <c r="D30" s="62"/>
      <c r="E30" s="39"/>
      <c r="F30" s="40"/>
      <c r="G30" s="37"/>
      <c r="H30" s="37"/>
    </row>
    <row r="31" spans="2:8" x14ac:dyDescent="0.3">
      <c r="B31" s="60"/>
      <c r="C31" s="61"/>
      <c r="D31" s="62"/>
      <c r="E31" s="39"/>
      <c r="F31" s="40"/>
      <c r="G31" s="37"/>
      <c r="H31" s="37"/>
    </row>
    <row r="32" spans="2:8" ht="15.75" customHeight="1" x14ac:dyDescent="0.3">
      <c r="B32" s="60" t="s">
        <v>80</v>
      </c>
      <c r="C32" s="61"/>
      <c r="D32" s="62"/>
      <c r="E32" s="39"/>
      <c r="F32" s="40"/>
      <c r="G32" s="37"/>
      <c r="H32" s="37"/>
    </row>
    <row r="33" spans="2:8" ht="15.75" customHeight="1" x14ac:dyDescent="0.3">
      <c r="B33" s="60" t="s">
        <v>81</v>
      </c>
      <c r="C33" s="61"/>
      <c r="D33" s="62"/>
      <c r="E33" s="39"/>
      <c r="F33" s="40"/>
      <c r="G33" s="37"/>
      <c r="H33" s="37"/>
    </row>
    <row r="34" spans="2:8" ht="15.75" customHeight="1" x14ac:dyDescent="0.3">
      <c r="B34" s="60" t="s">
        <v>82</v>
      </c>
      <c r="C34" s="61"/>
      <c r="D34" s="62"/>
      <c r="E34" s="39"/>
      <c r="F34" s="40"/>
      <c r="G34" s="37"/>
      <c r="H34" s="37"/>
    </row>
    <row r="35" spans="2:8" ht="16.2" thickBot="1" x14ac:dyDescent="0.35">
      <c r="B35" s="64"/>
      <c r="C35" s="65"/>
      <c r="D35" s="66"/>
      <c r="E35" s="39"/>
      <c r="F35" s="40"/>
      <c r="G35" s="37"/>
      <c r="H35" s="37"/>
    </row>
    <row r="36" spans="2:8" ht="33.75" customHeight="1" x14ac:dyDescent="0.3">
      <c r="B36" s="74" t="s">
        <v>53</v>
      </c>
      <c r="C36" s="74"/>
      <c r="D36" s="74"/>
      <c r="E36" s="74"/>
      <c r="F36" s="74"/>
      <c r="G36" s="74"/>
      <c r="H36" s="74"/>
    </row>
    <row r="38" spans="2:8" ht="31.5" customHeight="1" x14ac:dyDescent="0.3">
      <c r="B38" s="74" t="s">
        <v>64</v>
      </c>
      <c r="C38" s="74"/>
      <c r="D38" s="74"/>
      <c r="E38" s="74"/>
      <c r="F38" s="74"/>
      <c r="G38" s="74"/>
      <c r="H38" s="74"/>
    </row>
    <row r="39" spans="2:8" x14ac:dyDescent="0.3">
      <c r="D39" s="41" t="s">
        <v>65</v>
      </c>
    </row>
    <row r="41" spans="2:8" ht="31.5" customHeight="1" x14ac:dyDescent="0.3">
      <c r="B41" s="74" t="s">
        <v>62</v>
      </c>
      <c r="C41" s="74"/>
      <c r="D41" s="74"/>
      <c r="E41" s="74"/>
      <c r="F41" s="74"/>
      <c r="G41" s="74"/>
      <c r="H41" s="74"/>
    </row>
    <row r="45" spans="2:8" ht="30.75" customHeight="1" x14ac:dyDescent="0.3">
      <c r="B45" s="74" t="s">
        <v>84</v>
      </c>
      <c r="C45" s="74"/>
      <c r="D45" s="74"/>
      <c r="E45" s="74"/>
      <c r="F45" s="74"/>
      <c r="G45" s="74"/>
      <c r="H45" s="74"/>
    </row>
    <row r="46" spans="2:8" x14ac:dyDescent="0.3">
      <c r="B46" s="61" t="s">
        <v>85</v>
      </c>
      <c r="C46" s="61"/>
      <c r="D46" s="61"/>
      <c r="E46" s="61"/>
      <c r="F46" s="61"/>
      <c r="G46" s="61"/>
      <c r="H46" s="61"/>
    </row>
    <row r="47" spans="2:8" x14ac:dyDescent="0.3">
      <c r="B47" s="61"/>
      <c r="C47" s="61"/>
      <c r="D47" s="61"/>
      <c r="E47" s="61"/>
      <c r="F47" s="61"/>
      <c r="G47" s="61"/>
      <c r="H47" s="61"/>
    </row>
    <row r="48" spans="2:8" x14ac:dyDescent="0.3">
      <c r="B48" s="61"/>
      <c r="C48" s="61"/>
      <c r="D48" s="61"/>
      <c r="E48" s="61"/>
      <c r="F48" s="61"/>
      <c r="G48" s="61"/>
      <c r="H48" s="61"/>
    </row>
    <row r="50" spans="2:8" ht="32.25" customHeight="1" x14ac:dyDescent="0.3">
      <c r="B50" s="74" t="s">
        <v>13</v>
      </c>
      <c r="C50" s="74"/>
      <c r="D50" s="74"/>
      <c r="E50" s="74"/>
      <c r="F50" s="74"/>
      <c r="G50" s="74"/>
      <c r="H50" s="74"/>
    </row>
    <row r="56" spans="2:8" x14ac:dyDescent="0.3">
      <c r="B56" s="61" t="s">
        <v>75</v>
      </c>
      <c r="C56" s="61"/>
      <c r="D56" s="61"/>
      <c r="E56" s="61"/>
      <c r="F56" s="61"/>
      <c r="G56" s="61"/>
      <c r="H56" s="61"/>
    </row>
    <row r="57" spans="2:8" x14ac:dyDescent="0.3">
      <c r="B57" s="61"/>
      <c r="C57" s="61"/>
      <c r="D57" s="61"/>
      <c r="E57" s="61"/>
      <c r="F57" s="61"/>
      <c r="G57" s="61"/>
      <c r="H57" s="61"/>
    </row>
    <row r="58" spans="2:8" x14ac:dyDescent="0.3">
      <c r="B58" s="71" t="s">
        <v>56</v>
      </c>
      <c r="C58" s="71"/>
      <c r="D58" s="71"/>
      <c r="E58" s="71"/>
      <c r="F58" s="71"/>
      <c r="G58" s="71"/>
      <c r="H58" s="71"/>
    </row>
    <row r="59" spans="2:8" x14ac:dyDescent="0.3">
      <c r="B59" s="72" t="s">
        <v>43</v>
      </c>
      <c r="C59" s="72"/>
      <c r="D59" s="72"/>
      <c r="E59" s="72"/>
      <c r="F59" s="72"/>
      <c r="G59" s="72"/>
      <c r="H59" s="72"/>
    </row>
    <row r="60" spans="2:8" x14ac:dyDescent="0.3">
      <c r="B60" s="70" t="s">
        <v>47</v>
      </c>
      <c r="C60" s="70"/>
      <c r="D60" s="70"/>
      <c r="E60" s="70"/>
      <c r="F60" s="70"/>
      <c r="G60" s="70"/>
      <c r="H60" s="70"/>
    </row>
    <row r="64" spans="2:8" x14ac:dyDescent="0.3">
      <c r="B64" s="63"/>
      <c r="C64" s="63"/>
      <c r="D64" s="63"/>
      <c r="E64" s="63"/>
      <c r="F64" s="63"/>
      <c r="G64" s="63"/>
      <c r="H64" s="63"/>
    </row>
    <row r="65" spans="2:8" x14ac:dyDescent="0.3">
      <c r="B65" s="61"/>
      <c r="C65" s="61"/>
      <c r="D65" s="61"/>
      <c r="E65" s="61"/>
      <c r="F65" s="61"/>
      <c r="G65" s="61"/>
      <c r="H65" s="61"/>
    </row>
    <row r="66" spans="2:8" x14ac:dyDescent="0.3">
      <c r="B66" s="61"/>
      <c r="C66" s="61"/>
      <c r="D66" s="61"/>
      <c r="E66" s="61"/>
      <c r="F66" s="61"/>
      <c r="G66" s="61"/>
      <c r="H66" s="61"/>
    </row>
    <row r="67" spans="2:8" x14ac:dyDescent="0.3">
      <c r="B67" s="61"/>
      <c r="C67" s="61"/>
      <c r="D67" s="61"/>
      <c r="E67" s="61"/>
      <c r="F67" s="61"/>
      <c r="G67" s="61"/>
      <c r="H67" s="61"/>
    </row>
    <row r="68" spans="2:8" x14ac:dyDescent="0.3">
      <c r="B68" s="61"/>
      <c r="C68" s="61"/>
      <c r="D68" s="61"/>
      <c r="E68" s="61"/>
      <c r="F68" s="61"/>
      <c r="G68" s="61"/>
      <c r="H68" s="61"/>
    </row>
    <row r="69" spans="2:8" x14ac:dyDescent="0.3">
      <c r="B69" s="61"/>
      <c r="C69" s="61"/>
      <c r="D69" s="61"/>
      <c r="E69" s="61"/>
      <c r="F69" s="61"/>
      <c r="G69" s="61"/>
      <c r="H69" s="61"/>
    </row>
    <row r="70" spans="2:8" x14ac:dyDescent="0.3">
      <c r="B70" s="67"/>
      <c r="C70" s="67"/>
      <c r="D70" s="67"/>
      <c r="E70" s="67"/>
      <c r="F70" s="67"/>
      <c r="G70" s="67"/>
      <c r="H70" s="67"/>
    </row>
    <row r="71" spans="2:8" x14ac:dyDescent="0.3">
      <c r="B71" s="67"/>
      <c r="C71" s="67"/>
      <c r="D71" s="67"/>
      <c r="E71" s="67"/>
      <c r="F71" s="67"/>
      <c r="G71" s="67"/>
      <c r="H71" s="67"/>
    </row>
  </sheetData>
  <mergeCells count="33">
    <mergeCell ref="E19:H19"/>
    <mergeCell ref="G20:H20"/>
    <mergeCell ref="B18:F18"/>
    <mergeCell ref="G21:H21"/>
    <mergeCell ref="B4:H4"/>
    <mergeCell ref="B15:F15"/>
    <mergeCell ref="G15:H15"/>
    <mergeCell ref="B16:F16"/>
    <mergeCell ref="B17:F17"/>
    <mergeCell ref="B70:H71"/>
    <mergeCell ref="B5:H6"/>
    <mergeCell ref="A2:H2"/>
    <mergeCell ref="B60:H60"/>
    <mergeCell ref="B56:H57"/>
    <mergeCell ref="B58:H58"/>
    <mergeCell ref="B59:H59"/>
    <mergeCell ref="G24:H24"/>
    <mergeCell ref="B38:H38"/>
    <mergeCell ref="B41:H41"/>
    <mergeCell ref="B45:H45"/>
    <mergeCell ref="B46:H48"/>
    <mergeCell ref="B50:H50"/>
    <mergeCell ref="B36:H36"/>
    <mergeCell ref="B26:D26"/>
    <mergeCell ref="G22:H22"/>
    <mergeCell ref="G23:H23"/>
    <mergeCell ref="B27:D28"/>
    <mergeCell ref="B29:D31"/>
    <mergeCell ref="B64:H64"/>
    <mergeCell ref="B65:H69"/>
    <mergeCell ref="B34:D35"/>
    <mergeCell ref="B32:D32"/>
    <mergeCell ref="B33:D33"/>
  </mergeCells>
  <phoneticPr fontId="12" type="noConversion"/>
  <dataValidations count="2">
    <dataValidation allowBlank="1" sqref="C20:C25" xr:uid="{00000000-0002-0000-0100-000000000000}"/>
    <dataValidation allowBlank="1" prompt="Pasirinkti parametro vertę: yra / nėra" sqref="G20:H35" xr:uid="{00000000-0002-0000-0100-000001000000}"/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3"/>
  <sheetViews>
    <sheetView zoomScaleNormal="100" workbookViewId="0">
      <selection activeCell="D19" sqref="D19"/>
    </sheetView>
  </sheetViews>
  <sheetFormatPr defaultColWidth="9.109375" defaultRowHeight="15.6" x14ac:dyDescent="0.3"/>
  <cols>
    <col min="1" max="1" width="9.109375" style="2"/>
    <col min="2" max="2" width="35.6640625" style="2" customWidth="1"/>
    <col min="3" max="3" width="39.44140625" style="2" customWidth="1"/>
    <col min="4" max="4" width="36.44140625" style="2" customWidth="1"/>
    <col min="5" max="5" width="25.109375" style="2" customWidth="1"/>
    <col min="6" max="6" width="26.6640625" style="2" customWidth="1"/>
    <col min="7" max="8" width="29.88671875" style="2" customWidth="1"/>
    <col min="9" max="9" width="27.6640625" style="2" customWidth="1"/>
    <col min="10" max="16384" width="9.109375" style="2"/>
  </cols>
  <sheetData>
    <row r="1" spans="2:9" x14ac:dyDescent="0.3">
      <c r="G1" s="24"/>
    </row>
    <row r="3" spans="2:9" x14ac:dyDescent="0.3">
      <c r="B3" s="95" t="s">
        <v>71</v>
      </c>
      <c r="C3" s="95"/>
      <c r="D3" s="95"/>
      <c r="E3" s="95"/>
    </row>
    <row r="5" spans="2:9" ht="156" x14ac:dyDescent="0.3">
      <c r="B5" s="4" t="s">
        <v>0</v>
      </c>
      <c r="C5" s="96" t="s">
        <v>14</v>
      </c>
      <c r="D5" s="92"/>
      <c r="E5" s="103" t="s">
        <v>19</v>
      </c>
      <c r="F5" s="104" t="s">
        <v>89</v>
      </c>
      <c r="G5" s="102"/>
    </row>
    <row r="6" spans="2:9" ht="37.5" customHeight="1" x14ac:dyDescent="0.3">
      <c r="B6" s="7" t="s">
        <v>10</v>
      </c>
      <c r="C6" s="97" t="str">
        <f>'Vertinimo tvarka'!C20</f>
        <v>Automatinis siūlėtuvo variklio paleidimas aparatui aptikus užlydymo maišelį siūlėtuvo angoje</v>
      </c>
      <c r="D6" s="98"/>
      <c r="E6" s="6"/>
      <c r="F6" s="105"/>
    </row>
    <row r="7" spans="2:9" ht="33.9" customHeight="1" x14ac:dyDescent="0.3">
      <c r="B7" s="7" t="s">
        <v>11</v>
      </c>
      <c r="C7" s="97" t="str">
        <f>'Vertinimo tvarka'!C21</f>
        <v>Automatinis siūlėtuvo variklio sustojimas ne ilgiau kaip po 30 s. aparatui neaptikus užlydymo maišelio siūlėtuvo angoje</v>
      </c>
      <c r="D7" s="98"/>
      <c r="E7" s="6"/>
      <c r="F7" s="106"/>
    </row>
    <row r="8" spans="2:9" x14ac:dyDescent="0.3">
      <c r="B8" s="7" t="s">
        <v>12</v>
      </c>
      <c r="C8" s="97" t="str">
        <f>'Vertinimo tvarka'!C22</f>
        <v>Aparatas turi RS 232 arba lygiavertę jungtį</v>
      </c>
      <c r="D8" s="98"/>
      <c r="E8" s="6"/>
      <c r="F8" s="105"/>
    </row>
    <row r="9" spans="2:9" ht="17.100000000000001" customHeight="1" x14ac:dyDescent="0.3">
      <c r="B9" s="7" t="s">
        <v>83</v>
      </c>
      <c r="C9" s="97" t="str">
        <f>'Vertinimo tvarka'!C23</f>
        <v>Komplektuojamas su rotaciniu staleliu</v>
      </c>
      <c r="D9" s="98"/>
      <c r="E9" s="6"/>
      <c r="F9" s="107"/>
    </row>
    <row r="11" spans="2:9" x14ac:dyDescent="0.3">
      <c r="B11" s="95" t="s">
        <v>72</v>
      </c>
      <c r="C11" s="95"/>
      <c r="D11" s="95"/>
    </row>
    <row r="12" spans="2:9" x14ac:dyDescent="0.3">
      <c r="C12" s="3"/>
      <c r="D12" s="3"/>
      <c r="E12" s="3"/>
      <c r="F12" s="3"/>
      <c r="G12" s="3"/>
      <c r="H12" s="3"/>
      <c r="I12" s="3"/>
    </row>
    <row r="13" spans="2:9" x14ac:dyDescent="0.3">
      <c r="B13" s="92" t="s">
        <v>15</v>
      </c>
      <c r="C13" s="92"/>
      <c r="D13" s="5" t="s">
        <v>16</v>
      </c>
      <c r="E13" s="4" t="s">
        <v>17</v>
      </c>
      <c r="F13" s="3"/>
      <c r="G13" s="3"/>
      <c r="H13" s="3"/>
      <c r="I13" s="3"/>
    </row>
    <row r="14" spans="2:9" ht="16.2" thickBot="1" x14ac:dyDescent="0.35">
      <c r="B14" s="93" t="s">
        <v>73</v>
      </c>
      <c r="C14" s="94"/>
      <c r="D14" s="8"/>
      <c r="E14" s="9" t="s">
        <v>18</v>
      </c>
      <c r="F14" s="3"/>
      <c r="G14" s="3"/>
      <c r="H14" s="3"/>
      <c r="I14" s="3"/>
    </row>
    <row r="15" spans="2:9" x14ac:dyDescent="0.3">
      <c r="B15" s="90" t="s">
        <v>39</v>
      </c>
      <c r="C15" s="91"/>
      <c r="D15" s="3"/>
      <c r="E15" s="3"/>
      <c r="F15" s="3"/>
      <c r="G15" s="3"/>
      <c r="H15" s="3"/>
      <c r="I15" s="3"/>
    </row>
    <row r="16" spans="2:9" x14ac:dyDescent="0.3">
      <c r="B16" s="86" t="s">
        <v>40</v>
      </c>
      <c r="C16" s="87"/>
      <c r="D16" s="10"/>
    </row>
    <row r="17" spans="2:4" x14ac:dyDescent="0.3">
      <c r="B17" s="86"/>
      <c r="C17" s="87"/>
      <c r="D17" s="10"/>
    </row>
    <row r="18" spans="2:4" ht="15.75" customHeight="1" x14ac:dyDescent="0.3">
      <c r="B18" s="86" t="s">
        <v>41</v>
      </c>
      <c r="C18" s="87"/>
    </row>
    <row r="19" spans="2:4" x14ac:dyDescent="0.3">
      <c r="B19" s="86"/>
      <c r="C19" s="87"/>
    </row>
    <row r="20" spans="2:4" x14ac:dyDescent="0.3">
      <c r="B20" s="86" t="s">
        <v>80</v>
      </c>
      <c r="C20" s="87"/>
    </row>
    <row r="21" spans="2:4" x14ac:dyDescent="0.3">
      <c r="B21" s="86" t="s">
        <v>81</v>
      </c>
      <c r="C21" s="87"/>
    </row>
    <row r="22" spans="2:4" ht="15.75" customHeight="1" x14ac:dyDescent="0.3">
      <c r="B22" s="86" t="s">
        <v>82</v>
      </c>
      <c r="C22" s="87"/>
    </row>
    <row r="23" spans="2:4" ht="16.2" thickBot="1" x14ac:dyDescent="0.35">
      <c r="B23" s="88"/>
      <c r="C23" s="89"/>
    </row>
  </sheetData>
  <mergeCells count="15">
    <mergeCell ref="B13:C13"/>
    <mergeCell ref="B14:C14"/>
    <mergeCell ref="B3:E3"/>
    <mergeCell ref="C5:D5"/>
    <mergeCell ref="C8:D8"/>
    <mergeCell ref="B11:D11"/>
    <mergeCell ref="C6:D6"/>
    <mergeCell ref="C7:D7"/>
    <mergeCell ref="C9:D9"/>
    <mergeCell ref="B21:C21"/>
    <mergeCell ref="B22:C23"/>
    <mergeCell ref="B15:C15"/>
    <mergeCell ref="B18:C19"/>
    <mergeCell ref="B16:C17"/>
    <mergeCell ref="B20:C20"/>
  </mergeCells>
  <phoneticPr fontId="12" type="noConversion"/>
  <dataValidations xWindow="810" yWindow="496" count="3">
    <dataValidation allowBlank="1" sqref="B14:C14 C6:C9" xr:uid="{00000000-0002-0000-0200-000001000000}"/>
    <dataValidation type="list" allowBlank="1" showInputMessage="1" prompt="Pasirinkti išplėstinės garantijos reikšmę: TAIP / NE" sqref="D14" xr:uid="{00000000-0002-0000-0200-000003000000}">
      <formula1>"Taip, Ne"</formula1>
    </dataValidation>
    <dataValidation type="list" allowBlank="1" showInputMessage="1" showErrorMessage="1" prompt="Pasirinkti parametro vertę: yra / nėra" sqref="E6:E9" xr:uid="{00000000-0002-0000-0200-000000000000}">
      <formula1>"Yra, Nėra"</formula1>
    </dataValidation>
  </dataValidations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4"/>
  <sheetViews>
    <sheetView zoomScaleNormal="100" workbookViewId="0">
      <selection activeCell="C42" sqref="C42"/>
    </sheetView>
  </sheetViews>
  <sheetFormatPr defaultColWidth="9.109375" defaultRowHeight="15.6" x14ac:dyDescent="0.3"/>
  <cols>
    <col min="1" max="1" width="41.44140625" style="20" customWidth="1"/>
    <col min="2" max="4" width="55.88671875" style="11" customWidth="1"/>
    <col min="5" max="5" width="12.6640625" style="11" customWidth="1"/>
    <col min="6" max="16384" width="9.109375" style="11"/>
  </cols>
  <sheetData>
    <row r="1" spans="1:4" x14ac:dyDescent="0.3">
      <c r="A1" s="99"/>
      <c r="B1" s="99"/>
      <c r="C1" s="99"/>
      <c r="D1" s="99"/>
    </row>
    <row r="2" spans="1:4" ht="16.2" thickBot="1" x14ac:dyDescent="0.35">
      <c r="A2" s="99"/>
      <c r="B2" s="99"/>
      <c r="C2" s="99"/>
      <c r="D2" s="99"/>
    </row>
    <row r="3" spans="1:4" ht="16.2" thickBot="1" x14ac:dyDescent="0.35">
      <c r="A3" s="12"/>
      <c r="B3" s="13" t="s">
        <v>29</v>
      </c>
      <c r="C3" s="13" t="s">
        <v>30</v>
      </c>
      <c r="D3" s="13" t="s">
        <v>31</v>
      </c>
    </row>
    <row r="4" spans="1:4" ht="16.2" thickBot="1" x14ac:dyDescent="0.35">
      <c r="A4" s="14" t="s">
        <v>59</v>
      </c>
      <c r="B4" s="15"/>
      <c r="C4" s="15"/>
      <c r="D4" s="15"/>
    </row>
    <row r="5" spans="1:4" ht="34.200000000000003" thickBot="1" x14ac:dyDescent="0.35">
      <c r="A5" s="14" t="s">
        <v>32</v>
      </c>
      <c r="B5" s="16"/>
      <c r="C5" s="16"/>
      <c r="D5" s="16"/>
    </row>
    <row r="6" spans="1:4" ht="18.600000000000001" thickBot="1" x14ac:dyDescent="0.35">
      <c r="A6" s="14" t="s">
        <v>33</v>
      </c>
      <c r="B6" s="17"/>
      <c r="C6" s="17"/>
      <c r="D6" s="17"/>
    </row>
    <row r="7" spans="1:4" ht="18.600000000000001" thickBot="1" x14ac:dyDescent="0.35">
      <c r="A7" s="14" t="s">
        <v>34</v>
      </c>
      <c r="B7" s="18"/>
      <c r="C7" s="18"/>
      <c r="D7" s="18"/>
    </row>
    <row r="8" spans="1:4" ht="18.600000000000001" thickBot="1" x14ac:dyDescent="0.35">
      <c r="A8" s="14" t="s">
        <v>35</v>
      </c>
      <c r="B8" s="16"/>
      <c r="C8" s="16"/>
      <c r="D8" s="16"/>
    </row>
    <row r="9" spans="1:4" ht="18.600000000000001" thickBot="1" x14ac:dyDescent="0.35">
      <c r="A9" s="14" t="s">
        <v>87</v>
      </c>
      <c r="B9" s="16"/>
      <c r="C9" s="16"/>
      <c r="D9" s="16"/>
    </row>
    <row r="11" spans="1:4" x14ac:dyDescent="0.3">
      <c r="A11" s="19" t="s">
        <v>36</v>
      </c>
    </row>
    <row r="12" spans="1:4" ht="18" x14ac:dyDescent="0.4">
      <c r="A12" s="100" t="s">
        <v>69</v>
      </c>
      <c r="B12" s="100"/>
      <c r="C12" s="100"/>
      <c r="D12" s="100"/>
    </row>
    <row r="13" spans="1:4" x14ac:dyDescent="0.3">
      <c r="A13" s="101" t="s">
        <v>70</v>
      </c>
      <c r="B13" s="101"/>
      <c r="C13" s="101"/>
      <c r="D13" s="101"/>
    </row>
    <row r="14" spans="1:4" ht="18" x14ac:dyDescent="0.4">
      <c r="A14" s="100" t="s">
        <v>86</v>
      </c>
      <c r="B14" s="100"/>
      <c r="C14" s="100"/>
      <c r="D14" s="100"/>
    </row>
  </sheetData>
  <mergeCells count="4">
    <mergeCell ref="A1:D2"/>
    <mergeCell ref="A12:D12"/>
    <mergeCell ref="A13:D13"/>
    <mergeCell ref="A14:D14"/>
  </mergeCells>
  <dataValidations count="3">
    <dataValidation type="list" allowBlank="1" showInputMessage="1" showErrorMessage="1" sqref="B5:D5" xr:uid="{00000000-0002-0000-0600-000000000000}">
      <formula1>"3,5"</formula1>
    </dataValidation>
    <dataValidation type="list" allowBlank="1" showInputMessage="1" showErrorMessage="1" sqref="B6:D9" xr:uid="{00000000-0002-0000-0600-000001000000}">
      <formula1>"Yra, Nėra,"</formula1>
    </dataValidation>
    <dataValidation operator="greaterThanOrEqual" allowBlank="1" showInputMessage="1" showErrorMessage="1" sqref="B4:D4" xr:uid="{00000000-0002-0000-0600-000002000000}"/>
  </dataValidations>
  <pageMargins left="0.7" right="0.7" top="0.75" bottom="0.75" header="0.3" footer="0.3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4"/>
  <sheetViews>
    <sheetView zoomScale="109" zoomScaleNormal="100" workbookViewId="0">
      <selection activeCell="B20" sqref="B20"/>
    </sheetView>
  </sheetViews>
  <sheetFormatPr defaultColWidth="9.109375" defaultRowHeight="15.6" x14ac:dyDescent="0.3"/>
  <cols>
    <col min="1" max="1" width="43.109375" style="42" customWidth="1"/>
    <col min="2" max="4" width="55.88671875" style="42" customWidth="1"/>
    <col min="5" max="8" width="10.6640625" style="42" bestFit="1" customWidth="1"/>
    <col min="9" max="16384" width="9.109375" style="42"/>
  </cols>
  <sheetData>
    <row r="1" spans="1:4" ht="16.2" thickBot="1" x14ac:dyDescent="0.35"/>
    <row r="2" spans="1:4" ht="16.2" thickBot="1" x14ac:dyDescent="0.35">
      <c r="B2" s="43" t="s">
        <v>29</v>
      </c>
      <c r="C2" s="43" t="s">
        <v>30</v>
      </c>
      <c r="D2" s="43" t="s">
        <v>31</v>
      </c>
    </row>
    <row r="3" spans="1:4" ht="16.8" thickBot="1" x14ac:dyDescent="0.35">
      <c r="A3" s="52" t="s">
        <v>59</v>
      </c>
      <c r="B3" s="44">
        <f>'Pasiūlymų suvestinė_Bendra'!B4</f>
        <v>0</v>
      </c>
      <c r="C3" s="44">
        <f>'Pasiūlymų suvestinė_Bendra'!C4</f>
        <v>0</v>
      </c>
      <c r="D3" s="44">
        <f>'Pasiūlymų suvestinė_Bendra'!D4</f>
        <v>0</v>
      </c>
    </row>
    <row r="4" spans="1:4" ht="16.2" thickBot="1" x14ac:dyDescent="0.35">
      <c r="A4" s="52" t="s">
        <v>60</v>
      </c>
      <c r="B4" s="45" t="e">
        <f>(MIN(B3:D3)/B3)*'Vertinimo tvarka'!H16</f>
        <v>#DIV/0!</v>
      </c>
      <c r="C4" s="45" t="e">
        <f>(MIN(B3:D3)/C3)*'Vertinimo tvarka'!H16</f>
        <v>#DIV/0!</v>
      </c>
      <c r="D4" s="45" t="e">
        <f>(MIN(B3:D3)/D3)*'Vertinimo tvarka'!H16</f>
        <v>#DIV/0!</v>
      </c>
    </row>
    <row r="5" spans="1:4" ht="18.600000000000001" thickBot="1" x14ac:dyDescent="0.45">
      <c r="A5" s="52" t="s">
        <v>48</v>
      </c>
      <c r="B5" s="45">
        <f>SUM(B6:B8)*'Vertinimo tvarka'!H17</f>
        <v>0</v>
      </c>
      <c r="C5" s="45">
        <f>SUM(C6:C8)*'Vertinimo tvarka'!H17</f>
        <v>0</v>
      </c>
      <c r="D5" s="45">
        <f>SUM(D6:D8)*'Vertinimo tvarka'!H17</f>
        <v>0</v>
      </c>
    </row>
    <row r="6" spans="1:4" ht="18" x14ac:dyDescent="0.3">
      <c r="A6" s="53" t="s">
        <v>49</v>
      </c>
      <c r="B6" s="46">
        <f>COUNTIF('Pasiūlymų suvestinė_Bendra'!B6, "Yra")*'Vertinimo tvarka'!F20</f>
        <v>0</v>
      </c>
      <c r="C6" s="46">
        <f>COUNTIF('Pasiūlymų suvestinė_Bendra'!C6, "Yra")*'Vertinimo tvarka'!F20</f>
        <v>0</v>
      </c>
      <c r="D6" s="46">
        <f>COUNTIF('Pasiūlymų suvestinė_Bendra'!D6, "Yra")*'Vertinimo tvarka'!F20</f>
        <v>0</v>
      </c>
    </row>
    <row r="7" spans="1:4" ht="18" x14ac:dyDescent="0.3">
      <c r="A7" s="53" t="s">
        <v>50</v>
      </c>
      <c r="B7" s="46">
        <f>COUNTIF('Pasiūlymų suvestinė_Bendra'!B7, "Yra")*'Vertinimo tvarka'!F21</f>
        <v>0</v>
      </c>
      <c r="C7" s="46">
        <f>COUNTIF('Pasiūlymų suvestinė_Bendra'!C7, "Yra")*'Vertinimo tvarka'!F21</f>
        <v>0</v>
      </c>
      <c r="D7" s="46">
        <f>COUNTIF('Pasiūlymų suvestinė_Bendra'!D7, "Yra")*'Vertinimo tvarka'!F21</f>
        <v>0</v>
      </c>
    </row>
    <row r="8" spans="1:4" ht="18" x14ac:dyDescent="0.3">
      <c r="A8" s="53" t="s">
        <v>51</v>
      </c>
      <c r="B8" s="46">
        <f>COUNTIF('Pasiūlymų suvestinė_Bendra'!B8, "Yra")*'Vertinimo tvarka'!F22</f>
        <v>0</v>
      </c>
      <c r="C8" s="46">
        <f>COUNTIF('Pasiūlymų suvestinė_Bendra'!C8, "Yra")*'Vertinimo tvarka'!F22</f>
        <v>0</v>
      </c>
      <c r="D8" s="46">
        <f>COUNTIF('Pasiūlymų suvestinė_Bendra'!D8, "Yra")*'Vertinimo tvarka'!F22</f>
        <v>0</v>
      </c>
    </row>
    <row r="9" spans="1:4" ht="18" x14ac:dyDescent="0.3">
      <c r="A9" s="53" t="s">
        <v>88</v>
      </c>
      <c r="B9" s="46">
        <f>COUNTIF('Pasiūlymų suvestinė_Bendra'!B9, "Yra")*'Vertinimo tvarka'!F23</f>
        <v>0</v>
      </c>
      <c r="C9" s="46">
        <f>COUNTIF('Pasiūlymų suvestinė_Bendra'!C9, "Yra")*'Vertinimo tvarka'!F23</f>
        <v>0</v>
      </c>
      <c r="D9" s="46">
        <f>COUNTIF('Pasiūlymų suvestinė_Bendra'!D9, "Yra")*'Vertinimo tvarka'!F23</f>
        <v>0</v>
      </c>
    </row>
    <row r="10" spans="1:4" ht="18" x14ac:dyDescent="0.3">
      <c r="A10" s="53" t="s">
        <v>57</v>
      </c>
      <c r="B10" s="47">
        <f>IF('Pasiūlymų suvestinė_Bendra'!B5=5, 12,0)</f>
        <v>0</v>
      </c>
      <c r="C10" s="47">
        <f>IF('Pasiūlymų suvestinė_Bendra'!C5=5, 12,0)</f>
        <v>0</v>
      </c>
      <c r="D10" s="47">
        <f>IF('Pasiūlymų suvestinė_Bendra'!D5=5, 12,0)</f>
        <v>0</v>
      </c>
    </row>
    <row r="11" spans="1:4" ht="18.600000000000001" thickBot="1" x14ac:dyDescent="0.45">
      <c r="A11" s="52" t="s">
        <v>58</v>
      </c>
      <c r="B11" s="48" t="e">
        <f>SUM(B4+B5+B10)</f>
        <v>#DIV/0!</v>
      </c>
      <c r="C11" s="48" t="e">
        <f>SUM(C4+C5+C10)</f>
        <v>#DIV/0!</v>
      </c>
      <c r="D11" s="48" t="e">
        <f>SUM(D4+D5+D10)</f>
        <v>#DIV/0!</v>
      </c>
    </row>
    <row r="12" spans="1:4" ht="16.2" thickBot="1" x14ac:dyDescent="0.35">
      <c r="A12" s="52" t="s">
        <v>37</v>
      </c>
      <c r="B12" s="49" t="e">
        <f>_xlfn.RANK.EQ(B11, $B$11:$D$11, 0)</f>
        <v>#DIV/0!</v>
      </c>
      <c r="C12" s="49" t="e">
        <f>_xlfn.RANK.EQ(C11, $B$11:$D$11, 0)</f>
        <v>#DIV/0!</v>
      </c>
      <c r="D12" s="49" t="e">
        <f>_xlfn.RANK.EQ(D11, $B$11:$D$11, 0)</f>
        <v>#DIV/0!</v>
      </c>
    </row>
    <row r="14" spans="1:4" x14ac:dyDescent="0.3">
      <c r="A14" s="42" t="s">
        <v>38</v>
      </c>
    </row>
    <row r="19" spans="1:1" x14ac:dyDescent="0.3">
      <c r="A19" s="50"/>
    </row>
    <row r="24" spans="1:1" x14ac:dyDescent="0.3">
      <c r="A24" s="51"/>
    </row>
  </sheetData>
  <conditionalFormatting sqref="B12:D12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>
      <selection activeCell="D6" sqref="D6"/>
    </sheetView>
  </sheetViews>
  <sheetFormatPr defaultColWidth="9.109375" defaultRowHeight="15.6" x14ac:dyDescent="0.3"/>
  <cols>
    <col min="1" max="16384" width="9.109375" style="1"/>
  </cols>
  <sheetData>
    <row r="1" spans="1:1" x14ac:dyDescent="0.3">
      <c r="A1" s="1" t="s">
        <v>2</v>
      </c>
    </row>
    <row r="2" spans="1:1" x14ac:dyDescent="0.3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FA164-29EB-40FC-9F78-BEF2F0A35D2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bd76807b-7035-44a2-93ee-9bb18f0b649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7609231-acae-40b1-8992-26d1ec8f807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DC1FD0-1A68-4209-A891-E0570CCA7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5636C-0CE5-4370-BF06-DF4E4C391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Vertinimo tvarka</vt:lpstr>
      <vt:lpstr>Pasiūlymas</vt:lpstr>
      <vt:lpstr>Pasiūlymų suvestinė_Bendra</vt:lpstr>
      <vt:lpstr>Pasiūlymų vertinimo rezultatai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NK-VP1</dc:creator>
  <cp:keywords/>
  <dc:description/>
  <cp:lastModifiedBy>Sandra Čiukšytė-Nagienė</cp:lastModifiedBy>
  <cp:lastPrinted>2023-12-06T11:15:32Z</cp:lastPrinted>
  <dcterms:created xsi:type="dcterms:W3CDTF">2021-04-30T12:21:51Z</dcterms:created>
  <dcterms:modified xsi:type="dcterms:W3CDTF">2025-12-18T09:13:59Z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