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rizdan\Desktop\2026_3818_VALYMO PASLAUGOS\RINKOS KONSULTACIJOS\"/>
    </mc:Choice>
  </mc:AlternateContent>
  <xr:revisionPtr revIDLastSave="0" documentId="8_{4715C6E7-5569-4777-847E-5F5DF05743DA}" xr6:coauthVersionLast="47" xr6:coauthVersionMax="47" xr10:uidLastSave="{00000000-0000-0000-0000-000000000000}"/>
  <bookViews>
    <workbookView xWindow="-23148" yWindow="-108" windowWidth="23256" windowHeight="12576" xr2:uid="{00000000-000D-0000-FFFF-FFFF00000000}"/>
  </bookViews>
  <sheets>
    <sheet name="Valymo paslaugų įkainiai" sheetId="1" r:id="rId1"/>
    <sheet name="higienos ir buitinės chemijos 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 r="K49" i="1"/>
  <c r="K48" i="1"/>
  <c r="K47" i="1"/>
  <c r="K39" i="1"/>
  <c r="K46" i="1"/>
  <c r="K45" i="1"/>
  <c r="K44" i="1"/>
  <c r="K43" i="1"/>
  <c r="K41" i="1"/>
  <c r="K36" i="1"/>
  <c r="K34" i="1"/>
  <c r="K25" i="1" l="1"/>
  <c r="K19" i="1"/>
  <c r="K17" i="1"/>
  <c r="K13" i="1"/>
  <c r="K6" i="1"/>
  <c r="K7" i="1"/>
  <c r="K5" i="1"/>
  <c r="K35" i="1" l="1"/>
  <c r="K8" i="1"/>
</calcChain>
</file>

<file path=xl/sharedStrings.xml><?xml version="1.0" encoding="utf-8"?>
<sst xmlns="http://schemas.openxmlformats.org/spreadsheetml/2006/main" count="211" uniqueCount="107">
  <si>
    <t>Paslaugos</t>
  </si>
  <si>
    <t>Siūlomo įkainio mato vnt.</t>
  </si>
  <si>
    <t>maksimslus metinis paslaugos atlikimų skaičius</t>
  </si>
  <si>
    <t>apimtis</t>
  </si>
  <si>
    <t>mato vnt.</t>
  </si>
  <si>
    <t>Bendro naudojimo patalpų valymas ir priežiūra</t>
  </si>
  <si>
    <r>
      <t>100 m</t>
    </r>
    <r>
      <rPr>
        <vertAlign val="superscript"/>
        <sz val="11"/>
        <color indexed="8"/>
        <rFont val="Arial"/>
        <family val="2"/>
        <charset val="186"/>
      </rPr>
      <t>2</t>
    </r>
  </si>
  <si>
    <t>kart.</t>
  </si>
  <si>
    <t>Darbo vietų valymas</t>
  </si>
  <si>
    <t>Vadovybės darbo vietų valymas</t>
  </si>
  <si>
    <t>Sandėlių, pagalbinių patalpų, ventiliacinių kamerų, archyvų ir kitų spec. patalpų valymas ir priežiūra</t>
  </si>
  <si>
    <r>
      <t xml:space="preserve">I tipo purvą sugeriančių kilimėlių keitimas: </t>
    </r>
    <r>
      <rPr>
        <b/>
        <sz val="11"/>
        <rFont val="Arial"/>
        <family val="2"/>
        <charset val="186"/>
      </rPr>
      <t>850 cm (± 10 cm) × 1150 cm(± 10 cm)</t>
    </r>
  </si>
  <si>
    <t>vnt.</t>
  </si>
  <si>
    <r>
      <t xml:space="preserve">II tipo purvą sugeriančių kilimėlių keitimas: </t>
    </r>
    <r>
      <rPr>
        <b/>
        <sz val="11"/>
        <rFont val="Arial"/>
        <family val="2"/>
        <charset val="186"/>
      </rPr>
      <t>850 cm (± 10 cm) × 1500 cm (± 10 cm)</t>
    </r>
  </si>
  <si>
    <r>
      <t xml:space="preserve">III tipo purvą sugeriančių kilimėlių keitimas: </t>
    </r>
    <r>
      <rPr>
        <b/>
        <sz val="11"/>
        <rFont val="Arial"/>
        <family val="2"/>
        <charset val="186"/>
      </rPr>
      <t>1150 cm (± 10 cm) × 2000 cm (± 10 cm)</t>
    </r>
  </si>
  <si>
    <r>
      <t xml:space="preserve">Budintys darbuotojai, teikiantys </t>
    </r>
    <r>
      <rPr>
        <i/>
        <sz val="11"/>
        <color indexed="8"/>
        <rFont val="Arial"/>
        <family val="2"/>
        <charset val="186"/>
      </rPr>
      <t>Patalpų</t>
    </r>
    <r>
      <rPr>
        <sz val="11"/>
        <color indexed="8"/>
        <rFont val="Arial"/>
        <family val="2"/>
        <charset val="186"/>
      </rPr>
      <t xml:space="preserve"> valymo ir priežiūros paslaugas</t>
    </r>
  </si>
  <si>
    <t>val.</t>
  </si>
  <si>
    <t>darbuo-tojas</t>
  </si>
  <si>
    <t>Langų stiklų ir jų rėmų valymas iš abiejų pusių (nurodytas dvigubas stiklinių pertvarų valymo plotas)</t>
  </si>
  <si>
    <t>Požeminės automobilių stovėjimo aikštelės mechanizuotas plovimas</t>
  </si>
  <si>
    <r>
      <rPr>
        <b/>
        <sz val="11"/>
        <color indexed="8"/>
        <rFont val="Arial"/>
        <family val="2"/>
        <charset val="186"/>
      </rPr>
      <t>„Žiemos sezonas“.</t>
    </r>
    <r>
      <rPr>
        <sz val="11"/>
        <color indexed="8"/>
        <rFont val="Arial"/>
        <family val="2"/>
        <charset val="186"/>
      </rPr>
      <t xml:space="preserve"> Lapų, sniego išvežimas (įskaitant pakrovimo ar kitą įrangą ir visas išlaidas, reikalingas šiai paslaugai suteikti)
</t>
    </r>
  </si>
  <si>
    <r>
      <t>1 m</t>
    </r>
    <r>
      <rPr>
        <vertAlign val="superscript"/>
        <sz val="11"/>
        <color indexed="8"/>
        <rFont val="Arial"/>
        <family val="2"/>
        <charset val="186"/>
      </rPr>
      <t>3</t>
    </r>
  </si>
  <si>
    <r>
      <t>1 m</t>
    </r>
    <r>
      <rPr>
        <vertAlign val="superscript"/>
        <sz val="11"/>
        <rFont val="Arial"/>
        <family val="2"/>
        <charset val="186"/>
      </rPr>
      <t>3</t>
    </r>
  </si>
  <si>
    <t>Šiukšlių, lapų, sniego valymas nuo stogų (įskaitant visas išlaidas, reikalingas šiai paslaugai suteikti)</t>
  </si>
  <si>
    <t>Grindų dangos generalinis plovimas su šveitimo-plovimo įranga</t>
  </si>
  <si>
    <t>Drėgnas kiliminės dangos valymas</t>
  </si>
  <si>
    <t>Medinių grindų alyvavimas</t>
  </si>
  <si>
    <t>Pakabinamų šviestuvų valymas</t>
  </si>
  <si>
    <t>Baldų minkštųjų dalių valymas (vienos vietos)</t>
  </si>
  <si>
    <t>Baldų odinių dalių valymas (vienos vietos)</t>
  </si>
  <si>
    <r>
      <rPr>
        <b/>
        <sz val="11"/>
        <color indexed="8"/>
        <rFont val="Arial"/>
        <family val="2"/>
        <charset val="186"/>
      </rPr>
      <t xml:space="preserve">„Vasaros sezonas“. </t>
    </r>
    <r>
      <rPr>
        <sz val="11"/>
        <color rgb="FF000000"/>
        <rFont val="Arial"/>
        <family val="2"/>
        <charset val="186"/>
      </rPr>
      <t>Kiemo teritorijos šaligatvių, laiptų, vejos, automobilių stovėjimo aikštelių, įvažiavimo kelių ir važiuojamosios dalies bei panduso į pirmą požeminės automobilių stovėjimo aikštelės aukštą rankinis šlavimas ir šiukšlių, lapų surinkimas</t>
    </r>
  </si>
  <si>
    <r>
      <rPr>
        <b/>
        <sz val="11"/>
        <color indexed="8"/>
        <rFont val="Arial"/>
        <family val="2"/>
        <charset val="186"/>
      </rPr>
      <t xml:space="preserve">„Vasaros sezonas“. </t>
    </r>
    <r>
      <rPr>
        <sz val="11"/>
        <color indexed="8"/>
        <rFont val="Arial"/>
        <family val="2"/>
        <charset val="186"/>
      </rPr>
      <t>Automobilių stovėjimo aikštelės, esančios J. Savickio g. 2, rankinis šlavimas ir šiukšlių surinkimas, lapų surinkimas</t>
    </r>
  </si>
  <si>
    <r>
      <rPr>
        <b/>
        <sz val="11"/>
        <color indexed="8"/>
        <rFont val="Arial"/>
        <family val="2"/>
        <charset val="186"/>
      </rPr>
      <t xml:space="preserve">„Žiemos sezonas“. </t>
    </r>
    <r>
      <rPr>
        <sz val="11"/>
        <color indexed="8"/>
        <rFont val="Arial"/>
        <family val="2"/>
        <charset val="186"/>
      </rPr>
      <t>Kiemo teritorijos šaligatvių, laiptų, tako neįgaliųjų vežimėliams, automobilių stovėjimo aikštelių, įvažiavimo kelių ir važiuojamosios dalies bei panduso į pirmą požeminės automobilių stovėjimo aikštelės aukštą rankinis arba mechanizuotas sniego nukasimas, ledo pašalinimas, barstymas smėlio ir druskos mišiniu (šio mišinio privalo turėti valymo ir priežiūros paslaugų teikėjas, jo kaina turi būti įskaičiuota į paslaugų kainą)</t>
    </r>
  </si>
  <si>
    <r>
      <rPr>
        <b/>
        <sz val="11"/>
        <color indexed="8"/>
        <rFont val="Arial"/>
        <family val="2"/>
        <charset val="186"/>
      </rPr>
      <t xml:space="preserve">„Žiemos sezonas“. </t>
    </r>
    <r>
      <rPr>
        <sz val="11"/>
        <color indexed="8"/>
        <rFont val="Arial"/>
        <family val="2"/>
        <charset val="186"/>
      </rPr>
      <t>Automobilių stovėjimo aikštelės, esančios J. Savickio g. 2, rankinis arba mechanizuotas lapų surinkimas, sniego nukasimas, ledo pašalinimas, barstymas smėlio ir druskos mišiniu (šio mišinio privalo turėti valymo ir priežiūros paslaugų teikėjas, jo kaina turi būti įskaičiuota į paslaugų kainą)</t>
    </r>
  </si>
  <si>
    <r>
      <t xml:space="preserve">Budintys darbuotojai, teikiantys </t>
    </r>
    <r>
      <rPr>
        <i/>
        <sz val="11"/>
        <color indexed="8"/>
        <rFont val="Arial"/>
        <family val="2"/>
        <charset val="186"/>
      </rPr>
      <t>Lauko</t>
    </r>
    <r>
      <rPr>
        <sz val="11"/>
        <color indexed="8"/>
        <rFont val="Arial"/>
        <family val="2"/>
        <charset val="186"/>
      </rPr>
      <t xml:space="preserve"> teritorijos valymo ir priežiūros paslaugas</t>
    </r>
  </si>
  <si>
    <t>1/val.</t>
  </si>
  <si>
    <t>maksimali paslaugos apimtis 
(vnt./plotas)</t>
  </si>
  <si>
    <r>
      <rPr>
        <b/>
        <sz val="11"/>
        <color indexed="8"/>
        <rFont val="Arial"/>
        <family val="2"/>
        <charset val="186"/>
      </rPr>
      <t>„Žiemos sezonas“.</t>
    </r>
    <r>
      <rPr>
        <sz val="11"/>
        <color indexed="8"/>
        <rFont val="Arial"/>
        <family val="2"/>
        <charset val="186"/>
      </rPr>
      <t xml:space="preserve"> Mechanizuotas sniego valymas Lauko teritorijoje
</t>
    </r>
  </si>
  <si>
    <t>Žaliuzių ir roletų valymas</t>
  </si>
  <si>
    <t>Pakabinamųjų grotelių, ortakių, difuzorių valymas</t>
  </si>
  <si>
    <t>Pakabinamųjų lubų valymas</t>
  </si>
  <si>
    <t xml:space="preserve">Mechanizuotas ir vakuuminis Lauko teritorijos valymas, šlavimas </t>
  </si>
  <si>
    <t xml:space="preserve">Mechanizuotas druskos mišinio paskleidimas Kiemo teritorijoje </t>
  </si>
  <si>
    <t xml:space="preserve">Lauko grindinio valymas aukšto slėgio įranga Kiemo teritorijoje </t>
  </si>
  <si>
    <t>Valymas po remonto darbų (grindys, sienos, langai, pertvaros, šviestuvai)</t>
  </si>
  <si>
    <t>Tiekėjo siūlomas įkainis, Eur (su PVM)/ mato vnt.</t>
  </si>
  <si>
    <t>Eil. Nr.</t>
  </si>
  <si>
    <t>Higienos ir buitinės chemijos priemonių pavadinimas ir reikalavimai</t>
  </si>
  <si>
    <t>Matavimo vienetas</t>
  </si>
  <si>
    <t xml:space="preserve">Preliminarus kiekis </t>
  </si>
  <si>
    <t>12 mėn.</t>
  </si>
  <si>
    <t>1 mėn.</t>
  </si>
  <si>
    <t>Popierinis rankšluostis lapeliais:</t>
  </si>
  <si>
    <t>Pak.</t>
  </si>
  <si>
    <t>Popierinis rankšluostis ritinyje:</t>
  </si>
  <si>
    <t>2-jų sluoksnių, 100 % iš celiuliozės, ritinio plotis 200±10 mm, ritinio diametras 200±10 mm, ritinio ilgis ne mažesnis kaip 130 m ir ne didesnis kaip 150 m, gramatūra 1 sluoksnio ne mažiau 17 (g/m2)</t>
  </si>
  <si>
    <t>Vnt.</t>
  </si>
  <si>
    <t>Tualetinis popierius ritinėlyje:</t>
  </si>
  <si>
    <t>3 sluoksnių, 100 % iš celiuliozės, tirpstantis vandenyje, baltos spalvos, ritinio plotis ne mažiau 95 mm, ritinėlio diametras 100±20 mm, gramatūra 1 sluoksnio ne mažiau 14 (g/m2)</t>
  </si>
  <si>
    <t>Tualetinis popierius ritinyje:</t>
  </si>
  <si>
    <t>Šiukšlių maišai, 20 l:</t>
  </si>
  <si>
    <t>storis ne mažiau 20 µm, žemo tankio polietileno (LDPE), pakuotė nemažiau 20 vnt., spalva įvairi</t>
  </si>
  <si>
    <t>Šiukšlių maišai, 30 l:</t>
  </si>
  <si>
    <t>storis ne mažiau 20 µm, žemo tankio polietileno (LDPE), pakuotė nemažiau 15 vnt., spalva įvairi</t>
  </si>
  <si>
    <t>Šiukšlių maišai, 60 l:</t>
  </si>
  <si>
    <t>storis ne mažiau 30 µm, žemo tankio polietileno (LDPE), pakuotė nemažiau 15 vnt., spalva įvairi</t>
  </si>
  <si>
    <t>Šiukšlių maišai, 120 l:</t>
  </si>
  <si>
    <t>storis ne mažiau 35 µm, pakuotė nemažiau 10 vnt., spalva įvairi</t>
  </si>
  <si>
    <t>Šiukšlių maišai, 160 l:</t>
  </si>
  <si>
    <t>storis ne mažiau 50 µm, pakuotė nemažiau 10 vnt., spalva įvairi</t>
  </si>
  <si>
    <t>Šiukšlių maišai, 240 l:</t>
  </si>
  <si>
    <t>storis ne mažiau 50 µm, pakuotė nemažiau 5 vnt., spalva įvairi</t>
  </si>
  <si>
    <t>Oro gaiviklis automatiniam laikikliui:</t>
  </si>
  <si>
    <t>Purškiamas oro gaiviklis:</t>
  </si>
  <si>
    <t>flakone, įv.kvapo, tūris ne mažiau 340 ml</t>
  </si>
  <si>
    <t>Higieniniai maišeliai, 25 vnt. dėžutėje</t>
  </si>
  <si>
    <t>Dėž.</t>
  </si>
  <si>
    <t>Muilo putos rankų plovimui:</t>
  </si>
  <si>
    <t>Skystas muilas rankoms:</t>
  </si>
  <si>
    <t>įvairaus kvapo, su glicerinu, neutralus pH, tinkantis jautriai odai, talpa ne mažiau 5000 ml</t>
  </si>
  <si>
    <t>Indų ploviklis:</t>
  </si>
  <si>
    <t>įvairaus kvapo, tinkantis jautriai odai, pH ne mažiau 6,5, efektyviai šalina riebalus ir pridžiūvusius maisto likučius,  talpa ne mažiau 5000 ml</t>
  </si>
  <si>
    <t>Kvepiantis kilimėlis pisuarams:</t>
  </si>
  <si>
    <t>įvairaus kvapo, 12 vnt. dėžutėje</t>
  </si>
  <si>
    <r>
      <t xml:space="preserve">2-jų sluoksnių, sulankstyto lapelio matmuo (210x80)±10 mm, 100 % iš celiuliozės, gramatūra 1 sluoksnio ne mažiau 17 (g/m2), lapelių skaičius pakuotėje ne mažiau 200 </t>
    </r>
    <r>
      <rPr>
        <i/>
        <sz val="12"/>
        <color theme="1"/>
        <rFont val="Times New Roman"/>
        <family val="1"/>
        <charset val="186"/>
      </rPr>
      <t>(pritaikomas Tork tipo laikikliams)</t>
    </r>
  </si>
  <si>
    <r>
      <t>2-jų sluoksnių,</t>
    </r>
    <r>
      <rPr>
        <b/>
        <sz val="12"/>
        <color theme="1"/>
        <rFont val="Arial"/>
        <family val="2"/>
        <charset val="186"/>
      </rPr>
      <t xml:space="preserve"> </t>
    </r>
    <r>
      <rPr>
        <sz val="12"/>
        <color theme="1"/>
        <rFont val="Times New Roman"/>
        <family val="1"/>
        <charset val="186"/>
      </rPr>
      <t xml:space="preserve">100 % iš celiuliozės, ritinio diametras 180±10 mm, ritinio plotis ne mažiau 90 mm, tūtos diametras ne mažiau 58 mm, gramatūra 1 sluoksnio ne mažiau 15,5 (g/m2) </t>
    </r>
    <r>
      <rPr>
        <i/>
        <sz val="12"/>
        <color theme="1"/>
        <rFont val="Times New Roman"/>
        <family val="1"/>
        <charset val="186"/>
      </rPr>
      <t>(pritaikomas Tork tipo laikikliams)</t>
    </r>
  </si>
  <si>
    <r>
      <t xml:space="preserve">neutralizuojantis kvapus, įvairaus kvapo </t>
    </r>
    <r>
      <rPr>
        <i/>
        <sz val="12"/>
        <color theme="1"/>
        <rFont val="Times New Roman"/>
        <family val="1"/>
        <charset val="186"/>
      </rPr>
      <t>(pritaikomas Tork tipo laikikliams)</t>
    </r>
  </si>
  <si>
    <r>
      <t xml:space="preserve">įvairaus kvapo, ne mažiau kaip 90 % sudedamųjų dalių yra natūralios kilmės, tinkančios jautriai odai </t>
    </r>
    <r>
      <rPr>
        <i/>
        <sz val="12"/>
        <color theme="1"/>
        <rFont val="Times New Roman"/>
        <family val="1"/>
        <charset val="186"/>
      </rPr>
      <t>(pritaikomos Tork tipo laikikliams, 1000 ml)</t>
    </r>
  </si>
  <si>
    <r>
      <t xml:space="preserve">Klozetų dangčių dezinfekantas </t>
    </r>
    <r>
      <rPr>
        <i/>
        <sz val="12"/>
        <color theme="1"/>
        <rFont val="Times New Roman"/>
        <family val="1"/>
        <charset val="186"/>
      </rPr>
      <t>(pritaikomas Vision tipo laikikliams)</t>
    </r>
  </si>
  <si>
    <t>1.</t>
  </si>
  <si>
    <t>2.</t>
  </si>
  <si>
    <t>3.</t>
  </si>
  <si>
    <t>4.</t>
  </si>
  <si>
    <t>5.</t>
  </si>
  <si>
    <t>6.</t>
  </si>
  <si>
    <t>7.</t>
  </si>
  <si>
    <t>8.</t>
  </si>
  <si>
    <t>9.</t>
  </si>
  <si>
    <t>10.</t>
  </si>
  <si>
    <t>11.</t>
  </si>
  <si>
    <t>12.</t>
  </si>
  <si>
    <t>13.</t>
  </si>
  <si>
    <t>14.</t>
  </si>
  <si>
    <t>15.</t>
  </si>
  <si>
    <t>16.</t>
  </si>
  <si>
    <t>17.</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</si>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</sst>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charset val="186"/>
      <scheme val="minor"/>
    </font>
    <font>
      <b/>
      <sz val="11"/>
      <color theme="0"/>
      <name val="Calibri"/>
      <family val="2"/>
      <charset val="186"/>
      <scheme val="minor"/>
    </font>
    <font>
      <sz val="11"/>
      <color theme="1"/>
      <name val="Arial"/>
      <family val="2"/>
      <charset val="186"/>
    </font>
    <font>
      <sz val="11"/>
      <name val="Arial"/>
      <family val="2"/>
      <charset val="186"/>
    </font>
    <font>
      <b/>
      <sz val="11"/>
      <name val="Arial"/>
      <family val="2"/>
      <charset val="186"/>
    </font>
    <font>
      <sz val="9"/>
      <name val="Arial"/>
      <family val="2"/>
      <charset val="186"/>
    </font>
    <font>
      <vertAlign val="superscript"/>
      <sz val="11"/>
      <color indexed="8"/>
      <name val="Arial"/>
      <family val="2"/>
      <charset val="186"/>
    </font>
    <font>
      <sz val="11"/>
      <color indexed="8"/>
      <name val="Arial"/>
      <family val="2"/>
      <charset val="186"/>
    </font>
    <font>
      <b/>
      <sz val="11"/>
      <color indexed="8"/>
      <name val="Arial"/>
      <family val="2"/>
      <charset val="186"/>
    </font>
    <font>
      <i/>
      <sz val="11"/>
      <color indexed="8"/>
      <name val="Arial"/>
      <family val="2"/>
      <charset val="186"/>
    </font>
    <font>
      <vertAlign val="superscript"/>
      <sz val="11"/>
      <name val="Arial"/>
      <family val="2"/>
      <charset val="186"/>
    </font>
    <font>
      <sz val="11"/>
      <color rgb="FF000000"/>
      <name val="Arial"/>
      <family val="2"/>
      <charset val="186"/>
    </font>
    <font>
      <b/>
      <sz val="12"/>
      <color theme="1"/>
      <name val="Arial"/>
      <family val="2"/>
      <charset val="186"/>
    </font>
    <font>
      <sz val="12"/>
      <color theme="1"/>
      <name val="Times New Roman"/>
      <family val="1"/>
      <charset val="186"/>
    </font>
    <font>
      <i/>
      <sz val="12"/>
      <color theme="1"/>
      <name val="Times New Roman"/>
      <family val="1"/>
      <charset val="186"/>
    </font>
    <font>
      <sz val="12"/>
      <color theme="0"/>
      <name val="Times New Roman"/>
      <family val="1"/>
      <charset val="186"/>
    </font>
  </fonts>
  <fills count="5">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89">
    <xf numFmtId="0" fontId="0" fillId="0" borderId="0" xfId="0"/>
    <xf numFmtId="3" fontId="2" fillId="2" borderId="1" xfId="0" applyNumberFormat="1" applyFont="1" applyFill="1" applyBorder="1" applyAlignment="1">
      <alignment horizontal="center" vertical="center" wrapText="1"/>
    </xf>
    <xf numFmtId="164" fontId="5" fillId="0" borderId="1" xfId="0" applyNumberFormat="1" applyFont="1" applyBorder="1" applyAlignment="1" applyProtection="1">
      <alignment horizontal="right" wrapText="1"/>
      <protection locked="0"/>
    </xf>
    <xf numFmtId="3" fontId="2" fillId="2" borderId="1" xfId="0" applyNumberFormat="1" applyFont="1" applyFill="1" applyBorder="1" applyAlignment="1">
      <alignment horizontal="center" wrapText="1"/>
    </xf>
    <xf numFmtId="0" fontId="0" fillId="0" borderId="0" xfId="0" applyAlignment="1">
      <alignment wrapText="1"/>
    </xf>
    <xf numFmtId="164" fontId="5" fillId="0" borderId="12" xfId="0" applyNumberFormat="1" applyFont="1" applyBorder="1" applyAlignment="1" applyProtection="1">
      <alignment horizontal="right" vertical="center" wrapText="1"/>
      <protection locked="0"/>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wrapText="1"/>
    </xf>
    <xf numFmtId="3" fontId="2" fillId="2" borderId="1" xfId="0" applyNumberFormat="1" applyFont="1" applyFill="1" applyBorder="1" applyAlignment="1">
      <alignment wrapText="1"/>
    </xf>
    <xf numFmtId="4" fontId="2" fillId="2" borderId="1" xfId="0" applyNumberFormat="1" applyFont="1" applyFill="1" applyBorder="1" applyAlignment="1">
      <alignment horizontal="center" wrapText="1"/>
    </xf>
    <xf numFmtId="3" fontId="2" fillId="2" borderId="12" xfId="0" applyNumberFormat="1" applyFont="1" applyFill="1" applyBorder="1" applyAlignment="1">
      <alignment horizontal="center" vertical="center" wrapText="1"/>
    </xf>
    <xf numFmtId="4" fontId="2" fillId="2" borderId="12" xfId="0" applyNumberFormat="1" applyFont="1" applyFill="1" applyBorder="1" applyAlignment="1">
      <alignment horizontal="right" vertical="center" wrapText="1"/>
    </xf>
    <xf numFmtId="0" fontId="1" fillId="3" borderId="13" xfId="0" applyFont="1" applyFill="1" applyBorder="1" applyAlignment="1">
      <alignment horizontal="center" vertical="center" wrapText="1"/>
    </xf>
    <xf numFmtId="164" fontId="5" fillId="0" borderId="0" xfId="0" applyNumberFormat="1" applyFont="1" applyAlignment="1" applyProtection="1">
      <alignment horizontal="right" vertical="center" wrapText="1"/>
      <protection locked="0"/>
    </xf>
    <xf numFmtId="3" fontId="2" fillId="2" borderId="1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3" fontId="2" fillId="2" borderId="2" xfId="0" applyNumberFormat="1" applyFont="1" applyFill="1" applyBorder="1" applyAlignment="1">
      <alignment horizontal="left" vertical="top" wrapText="1"/>
    </xf>
    <xf numFmtId="3" fontId="2" fillId="2" borderId="3" xfId="0" applyNumberFormat="1" applyFont="1" applyFill="1" applyBorder="1" applyAlignment="1">
      <alignment horizontal="left" vertical="top" wrapText="1"/>
    </xf>
    <xf numFmtId="3" fontId="2" fillId="2" borderId="4" xfId="0" applyNumberFormat="1" applyFont="1" applyFill="1" applyBorder="1" applyAlignment="1">
      <alignment horizontal="left" vertical="top" wrapText="1"/>
    </xf>
    <xf numFmtId="0" fontId="13" fillId="4" borderId="21" xfId="0" applyFont="1" applyFill="1" applyBorder="1" applyAlignment="1">
      <alignment horizontal="justify" vertical="center" wrapText="1"/>
    </xf>
    <xf numFmtId="0" fontId="13" fillId="4" borderId="17" xfId="0" applyFont="1" applyFill="1" applyBorder="1" applyAlignment="1">
      <alignment horizontal="justify" vertical="center" wrapText="1"/>
    </xf>
    <xf numFmtId="0" fontId="13" fillId="4" borderId="18" xfId="0" applyFont="1" applyFill="1" applyBorder="1" applyAlignment="1">
      <alignment horizontal="justify" vertical="center" wrapText="1"/>
    </xf>
    <xf numFmtId="0" fontId="15" fillId="3" borderId="20" xfId="0" applyFont="1" applyFill="1" applyBorder="1" applyAlignment="1">
      <alignment horizontal="center" vertical="center" wrapText="1"/>
    </xf>
    <xf numFmtId="0" fontId="15" fillId="3" borderId="18" xfId="0" applyFont="1" applyFill="1" applyBorder="1" applyAlignment="1">
      <alignment horizontal="center" vertical="center" wrapText="1"/>
    </xf>
    <xf numFmtId="3" fontId="2" fillId="2" borderId="1" xfId="0" applyNumberFormat="1" applyFont="1" applyFill="1" applyBorder="1" applyAlignment="1">
      <alignment horizontal="left" vertical="top" wrapText="1"/>
    </xf>
    <xf numFmtId="3" fontId="2" fillId="2" borderId="10"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3" fontId="2" fillId="2" borderId="12" xfId="0" applyNumberFormat="1" applyFont="1" applyFill="1" applyBorder="1" applyAlignment="1">
      <alignment horizontal="center" vertical="center" wrapText="1"/>
    </xf>
    <xf numFmtId="0" fontId="2" fillId="2" borderId="12" xfId="0" applyFont="1" applyFill="1" applyBorder="1" applyAlignment="1">
      <alignment horizontal="left" vertical="top" wrapText="1"/>
    </xf>
    <xf numFmtId="3" fontId="3" fillId="2" borderId="1"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3" fontId="7" fillId="2" borderId="2" xfId="0" applyNumberFormat="1" applyFont="1" applyFill="1" applyBorder="1" applyAlignment="1">
      <alignment horizontal="left" vertical="top" wrapText="1"/>
    </xf>
    <xf numFmtId="3" fontId="7" fillId="2" borderId="3" xfId="0" applyNumberFormat="1" applyFont="1" applyFill="1" applyBorder="1" applyAlignment="1">
      <alignment horizontal="left" vertical="top" wrapText="1"/>
    </xf>
    <xf numFmtId="3" fontId="7" fillId="2" borderId="4" xfId="0" applyNumberFormat="1" applyFont="1" applyFill="1" applyBorder="1" applyAlignment="1">
      <alignment horizontal="left" vertical="top" wrapText="1"/>
    </xf>
    <xf numFmtId="3" fontId="7" fillId="2" borderId="7" xfId="0" applyNumberFormat="1" applyFont="1" applyFill="1" applyBorder="1" applyAlignment="1">
      <alignment horizontal="left" vertical="top" wrapText="1"/>
    </xf>
    <xf numFmtId="3" fontId="7" fillId="2" borderId="8" xfId="0" applyNumberFormat="1" applyFont="1" applyFill="1" applyBorder="1" applyAlignment="1">
      <alignment horizontal="left" vertical="top" wrapText="1"/>
    </xf>
    <xf numFmtId="3" fontId="7" fillId="2" borderId="9" xfId="0" applyNumberFormat="1" applyFont="1" applyFill="1" applyBorder="1" applyAlignment="1">
      <alignment horizontal="left" vertical="top" wrapText="1"/>
    </xf>
    <xf numFmtId="3" fontId="7" fillId="2" borderId="5" xfId="0" applyNumberFormat="1" applyFont="1" applyFill="1" applyBorder="1" applyAlignment="1">
      <alignment horizontal="left" vertical="top" wrapText="1"/>
    </xf>
    <xf numFmtId="3" fontId="7" fillId="2" borderId="0" xfId="0" applyNumberFormat="1" applyFont="1" applyFill="1" applyAlignment="1">
      <alignment horizontal="left" vertical="top" wrapText="1"/>
    </xf>
    <xf numFmtId="3" fontId="7" fillId="2" borderId="6" xfId="0" applyNumberFormat="1" applyFont="1" applyFill="1" applyBorder="1" applyAlignment="1">
      <alignment horizontal="left" vertical="top" wrapText="1"/>
    </xf>
    <xf numFmtId="3" fontId="2" fillId="2" borderId="2" xfId="0" applyNumberFormat="1" applyFont="1" applyFill="1" applyBorder="1" applyAlignment="1">
      <alignment horizontal="left" vertical="top" wrapText="1"/>
    </xf>
    <xf numFmtId="3" fontId="2" fillId="2" borderId="3" xfId="0" applyNumberFormat="1" applyFont="1" applyFill="1" applyBorder="1" applyAlignment="1">
      <alignment horizontal="left" vertical="top" wrapText="1"/>
    </xf>
    <xf numFmtId="3" fontId="2" fillId="2" borderId="4" xfId="0" applyNumberFormat="1" applyFont="1" applyFill="1" applyBorder="1" applyAlignment="1">
      <alignment horizontal="left" vertical="top" wrapText="1"/>
    </xf>
    <xf numFmtId="3" fontId="2" fillId="2" borderId="7" xfId="0" applyNumberFormat="1" applyFont="1" applyFill="1" applyBorder="1" applyAlignment="1">
      <alignment horizontal="left" vertical="top" wrapText="1"/>
    </xf>
    <xf numFmtId="3" fontId="2" fillId="2" borderId="8" xfId="0" applyNumberFormat="1" applyFont="1" applyFill="1" applyBorder="1" applyAlignment="1">
      <alignment horizontal="left" vertical="top" wrapText="1"/>
    </xf>
    <xf numFmtId="3" fontId="2" fillId="2" borderId="9" xfId="0" applyNumberFormat="1"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3" fontId="7" fillId="2" borderId="1" xfId="0" applyNumberFormat="1" applyFont="1" applyFill="1" applyBorder="1" applyAlignment="1">
      <alignment horizontal="left" vertical="top" wrapText="1"/>
    </xf>
    <xf numFmtId="4" fontId="2" fillId="2" borderId="10" xfId="0" applyNumberFormat="1" applyFont="1" applyFill="1" applyBorder="1" applyAlignment="1">
      <alignment horizontal="right" vertical="center" wrapText="1"/>
    </xf>
    <xf numFmtId="4" fontId="2" fillId="2" borderId="12" xfId="0" applyNumberFormat="1" applyFont="1" applyFill="1" applyBorder="1" applyAlignment="1">
      <alignment horizontal="right" vertical="center" wrapText="1"/>
    </xf>
    <xf numFmtId="3" fontId="2" fillId="2" borderId="10" xfId="0" applyNumberFormat="1" applyFont="1" applyFill="1" applyBorder="1" applyAlignment="1">
      <alignment horizontal="right" vertical="center" wrapText="1"/>
    </xf>
    <xf numFmtId="3" fontId="2" fillId="2" borderId="12" xfId="0" applyNumberFormat="1" applyFont="1" applyFill="1" applyBorder="1" applyAlignment="1">
      <alignment horizontal="right" vertical="center" wrapText="1"/>
    </xf>
    <xf numFmtId="4" fontId="2" fillId="2" borderId="10"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3" fontId="2" fillId="2" borderId="11" xfId="0" applyNumberFormat="1" applyFont="1" applyFill="1" applyBorder="1" applyAlignment="1">
      <alignment horizontal="right" vertical="center" wrapText="1"/>
    </xf>
    <xf numFmtId="4" fontId="2" fillId="2" borderId="11" xfId="0" applyNumberFormat="1" applyFont="1" applyFill="1" applyBorder="1" applyAlignment="1">
      <alignment horizontal="center" vertical="center" wrapText="1"/>
    </xf>
    <xf numFmtId="4" fontId="2" fillId="2" borderId="11" xfId="0" applyNumberFormat="1" applyFont="1" applyFill="1" applyBorder="1" applyAlignment="1">
      <alignment horizontal="right" vertical="center" wrapText="1"/>
    </xf>
    <xf numFmtId="164" fontId="5" fillId="0" borderId="10" xfId="0" applyNumberFormat="1" applyFont="1" applyBorder="1" applyAlignment="1" applyProtection="1">
      <alignment horizontal="right" vertical="center" wrapText="1"/>
      <protection locked="0"/>
    </xf>
    <xf numFmtId="164" fontId="5" fillId="0" borderId="12" xfId="0" applyNumberFormat="1" applyFont="1" applyBorder="1" applyAlignment="1" applyProtection="1">
      <alignment horizontal="right" vertical="center" wrapText="1"/>
      <protection locked="0"/>
    </xf>
    <xf numFmtId="164" fontId="5" fillId="0" borderId="11" xfId="0" applyNumberFormat="1" applyFont="1" applyBorder="1" applyAlignment="1" applyProtection="1">
      <alignment horizontal="right" vertical="center" wrapText="1"/>
      <protection locked="0"/>
    </xf>
    <xf numFmtId="3" fontId="3" fillId="2" borderId="10" xfId="0" applyNumberFormat="1" applyFont="1" applyFill="1" applyBorder="1" applyAlignment="1">
      <alignment horizontal="right" vertical="center" wrapText="1"/>
    </xf>
    <xf numFmtId="3" fontId="3" fillId="2" borderId="12" xfId="0" applyNumberFormat="1" applyFont="1" applyFill="1" applyBorder="1" applyAlignment="1">
      <alignment horizontal="right" vertical="center" wrapText="1"/>
    </xf>
    <xf numFmtId="4" fontId="3" fillId="2" borderId="10" xfId="0" applyNumberFormat="1" applyFont="1" applyFill="1" applyBorder="1" applyAlignment="1">
      <alignment horizontal="right" vertical="center"/>
    </xf>
    <xf numFmtId="4" fontId="3" fillId="2" borderId="12" xfId="0" applyNumberFormat="1" applyFont="1" applyFill="1" applyBorder="1" applyAlignment="1">
      <alignment horizontal="right" vertical="center"/>
    </xf>
    <xf numFmtId="3" fontId="3" fillId="2" borderId="10" xfId="0" applyNumberFormat="1" applyFont="1" applyFill="1" applyBorder="1" applyAlignment="1">
      <alignment horizontal="center" vertical="center"/>
    </xf>
    <xf numFmtId="3" fontId="3" fillId="2" borderId="12" xfId="0" applyNumberFormat="1" applyFont="1" applyFill="1" applyBorder="1" applyAlignment="1">
      <alignment horizontal="center" vertical="center"/>
    </xf>
    <xf numFmtId="3" fontId="3" fillId="2" borderId="10" xfId="0" applyNumberFormat="1" applyFont="1" applyFill="1" applyBorder="1" applyAlignment="1">
      <alignment horizontal="right" vertical="center"/>
    </xf>
    <xf numFmtId="3" fontId="3" fillId="2" borderId="12" xfId="0" applyNumberFormat="1" applyFont="1" applyFill="1" applyBorder="1" applyAlignment="1">
      <alignment horizontal="right" vertical="center"/>
    </xf>
    <xf numFmtId="0" fontId="1" fillId="3" borderId="13" xfId="0" applyFont="1" applyFill="1" applyBorder="1" applyAlignment="1">
      <alignment horizontal="center" vertical="center" wrapText="1"/>
    </xf>
    <xf numFmtId="3" fontId="2" fillId="2" borderId="14" xfId="0" applyNumberFormat="1" applyFont="1" applyFill="1" applyBorder="1" applyAlignment="1">
      <alignment horizontal="left" vertical="top" wrapText="1"/>
    </xf>
    <xf numFmtId="3" fontId="2" fillId="2" borderId="15" xfId="0" applyNumberFormat="1" applyFont="1" applyFill="1" applyBorder="1" applyAlignment="1">
      <alignment horizontal="left" vertical="top" wrapText="1"/>
    </xf>
    <xf numFmtId="3" fontId="2" fillId="2" borderId="16" xfId="0" applyNumberFormat="1" applyFont="1" applyFill="1" applyBorder="1" applyAlignment="1">
      <alignment horizontal="left" vertical="top" wrapText="1"/>
    </xf>
    <xf numFmtId="0" fontId="13" fillId="4" borderId="19" xfId="0" applyFont="1" applyFill="1" applyBorder="1" applyAlignment="1">
      <alignment horizontal="justify" vertical="center" wrapText="1"/>
    </xf>
    <xf numFmtId="0" fontId="13" fillId="4" borderId="17" xfId="0" applyFont="1" applyFill="1" applyBorder="1" applyAlignment="1">
      <alignment horizontal="justify" vertical="center" wrapText="1"/>
    </xf>
    <xf numFmtId="0" fontId="15" fillId="3" borderId="19" xfId="0" applyFont="1" applyFill="1" applyBorder="1" applyAlignment="1">
      <alignment horizontal="center" vertical="center" wrapText="1"/>
    </xf>
    <xf numFmtId="0" fontId="15" fillId="3" borderId="17"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tabSelected="1" workbookViewId="0">
      <selection activeCell="A19" sqref="A19:J24"/>
    </sheetView>
  </sheetViews>
  <sheetFormatPr defaultRowHeight="15" x14ac:dyDescent="0.25"/>
  <cols>
    <col min="11" max="11" width="9.7109375" customWidth="1"/>
    <col min="12" max="12" width="11.5703125" customWidth="1"/>
    <col min="13" max="13" width="10.42578125" customWidth="1"/>
    <col min="14" max="15" width="10.140625" customWidth="1"/>
    <col min="16" max="16" width="13.140625" customWidth="1"/>
  </cols>
  <sheetData>
    <row r="1" spans="1:16" s="4" customFormat="1" ht="14.45" customHeight="1" x14ac:dyDescent="0.25">
      <c r="A1" s="81" t="s">
        <v>0</v>
      </c>
      <c r="B1" s="81"/>
      <c r="C1" s="81"/>
      <c r="D1" s="81"/>
      <c r="E1" s="81"/>
      <c r="F1" s="81"/>
      <c r="G1" s="81"/>
      <c r="H1" s="81"/>
      <c r="I1" s="81"/>
      <c r="J1" s="81"/>
      <c r="K1" s="81" t="s">
        <v>36</v>
      </c>
      <c r="L1" s="81"/>
      <c r="M1" s="81" t="s">
        <v>2</v>
      </c>
      <c r="N1" s="81"/>
      <c r="O1" s="81" t="s">
        <v>1</v>
      </c>
      <c r="P1" s="81" t="s">
        <v>45</v>
      </c>
    </row>
    <row r="2" spans="1:16" s="4" customFormat="1" ht="30" customHeight="1" x14ac:dyDescent="0.25">
      <c r="A2" s="81"/>
      <c r="B2" s="81"/>
      <c r="C2" s="81"/>
      <c r="D2" s="81"/>
      <c r="E2" s="81"/>
      <c r="F2" s="81"/>
      <c r="G2" s="81"/>
      <c r="H2" s="81"/>
      <c r="I2" s="81"/>
      <c r="J2" s="81"/>
      <c r="K2" s="81"/>
      <c r="L2" s="81"/>
      <c r="M2" s="81"/>
      <c r="N2" s="81"/>
      <c r="O2" s="81"/>
      <c r="P2" s="81"/>
    </row>
    <row r="3" spans="1:16" s="4" customFormat="1" x14ac:dyDescent="0.25">
      <c r="A3" s="81"/>
      <c r="B3" s="81"/>
      <c r="C3" s="81"/>
      <c r="D3" s="81"/>
      <c r="E3" s="81"/>
      <c r="F3" s="81"/>
      <c r="G3" s="81"/>
      <c r="H3" s="81"/>
      <c r="I3" s="81"/>
      <c r="J3" s="81"/>
      <c r="K3" s="81"/>
      <c r="L3" s="81"/>
      <c r="M3" s="81"/>
      <c r="N3" s="81"/>
      <c r="O3" s="81"/>
      <c r="P3" s="81"/>
    </row>
    <row r="4" spans="1:16" s="4" customFormat="1" ht="15" customHeight="1" x14ac:dyDescent="0.25">
      <c r="A4" s="81"/>
      <c r="B4" s="81"/>
      <c r="C4" s="81"/>
      <c r="D4" s="81"/>
      <c r="E4" s="81"/>
      <c r="F4" s="81"/>
      <c r="G4" s="81"/>
      <c r="H4" s="81"/>
      <c r="I4" s="81"/>
      <c r="J4" s="81"/>
      <c r="K4" s="12" t="s">
        <v>3</v>
      </c>
      <c r="L4" s="12" t="s">
        <v>4</v>
      </c>
      <c r="M4" s="12" t="s">
        <v>3</v>
      </c>
      <c r="N4" s="12" t="s">
        <v>4</v>
      </c>
      <c r="O4" s="81"/>
      <c r="P4" s="81"/>
    </row>
    <row r="5" spans="1:16" ht="16.5" x14ac:dyDescent="0.25">
      <c r="A5" s="28" t="s">
        <v>5</v>
      </c>
      <c r="B5" s="28"/>
      <c r="C5" s="28"/>
      <c r="D5" s="28"/>
      <c r="E5" s="28"/>
      <c r="F5" s="28"/>
      <c r="G5" s="28"/>
      <c r="H5" s="28"/>
      <c r="I5" s="28"/>
      <c r="J5" s="28"/>
      <c r="K5" s="11">
        <f>6266/100</f>
        <v>62.66</v>
      </c>
      <c r="L5" s="10" t="s">
        <v>6</v>
      </c>
      <c r="M5" s="14">
        <v>251</v>
      </c>
      <c r="N5" s="10" t="s">
        <v>7</v>
      </c>
      <c r="O5" s="10" t="s">
        <v>6</v>
      </c>
      <c r="P5" s="5"/>
    </row>
    <row r="6" spans="1:16" ht="16.5" x14ac:dyDescent="0.25">
      <c r="A6" s="24" t="s">
        <v>8</v>
      </c>
      <c r="B6" s="24"/>
      <c r="C6" s="24"/>
      <c r="D6" s="24"/>
      <c r="E6" s="24"/>
      <c r="F6" s="24"/>
      <c r="G6" s="24"/>
      <c r="H6" s="24"/>
      <c r="I6" s="24"/>
      <c r="J6" s="24"/>
      <c r="K6" s="6">
        <f>422/100</f>
        <v>4.22</v>
      </c>
      <c r="L6" s="1" t="s">
        <v>6</v>
      </c>
      <c r="M6" s="15">
        <v>104</v>
      </c>
      <c r="N6" s="1" t="s">
        <v>7</v>
      </c>
      <c r="O6" s="1" t="s">
        <v>6</v>
      </c>
      <c r="P6" s="5"/>
    </row>
    <row r="7" spans="1:16" ht="16.5" x14ac:dyDescent="0.25">
      <c r="A7" s="24" t="s">
        <v>9</v>
      </c>
      <c r="B7" s="24"/>
      <c r="C7" s="24"/>
      <c r="D7" s="24"/>
      <c r="E7" s="24"/>
      <c r="F7" s="24"/>
      <c r="G7" s="24"/>
      <c r="H7" s="24"/>
      <c r="I7" s="24"/>
      <c r="J7" s="24"/>
      <c r="K7" s="6">
        <f>6586/100</f>
        <v>65.86</v>
      </c>
      <c r="L7" s="1" t="s">
        <v>6</v>
      </c>
      <c r="M7" s="15">
        <v>251</v>
      </c>
      <c r="N7" s="1" t="s">
        <v>7</v>
      </c>
      <c r="O7" s="1" t="s">
        <v>6</v>
      </c>
      <c r="P7" s="5"/>
    </row>
    <row r="8" spans="1:16" ht="16.5" x14ac:dyDescent="0.25">
      <c r="A8" s="24" t="s">
        <v>10</v>
      </c>
      <c r="B8" s="24"/>
      <c r="C8" s="24"/>
      <c r="D8" s="24"/>
      <c r="E8" s="24"/>
      <c r="F8" s="24"/>
      <c r="G8" s="24"/>
      <c r="H8" s="24"/>
      <c r="I8" s="24"/>
      <c r="J8" s="24"/>
      <c r="K8" s="6">
        <f>2051/100</f>
        <v>20.51</v>
      </c>
      <c r="L8" s="1" t="s">
        <v>6</v>
      </c>
      <c r="M8" s="15">
        <v>12</v>
      </c>
      <c r="N8" s="1" t="s">
        <v>7</v>
      </c>
      <c r="O8" s="1" t="s">
        <v>6</v>
      </c>
      <c r="P8" s="5"/>
    </row>
    <row r="9" spans="1:16" x14ac:dyDescent="0.25">
      <c r="A9" s="29" t="s">
        <v>11</v>
      </c>
      <c r="B9" s="29"/>
      <c r="C9" s="29"/>
      <c r="D9" s="29"/>
      <c r="E9" s="29"/>
      <c r="F9" s="29"/>
      <c r="G9" s="29"/>
      <c r="H9" s="29"/>
      <c r="I9" s="29"/>
      <c r="J9" s="29"/>
      <c r="K9" s="6">
        <v>3</v>
      </c>
      <c r="L9" s="1" t="s">
        <v>12</v>
      </c>
      <c r="M9" s="15">
        <v>312</v>
      </c>
      <c r="N9" s="1" t="s">
        <v>7</v>
      </c>
      <c r="O9" s="1" t="s">
        <v>12</v>
      </c>
      <c r="P9" s="5"/>
    </row>
    <row r="10" spans="1:16" x14ac:dyDescent="0.25">
      <c r="A10" s="29" t="s">
        <v>13</v>
      </c>
      <c r="B10" s="29"/>
      <c r="C10" s="29"/>
      <c r="D10" s="29"/>
      <c r="E10" s="29"/>
      <c r="F10" s="29"/>
      <c r="G10" s="29"/>
      <c r="H10" s="29"/>
      <c r="I10" s="29"/>
      <c r="J10" s="29"/>
      <c r="K10" s="6">
        <v>10</v>
      </c>
      <c r="L10" s="1" t="s">
        <v>12</v>
      </c>
      <c r="M10" s="15">
        <v>1040</v>
      </c>
      <c r="N10" s="1" t="s">
        <v>7</v>
      </c>
      <c r="O10" s="1" t="s">
        <v>12</v>
      </c>
      <c r="P10" s="5"/>
    </row>
    <row r="11" spans="1:16" x14ac:dyDescent="0.25">
      <c r="A11" s="29" t="s">
        <v>14</v>
      </c>
      <c r="B11" s="29"/>
      <c r="C11" s="29"/>
      <c r="D11" s="29"/>
      <c r="E11" s="29"/>
      <c r="F11" s="29"/>
      <c r="G11" s="29"/>
      <c r="H11" s="29"/>
      <c r="I11" s="29"/>
      <c r="J11" s="29"/>
      <c r="K11" s="6">
        <v>17</v>
      </c>
      <c r="L11" s="1" t="s">
        <v>12</v>
      </c>
      <c r="M11" s="15">
        <v>1768</v>
      </c>
      <c r="N11" s="1" t="s">
        <v>7</v>
      </c>
      <c r="O11" s="1" t="s">
        <v>12</v>
      </c>
      <c r="P11" s="5"/>
    </row>
    <row r="13" spans="1:16" ht="14.45" customHeight="1" x14ac:dyDescent="0.25">
      <c r="A13" s="30" t="s">
        <v>30</v>
      </c>
      <c r="B13" s="31"/>
      <c r="C13" s="31"/>
      <c r="D13" s="31"/>
      <c r="E13" s="31"/>
      <c r="F13" s="31"/>
      <c r="G13" s="31"/>
      <c r="H13" s="31"/>
      <c r="I13" s="31"/>
      <c r="J13" s="32"/>
      <c r="K13" s="61">
        <f>6426/100</f>
        <v>64.260000000000005</v>
      </c>
      <c r="L13" s="25" t="s">
        <v>6</v>
      </c>
      <c r="M13" s="63">
        <v>251</v>
      </c>
      <c r="N13" s="65" t="s">
        <v>7</v>
      </c>
      <c r="O13" s="25" t="s">
        <v>6</v>
      </c>
      <c r="P13" s="70"/>
    </row>
    <row r="14" spans="1:16" x14ac:dyDescent="0.25">
      <c r="A14" s="33"/>
      <c r="B14" s="34"/>
      <c r="C14" s="34"/>
      <c r="D14" s="34"/>
      <c r="E14" s="34"/>
      <c r="F14" s="34"/>
      <c r="G14" s="34"/>
      <c r="H14" s="34"/>
      <c r="I14" s="34"/>
      <c r="J14" s="35"/>
      <c r="K14" s="69"/>
      <c r="L14" s="26"/>
      <c r="M14" s="67"/>
      <c r="N14" s="68"/>
      <c r="O14" s="26"/>
      <c r="P14" s="72"/>
    </row>
    <row r="15" spans="1:16" x14ac:dyDescent="0.25">
      <c r="A15" s="33"/>
      <c r="B15" s="34"/>
      <c r="C15" s="34"/>
      <c r="D15" s="34"/>
      <c r="E15" s="34"/>
      <c r="F15" s="34"/>
      <c r="G15" s="34"/>
      <c r="H15" s="34"/>
      <c r="I15" s="34"/>
      <c r="J15" s="35"/>
      <c r="K15" s="69"/>
      <c r="L15" s="26"/>
      <c r="M15" s="67"/>
      <c r="N15" s="68"/>
      <c r="O15" s="26"/>
      <c r="P15" s="72"/>
    </row>
    <row r="16" spans="1:16" x14ac:dyDescent="0.25">
      <c r="A16" s="36"/>
      <c r="B16" s="37"/>
      <c r="C16" s="37"/>
      <c r="D16" s="37"/>
      <c r="E16" s="37"/>
      <c r="F16" s="37"/>
      <c r="G16" s="37"/>
      <c r="H16" s="37"/>
      <c r="I16" s="37"/>
      <c r="J16" s="38"/>
      <c r="K16" s="62"/>
      <c r="L16" s="27"/>
      <c r="M16" s="64"/>
      <c r="N16" s="66"/>
      <c r="O16" s="27"/>
      <c r="P16" s="71"/>
    </row>
    <row r="17" spans="1:16" ht="14.45" customHeight="1" x14ac:dyDescent="0.25">
      <c r="A17" s="39" t="s">
        <v>31</v>
      </c>
      <c r="B17" s="40"/>
      <c r="C17" s="40"/>
      <c r="D17" s="40"/>
      <c r="E17" s="40"/>
      <c r="F17" s="40"/>
      <c r="G17" s="40"/>
      <c r="H17" s="40"/>
      <c r="I17" s="40"/>
      <c r="J17" s="41"/>
      <c r="K17" s="61">
        <f>1189/100</f>
        <v>11.89</v>
      </c>
      <c r="L17" s="25" t="s">
        <v>6</v>
      </c>
      <c r="M17" s="63">
        <v>251</v>
      </c>
      <c r="N17" s="65" t="s">
        <v>7</v>
      </c>
      <c r="O17" s="25" t="s">
        <v>6</v>
      </c>
      <c r="P17" s="70"/>
    </row>
    <row r="18" spans="1:16" x14ac:dyDescent="0.25">
      <c r="A18" s="42"/>
      <c r="B18" s="43"/>
      <c r="C18" s="43"/>
      <c r="D18" s="43"/>
      <c r="E18" s="43"/>
      <c r="F18" s="43"/>
      <c r="G18" s="43"/>
      <c r="H18" s="43"/>
      <c r="I18" s="43"/>
      <c r="J18" s="44"/>
      <c r="K18" s="62"/>
      <c r="L18" s="27"/>
      <c r="M18" s="64"/>
      <c r="N18" s="66"/>
      <c r="O18" s="27"/>
      <c r="P18" s="71"/>
    </row>
    <row r="19" spans="1:16" ht="14.45" customHeight="1" x14ac:dyDescent="0.25">
      <c r="A19" s="39" t="s">
        <v>32</v>
      </c>
      <c r="B19" s="40"/>
      <c r="C19" s="40"/>
      <c r="D19" s="40"/>
      <c r="E19" s="40"/>
      <c r="F19" s="40"/>
      <c r="G19" s="40"/>
      <c r="H19" s="40"/>
      <c r="I19" s="40"/>
      <c r="J19" s="41"/>
      <c r="K19" s="61">
        <f>5326/100</f>
        <v>53.26</v>
      </c>
      <c r="L19" s="25" t="s">
        <v>6</v>
      </c>
      <c r="M19" s="63">
        <v>251</v>
      </c>
      <c r="N19" s="65" t="s">
        <v>7</v>
      </c>
      <c r="O19" s="25" t="s">
        <v>6</v>
      </c>
      <c r="P19" s="70"/>
    </row>
    <row r="20" spans="1:16" x14ac:dyDescent="0.25">
      <c r="A20" s="45"/>
      <c r="B20" s="46"/>
      <c r="C20" s="46"/>
      <c r="D20" s="46"/>
      <c r="E20" s="46"/>
      <c r="F20" s="46"/>
      <c r="G20" s="46"/>
      <c r="H20" s="46"/>
      <c r="I20" s="46"/>
      <c r="J20" s="47"/>
      <c r="K20" s="69"/>
      <c r="L20" s="26"/>
      <c r="M20" s="67"/>
      <c r="N20" s="68"/>
      <c r="O20" s="26"/>
      <c r="P20" s="72"/>
    </row>
    <row r="21" spans="1:16" x14ac:dyDescent="0.25">
      <c r="A21" s="45"/>
      <c r="B21" s="46"/>
      <c r="C21" s="46"/>
      <c r="D21" s="46"/>
      <c r="E21" s="46"/>
      <c r="F21" s="46"/>
      <c r="G21" s="46"/>
      <c r="H21" s="46"/>
      <c r="I21" s="46"/>
      <c r="J21" s="47"/>
      <c r="K21" s="69"/>
      <c r="L21" s="26"/>
      <c r="M21" s="67"/>
      <c r="N21" s="68"/>
      <c r="O21" s="26"/>
      <c r="P21" s="72"/>
    </row>
    <row r="22" spans="1:16" x14ac:dyDescent="0.25">
      <c r="A22" s="45"/>
      <c r="B22" s="46"/>
      <c r="C22" s="46"/>
      <c r="D22" s="46"/>
      <c r="E22" s="46"/>
      <c r="F22" s="46"/>
      <c r="G22" s="46"/>
      <c r="H22" s="46"/>
      <c r="I22" s="46"/>
      <c r="J22" s="47"/>
      <c r="K22" s="69"/>
      <c r="L22" s="26"/>
      <c r="M22" s="67"/>
      <c r="N22" s="68"/>
      <c r="O22" s="26"/>
      <c r="P22" s="72"/>
    </row>
    <row r="23" spans="1:16" x14ac:dyDescent="0.25">
      <c r="A23" s="45"/>
      <c r="B23" s="46"/>
      <c r="C23" s="46"/>
      <c r="D23" s="46"/>
      <c r="E23" s="46"/>
      <c r="F23" s="46"/>
      <c r="G23" s="46"/>
      <c r="H23" s="46"/>
      <c r="I23" s="46"/>
      <c r="J23" s="47"/>
      <c r="K23" s="69"/>
      <c r="L23" s="26"/>
      <c r="M23" s="67"/>
      <c r="N23" s="68"/>
      <c r="O23" s="26"/>
      <c r="P23" s="72"/>
    </row>
    <row r="24" spans="1:16" x14ac:dyDescent="0.25">
      <c r="A24" s="42"/>
      <c r="B24" s="43"/>
      <c r="C24" s="43"/>
      <c r="D24" s="43"/>
      <c r="E24" s="43"/>
      <c r="F24" s="43"/>
      <c r="G24" s="43"/>
      <c r="H24" s="43"/>
      <c r="I24" s="43"/>
      <c r="J24" s="44"/>
      <c r="K24" s="62"/>
      <c r="L24" s="27"/>
      <c r="M24" s="64"/>
      <c r="N24" s="66"/>
      <c r="O24" s="27"/>
      <c r="P24" s="71"/>
    </row>
    <row r="25" spans="1:16" ht="14.45" customHeight="1" x14ac:dyDescent="0.25">
      <c r="A25" s="39" t="s">
        <v>33</v>
      </c>
      <c r="B25" s="40"/>
      <c r="C25" s="40"/>
      <c r="D25" s="40"/>
      <c r="E25" s="40"/>
      <c r="F25" s="40"/>
      <c r="G25" s="40"/>
      <c r="H25" s="40"/>
      <c r="I25" s="40"/>
      <c r="J25" s="41"/>
      <c r="K25" s="61">
        <f>1189/100</f>
        <v>11.89</v>
      </c>
      <c r="L25" s="25" t="s">
        <v>6</v>
      </c>
      <c r="M25" s="63">
        <v>251</v>
      </c>
      <c r="N25" s="65" t="s">
        <v>7</v>
      </c>
      <c r="O25" s="25" t="s">
        <v>6</v>
      </c>
      <c r="P25" s="70"/>
    </row>
    <row r="26" spans="1:16" x14ac:dyDescent="0.25">
      <c r="A26" s="45"/>
      <c r="B26" s="46"/>
      <c r="C26" s="46"/>
      <c r="D26" s="46"/>
      <c r="E26" s="46"/>
      <c r="F26" s="46"/>
      <c r="G26" s="46"/>
      <c r="H26" s="46"/>
      <c r="I26" s="46"/>
      <c r="J26" s="47"/>
      <c r="K26" s="69"/>
      <c r="L26" s="26"/>
      <c r="M26" s="67"/>
      <c r="N26" s="68"/>
      <c r="O26" s="26"/>
      <c r="P26" s="72"/>
    </row>
    <row r="27" spans="1:16" ht="28.9" customHeight="1" x14ac:dyDescent="0.25">
      <c r="A27" s="42"/>
      <c r="B27" s="43"/>
      <c r="C27" s="43"/>
      <c r="D27" s="43"/>
      <c r="E27" s="43"/>
      <c r="F27" s="43"/>
      <c r="G27" s="43"/>
      <c r="H27" s="43"/>
      <c r="I27" s="43"/>
      <c r="J27" s="44"/>
      <c r="K27" s="62"/>
      <c r="L27" s="27"/>
      <c r="M27" s="64"/>
      <c r="N27" s="66"/>
      <c r="O27" s="27"/>
      <c r="P27" s="71"/>
    </row>
    <row r="28" spans="1:16" ht="15" customHeight="1" x14ac:dyDescent="0.25">
      <c r="A28" s="13"/>
      <c r="B28" s="13"/>
      <c r="C28" s="13"/>
      <c r="D28" s="13"/>
      <c r="E28" s="13"/>
      <c r="F28" s="13"/>
      <c r="G28" s="13"/>
      <c r="H28" s="13"/>
      <c r="I28" s="13"/>
      <c r="J28" s="13"/>
      <c r="K28" s="13"/>
      <c r="L28" s="13"/>
      <c r="M28" s="13"/>
      <c r="N28" s="13"/>
      <c r="O28" s="13"/>
      <c r="P28" s="13"/>
    </row>
    <row r="29" spans="1:16" ht="15" customHeight="1" x14ac:dyDescent="0.25">
      <c r="A29" s="54" t="s">
        <v>15</v>
      </c>
      <c r="B29" s="55"/>
      <c r="C29" s="55"/>
      <c r="D29" s="55"/>
      <c r="E29" s="55"/>
      <c r="F29" s="55"/>
      <c r="G29" s="55"/>
      <c r="H29" s="55"/>
      <c r="I29" s="55"/>
      <c r="J29" s="56"/>
      <c r="K29" s="73">
        <v>2</v>
      </c>
      <c r="L29" s="25" t="s">
        <v>17</v>
      </c>
      <c r="M29" s="73">
        <v>2002</v>
      </c>
      <c r="N29" s="65" t="s">
        <v>16</v>
      </c>
      <c r="O29" s="25" t="s">
        <v>35</v>
      </c>
      <c r="P29" s="70"/>
    </row>
    <row r="30" spans="1:16" x14ac:dyDescent="0.25">
      <c r="A30" s="57"/>
      <c r="B30" s="58"/>
      <c r="C30" s="58"/>
      <c r="D30" s="58"/>
      <c r="E30" s="58"/>
      <c r="F30" s="58"/>
      <c r="G30" s="58"/>
      <c r="H30" s="58"/>
      <c r="I30" s="58"/>
      <c r="J30" s="59"/>
      <c r="K30" s="74"/>
      <c r="L30" s="27"/>
      <c r="M30" s="74"/>
      <c r="N30" s="66"/>
      <c r="O30" s="27"/>
      <c r="P30" s="71"/>
    </row>
    <row r="31" spans="1:16" x14ac:dyDescent="0.25">
      <c r="A31" s="54" t="s">
        <v>34</v>
      </c>
      <c r="B31" s="55"/>
      <c r="C31" s="55"/>
      <c r="D31" s="55"/>
      <c r="E31" s="55"/>
      <c r="F31" s="55"/>
      <c r="G31" s="55"/>
      <c r="H31" s="55"/>
      <c r="I31" s="55"/>
      <c r="J31" s="56"/>
      <c r="K31" s="73">
        <v>2</v>
      </c>
      <c r="L31" s="25" t="s">
        <v>17</v>
      </c>
      <c r="M31" s="73">
        <v>2022</v>
      </c>
      <c r="N31" s="65" t="s">
        <v>16</v>
      </c>
      <c r="O31" s="25" t="s">
        <v>35</v>
      </c>
      <c r="P31" s="70"/>
    </row>
    <row r="32" spans="1:16" ht="15" customHeight="1" x14ac:dyDescent="0.25">
      <c r="A32" s="57"/>
      <c r="B32" s="58"/>
      <c r="C32" s="58"/>
      <c r="D32" s="58"/>
      <c r="E32" s="58"/>
      <c r="F32" s="58"/>
      <c r="G32" s="58"/>
      <c r="H32" s="58"/>
      <c r="I32" s="58"/>
      <c r="J32" s="59"/>
      <c r="K32" s="74"/>
      <c r="L32" s="27"/>
      <c r="M32" s="74"/>
      <c r="N32" s="66"/>
      <c r="O32" s="27"/>
      <c r="P32" s="71"/>
    </row>
    <row r="34" spans="1:16" ht="30" customHeight="1" x14ac:dyDescent="0.25">
      <c r="A34" s="24" t="s">
        <v>18</v>
      </c>
      <c r="B34" s="24"/>
      <c r="C34" s="24"/>
      <c r="D34" s="24"/>
      <c r="E34" s="24"/>
      <c r="F34" s="24"/>
      <c r="G34" s="24"/>
      <c r="H34" s="24"/>
      <c r="I34" s="24"/>
      <c r="J34" s="24"/>
      <c r="K34" s="7">
        <f>8720/100</f>
        <v>87.2</v>
      </c>
      <c r="L34" s="3" t="s">
        <v>6</v>
      </c>
      <c r="M34" s="8">
        <v>2</v>
      </c>
      <c r="N34" s="9" t="s">
        <v>7</v>
      </c>
      <c r="O34" s="3" t="s">
        <v>6</v>
      </c>
      <c r="P34" s="2"/>
    </row>
    <row r="35" spans="1:16" ht="17.25" x14ac:dyDescent="0.25">
      <c r="A35" s="24" t="s">
        <v>19</v>
      </c>
      <c r="B35" s="24"/>
      <c r="C35" s="24"/>
      <c r="D35" s="24"/>
      <c r="E35" s="24"/>
      <c r="F35" s="24"/>
      <c r="G35" s="24"/>
      <c r="H35" s="24"/>
      <c r="I35" s="24"/>
      <c r="J35" s="24"/>
      <c r="K35" s="7">
        <f>4597/100</f>
        <v>45.97</v>
      </c>
      <c r="L35" s="3" t="s">
        <v>6</v>
      </c>
      <c r="M35" s="8">
        <v>4</v>
      </c>
      <c r="N35" s="9" t="s">
        <v>7</v>
      </c>
      <c r="O35" s="3" t="s">
        <v>6</v>
      </c>
      <c r="P35" s="2"/>
    </row>
    <row r="36" spans="1:16" ht="17.25" x14ac:dyDescent="0.25">
      <c r="A36" s="60" t="s">
        <v>37</v>
      </c>
      <c r="B36" s="24"/>
      <c r="C36" s="24"/>
      <c r="D36" s="24"/>
      <c r="E36" s="24"/>
      <c r="F36" s="24"/>
      <c r="G36" s="24"/>
      <c r="H36" s="24"/>
      <c r="I36" s="24"/>
      <c r="J36" s="24"/>
      <c r="K36" s="7">
        <f>4826/100</f>
        <v>48.26</v>
      </c>
      <c r="L36" s="3" t="s">
        <v>6</v>
      </c>
      <c r="M36" s="8">
        <v>20</v>
      </c>
      <c r="N36" s="9" t="s">
        <v>7</v>
      </c>
      <c r="O36" s="3" t="s">
        <v>6</v>
      </c>
      <c r="P36" s="2"/>
    </row>
    <row r="37" spans="1:16" x14ac:dyDescent="0.25">
      <c r="A37" s="39" t="s">
        <v>20</v>
      </c>
      <c r="B37" s="40"/>
      <c r="C37" s="40"/>
      <c r="D37" s="40"/>
      <c r="E37" s="40"/>
      <c r="F37" s="40"/>
      <c r="G37" s="40"/>
      <c r="H37" s="40"/>
      <c r="I37" s="40"/>
      <c r="J37" s="41"/>
      <c r="K37" s="75">
        <v>350</v>
      </c>
      <c r="L37" s="77" t="s">
        <v>22</v>
      </c>
      <c r="M37" s="79">
        <v>20</v>
      </c>
      <c r="N37" s="65" t="s">
        <v>7</v>
      </c>
      <c r="O37" s="25" t="s">
        <v>21</v>
      </c>
      <c r="P37" s="70"/>
    </row>
    <row r="38" spans="1:16" x14ac:dyDescent="0.25">
      <c r="A38" s="42"/>
      <c r="B38" s="43"/>
      <c r="C38" s="43"/>
      <c r="D38" s="43"/>
      <c r="E38" s="43"/>
      <c r="F38" s="43"/>
      <c r="G38" s="43"/>
      <c r="H38" s="43"/>
      <c r="I38" s="43"/>
      <c r="J38" s="44"/>
      <c r="K38" s="76"/>
      <c r="L38" s="78"/>
      <c r="M38" s="80"/>
      <c r="N38" s="66"/>
      <c r="O38" s="27"/>
      <c r="P38" s="71"/>
    </row>
    <row r="39" spans="1:16" x14ac:dyDescent="0.25">
      <c r="A39" s="48" t="s">
        <v>23</v>
      </c>
      <c r="B39" s="49"/>
      <c r="C39" s="49"/>
      <c r="D39" s="49"/>
      <c r="E39" s="49"/>
      <c r="F39" s="49"/>
      <c r="G39" s="49"/>
      <c r="H39" s="49"/>
      <c r="I39" s="49"/>
      <c r="J39" s="50"/>
      <c r="K39" s="61">
        <f>600/100</f>
        <v>6</v>
      </c>
      <c r="L39" s="25" t="s">
        <v>6</v>
      </c>
      <c r="M39" s="63">
        <v>6</v>
      </c>
      <c r="N39" s="65" t="s">
        <v>7</v>
      </c>
      <c r="O39" s="25" t="s">
        <v>6</v>
      </c>
      <c r="P39" s="70"/>
    </row>
    <row r="40" spans="1:16" x14ac:dyDescent="0.25">
      <c r="A40" s="51"/>
      <c r="B40" s="52"/>
      <c r="C40" s="52"/>
      <c r="D40" s="52"/>
      <c r="E40" s="52"/>
      <c r="F40" s="52"/>
      <c r="G40" s="52"/>
      <c r="H40" s="52"/>
      <c r="I40" s="52"/>
      <c r="J40" s="53"/>
      <c r="K40" s="62"/>
      <c r="L40" s="27"/>
      <c r="M40" s="64"/>
      <c r="N40" s="66"/>
      <c r="O40" s="27"/>
      <c r="P40" s="71"/>
    </row>
    <row r="41" spans="1:16" ht="15" customHeight="1" x14ac:dyDescent="0.25">
      <c r="A41" s="24" t="s">
        <v>38</v>
      </c>
      <c r="B41" s="24"/>
      <c r="C41" s="24"/>
      <c r="D41" s="24"/>
      <c r="E41" s="24"/>
      <c r="F41" s="24"/>
      <c r="G41" s="24"/>
      <c r="H41" s="24"/>
      <c r="I41" s="24"/>
      <c r="J41" s="24"/>
      <c r="K41" s="7">
        <f>3000/100</f>
        <v>30</v>
      </c>
      <c r="L41" s="3" t="s">
        <v>6</v>
      </c>
      <c r="M41" s="8">
        <v>1</v>
      </c>
      <c r="N41" s="9" t="s">
        <v>7</v>
      </c>
      <c r="O41" s="3" t="s">
        <v>6</v>
      </c>
      <c r="P41" s="2"/>
    </row>
    <row r="42" spans="1:16" ht="15" customHeight="1" x14ac:dyDescent="0.25">
      <c r="A42" s="51" t="s">
        <v>40</v>
      </c>
      <c r="B42" s="52"/>
      <c r="C42" s="52"/>
      <c r="D42" s="52"/>
      <c r="E42" s="52"/>
      <c r="F42" s="52"/>
      <c r="G42" s="52"/>
      <c r="H42" s="52"/>
      <c r="I42" s="52"/>
      <c r="J42" s="53"/>
      <c r="K42" s="7">
        <v>64.95</v>
      </c>
      <c r="L42" s="3" t="s">
        <v>6</v>
      </c>
      <c r="M42" s="8">
        <v>1</v>
      </c>
      <c r="N42" s="9" t="s">
        <v>7</v>
      </c>
      <c r="O42" s="3" t="s">
        <v>6</v>
      </c>
      <c r="P42" s="2"/>
    </row>
    <row r="43" spans="1:16" ht="15" customHeight="1" x14ac:dyDescent="0.25">
      <c r="A43" s="82" t="s">
        <v>39</v>
      </c>
      <c r="B43" s="83"/>
      <c r="C43" s="83"/>
      <c r="D43" s="83"/>
      <c r="E43" s="83"/>
      <c r="F43" s="83"/>
      <c r="G43" s="83"/>
      <c r="H43" s="83"/>
      <c r="I43" s="83"/>
      <c r="J43" s="84"/>
      <c r="K43" s="7">
        <f>1296/100</f>
        <v>12.96</v>
      </c>
      <c r="L43" s="3" t="s">
        <v>12</v>
      </c>
      <c r="M43" s="8">
        <v>1</v>
      </c>
      <c r="N43" s="9" t="s">
        <v>7</v>
      </c>
      <c r="O43" s="3" t="s">
        <v>12</v>
      </c>
      <c r="P43" s="2"/>
    </row>
    <row r="44" spans="1:16" ht="15" customHeight="1" x14ac:dyDescent="0.25">
      <c r="A44" s="48" t="s">
        <v>24</v>
      </c>
      <c r="B44" s="49"/>
      <c r="C44" s="49"/>
      <c r="D44" s="49"/>
      <c r="E44" s="49"/>
      <c r="F44" s="49"/>
      <c r="G44" s="49"/>
      <c r="H44" s="49"/>
      <c r="I44" s="49"/>
      <c r="J44" s="50"/>
      <c r="K44" s="7">
        <f>15325/100</f>
        <v>153.25</v>
      </c>
      <c r="L44" s="3" t="s">
        <v>6</v>
      </c>
      <c r="M44" s="8">
        <v>1</v>
      </c>
      <c r="N44" s="9" t="s">
        <v>7</v>
      </c>
      <c r="O44" s="3" t="s">
        <v>6</v>
      </c>
      <c r="P44" s="2"/>
    </row>
    <row r="45" spans="1:16" ht="17.25" customHeight="1" x14ac:dyDescent="0.25">
      <c r="A45" s="24" t="s">
        <v>25</v>
      </c>
      <c r="B45" s="24"/>
      <c r="C45" s="24"/>
      <c r="D45" s="24"/>
      <c r="E45" s="24"/>
      <c r="F45" s="24"/>
      <c r="G45" s="24"/>
      <c r="H45" s="24"/>
      <c r="I45" s="24"/>
      <c r="J45" s="24"/>
      <c r="K45" s="7">
        <f>416/100</f>
        <v>4.16</v>
      </c>
      <c r="L45" s="3" t="s">
        <v>6</v>
      </c>
      <c r="M45" s="8">
        <v>1</v>
      </c>
      <c r="N45" s="9" t="s">
        <v>7</v>
      </c>
      <c r="O45" s="3" t="s">
        <v>6</v>
      </c>
      <c r="P45" s="2"/>
    </row>
    <row r="46" spans="1:16" ht="15" customHeight="1" x14ac:dyDescent="0.25">
      <c r="A46" s="24" t="s">
        <v>26</v>
      </c>
      <c r="B46" s="24"/>
      <c r="C46" s="24"/>
      <c r="D46" s="24"/>
      <c r="E46" s="24"/>
      <c r="F46" s="24"/>
      <c r="G46" s="24"/>
      <c r="H46" s="24"/>
      <c r="I46" s="24"/>
      <c r="J46" s="24"/>
      <c r="K46" s="7">
        <f>11761/100</f>
        <v>117.61</v>
      </c>
      <c r="L46" s="3" t="s">
        <v>6</v>
      </c>
      <c r="M46" s="8">
        <v>1</v>
      </c>
      <c r="N46" s="9" t="s">
        <v>7</v>
      </c>
      <c r="O46" s="3" t="s">
        <v>6</v>
      </c>
      <c r="P46" s="2"/>
    </row>
    <row r="47" spans="1:16" ht="17.25" customHeight="1" x14ac:dyDescent="0.25">
      <c r="A47" s="51" t="s">
        <v>41</v>
      </c>
      <c r="B47" s="52"/>
      <c r="C47" s="52"/>
      <c r="D47" s="52"/>
      <c r="E47" s="52"/>
      <c r="F47" s="52"/>
      <c r="G47" s="52"/>
      <c r="H47" s="52"/>
      <c r="I47" s="52"/>
      <c r="J47" s="53"/>
      <c r="K47" s="7">
        <f>7615/100</f>
        <v>76.150000000000006</v>
      </c>
      <c r="L47" s="3" t="s">
        <v>6</v>
      </c>
      <c r="M47" s="8">
        <v>1</v>
      </c>
      <c r="N47" s="9" t="s">
        <v>7</v>
      </c>
      <c r="O47" s="3" t="s">
        <v>6</v>
      </c>
      <c r="P47" s="2"/>
    </row>
    <row r="48" spans="1:16" ht="15" customHeight="1" x14ac:dyDescent="0.25">
      <c r="A48" s="48" t="s">
        <v>42</v>
      </c>
      <c r="B48" s="49"/>
      <c r="C48" s="49"/>
      <c r="D48" s="49"/>
      <c r="E48" s="49"/>
      <c r="F48" s="49"/>
      <c r="G48" s="49"/>
      <c r="H48" s="49"/>
      <c r="I48" s="49"/>
      <c r="J48" s="50"/>
      <c r="K48" s="7">
        <f>5126/100</f>
        <v>51.26</v>
      </c>
      <c r="L48" s="3" t="s">
        <v>6</v>
      </c>
      <c r="M48" s="8">
        <v>20</v>
      </c>
      <c r="N48" s="9" t="s">
        <v>7</v>
      </c>
      <c r="O48" s="3" t="s">
        <v>6</v>
      </c>
      <c r="P48" s="2"/>
    </row>
    <row r="49" spans="1:16" ht="15" customHeight="1" x14ac:dyDescent="0.25">
      <c r="A49" s="48" t="s">
        <v>43</v>
      </c>
      <c r="B49" s="49"/>
      <c r="C49" s="49"/>
      <c r="D49" s="49"/>
      <c r="E49" s="49"/>
      <c r="F49" s="49"/>
      <c r="G49" s="49"/>
      <c r="H49" s="49"/>
      <c r="I49" s="49"/>
      <c r="J49" s="50"/>
      <c r="K49" s="7">
        <f>5326/100</f>
        <v>53.26</v>
      </c>
      <c r="L49" s="3" t="s">
        <v>6</v>
      </c>
      <c r="M49" s="8">
        <v>1</v>
      </c>
      <c r="N49" s="9" t="s">
        <v>7</v>
      </c>
      <c r="O49" s="3" t="s">
        <v>6</v>
      </c>
      <c r="P49" s="2"/>
    </row>
    <row r="50" spans="1:16" ht="15" customHeight="1" x14ac:dyDescent="0.25">
      <c r="A50" s="48" t="s">
        <v>44</v>
      </c>
      <c r="B50" s="49"/>
      <c r="C50" s="49"/>
      <c r="D50" s="49"/>
      <c r="E50" s="49"/>
      <c r="F50" s="49"/>
      <c r="G50" s="49"/>
      <c r="H50" s="49"/>
      <c r="I50" s="49"/>
      <c r="J50" s="50"/>
      <c r="K50" s="7">
        <f>7212/100</f>
        <v>72.12</v>
      </c>
      <c r="L50" s="3" t="s">
        <v>6</v>
      </c>
      <c r="M50" s="8">
        <v>1</v>
      </c>
      <c r="N50" s="9" t="s">
        <v>7</v>
      </c>
      <c r="O50" s="3" t="s">
        <v>6</v>
      </c>
      <c r="P50" s="2"/>
    </row>
    <row r="51" spans="1:16" ht="15" customHeight="1" x14ac:dyDescent="0.25">
      <c r="A51" s="48" t="s">
        <v>27</v>
      </c>
      <c r="B51" s="49"/>
      <c r="C51" s="49"/>
      <c r="D51" s="49"/>
      <c r="E51" s="49"/>
      <c r="F51" s="49"/>
      <c r="G51" s="49"/>
      <c r="H51" s="49"/>
      <c r="I51" s="49"/>
      <c r="J51" s="50"/>
      <c r="K51" s="8">
        <v>686</v>
      </c>
      <c r="L51" s="3" t="s">
        <v>12</v>
      </c>
      <c r="M51" s="8">
        <v>1</v>
      </c>
      <c r="N51" s="9" t="s">
        <v>7</v>
      </c>
      <c r="O51" s="3" t="s">
        <v>12</v>
      </c>
      <c r="P51" s="2"/>
    </row>
    <row r="52" spans="1:16" ht="15" customHeight="1" x14ac:dyDescent="0.25">
      <c r="A52" s="48" t="s">
        <v>28</v>
      </c>
      <c r="B52" s="49"/>
      <c r="C52" s="49"/>
      <c r="D52" s="49"/>
      <c r="E52" s="49"/>
      <c r="F52" s="49"/>
      <c r="G52" s="49"/>
      <c r="H52" s="49"/>
      <c r="I52" s="49"/>
      <c r="J52" s="50"/>
      <c r="K52" s="8">
        <v>992</v>
      </c>
      <c r="L52" s="3" t="s">
        <v>12</v>
      </c>
      <c r="M52" s="8">
        <v>1</v>
      </c>
      <c r="N52" s="9" t="s">
        <v>7</v>
      </c>
      <c r="O52" s="3" t="s">
        <v>12</v>
      </c>
      <c r="P52" s="2"/>
    </row>
    <row r="53" spans="1:16" ht="15" customHeight="1" x14ac:dyDescent="0.25">
      <c r="A53" s="24" t="s">
        <v>29</v>
      </c>
      <c r="B53" s="24"/>
      <c r="C53" s="24"/>
      <c r="D53" s="24"/>
      <c r="E53" s="24"/>
      <c r="F53" s="24"/>
      <c r="G53" s="24"/>
      <c r="H53" s="24"/>
      <c r="I53" s="24"/>
      <c r="J53" s="24"/>
      <c r="K53" s="8">
        <v>264</v>
      </c>
      <c r="L53" s="3" t="s">
        <v>12</v>
      </c>
      <c r="M53" s="8">
        <v>1</v>
      </c>
      <c r="N53" s="9" t="s">
        <v>7</v>
      </c>
      <c r="O53" s="3" t="s">
        <v>12</v>
      </c>
      <c r="P53" s="2"/>
    </row>
    <row r="54" spans="1:16" ht="15" customHeight="1" x14ac:dyDescent="0.25">
      <c r="A54" s="16"/>
      <c r="B54" s="17"/>
      <c r="C54" s="17"/>
      <c r="D54" s="17"/>
      <c r="E54" s="17"/>
      <c r="F54" s="17"/>
      <c r="G54" s="17"/>
      <c r="H54" s="17"/>
      <c r="I54" s="17"/>
      <c r="J54" s="18"/>
      <c r="K54" s="8"/>
      <c r="L54" s="3"/>
      <c r="M54" s="8"/>
      <c r="N54" s="9"/>
      <c r="O54" s="3"/>
      <c r="P54" s="2"/>
    </row>
  </sheetData>
  <mergeCells count="84">
    <mergeCell ref="A47:J47"/>
    <mergeCell ref="A48:J48"/>
    <mergeCell ref="A49:J49"/>
    <mergeCell ref="A50:J50"/>
    <mergeCell ref="L25:L27"/>
    <mergeCell ref="A42:J42"/>
    <mergeCell ref="A43:J43"/>
    <mergeCell ref="A44:J44"/>
    <mergeCell ref="A45:J45"/>
    <mergeCell ref="A46:J46"/>
    <mergeCell ref="A1:J4"/>
    <mergeCell ref="K1:L3"/>
    <mergeCell ref="M1:N3"/>
    <mergeCell ref="P1:P4"/>
    <mergeCell ref="O1:O4"/>
    <mergeCell ref="P29:P30"/>
    <mergeCell ref="P37:P38"/>
    <mergeCell ref="K31:K32"/>
    <mergeCell ref="L31:L32"/>
    <mergeCell ref="M31:M32"/>
    <mergeCell ref="P31:P32"/>
    <mergeCell ref="K29:K30"/>
    <mergeCell ref="L29:L30"/>
    <mergeCell ref="M29:M30"/>
    <mergeCell ref="N29:N30"/>
    <mergeCell ref="K37:K38"/>
    <mergeCell ref="L37:L38"/>
    <mergeCell ref="M37:M38"/>
    <mergeCell ref="N37:N38"/>
    <mergeCell ref="N31:N32"/>
    <mergeCell ref="P39:P40"/>
    <mergeCell ref="K13:K16"/>
    <mergeCell ref="L13:L16"/>
    <mergeCell ref="M13:M16"/>
    <mergeCell ref="N13:N16"/>
    <mergeCell ref="K17:K18"/>
    <mergeCell ref="L17:L18"/>
    <mergeCell ref="M17:M18"/>
    <mergeCell ref="N17:N18"/>
    <mergeCell ref="K19:K24"/>
    <mergeCell ref="P13:P16"/>
    <mergeCell ref="P17:P18"/>
    <mergeCell ref="P19:P24"/>
    <mergeCell ref="P25:P27"/>
    <mergeCell ref="O31:O32"/>
    <mergeCell ref="O37:O38"/>
    <mergeCell ref="O13:O16"/>
    <mergeCell ref="O17:O18"/>
    <mergeCell ref="A29:J30"/>
    <mergeCell ref="A34:J34"/>
    <mergeCell ref="A35:J35"/>
    <mergeCell ref="A31:J32"/>
    <mergeCell ref="L19:L24"/>
    <mergeCell ref="M19:M24"/>
    <mergeCell ref="N19:N24"/>
    <mergeCell ref="K25:K27"/>
    <mergeCell ref="M25:M27"/>
    <mergeCell ref="N25:N27"/>
    <mergeCell ref="A10:J10"/>
    <mergeCell ref="A11:J11"/>
    <mergeCell ref="A13:J16"/>
    <mergeCell ref="A17:J18"/>
    <mergeCell ref="A19:J24"/>
    <mergeCell ref="A5:J5"/>
    <mergeCell ref="A6:J6"/>
    <mergeCell ref="A7:J7"/>
    <mergeCell ref="A8:J8"/>
    <mergeCell ref="A9:J9"/>
    <mergeCell ref="A53:J53"/>
    <mergeCell ref="O19:O24"/>
    <mergeCell ref="O25:O27"/>
    <mergeCell ref="O29:O30"/>
    <mergeCell ref="O39:O40"/>
    <mergeCell ref="A25:J27"/>
    <mergeCell ref="A37:J38"/>
    <mergeCell ref="A39:J40"/>
    <mergeCell ref="A36:J36"/>
    <mergeCell ref="K39:K40"/>
    <mergeCell ref="L39:L40"/>
    <mergeCell ref="M39:M40"/>
    <mergeCell ref="N39:N40"/>
    <mergeCell ref="A51:J51"/>
    <mergeCell ref="A52:J52"/>
    <mergeCell ref="A41:J41"/>
  </mergeCells>
  <pageMargins left="0.25" right="0.25"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EC20A-6801-418B-8356-727AFE6749C1}">
  <dimension ref="A2:F38"/>
  <sheetViews>
    <sheetView workbookViewId="0">
      <selection activeCell="F5" sqref="F5:F6"/>
    </sheetView>
  </sheetViews>
  <sheetFormatPr defaultRowHeight="15" x14ac:dyDescent="0.25"/>
  <cols>
    <col min="2" max="2" width="64.5703125" customWidth="1"/>
    <col min="3" max="3" width="16.28515625" customWidth="1"/>
    <col min="4" max="4" width="15.42578125" customWidth="1"/>
    <col min="5" max="5" width="17.28515625" customWidth="1"/>
    <col min="6" max="6" width="17" customWidth="1"/>
  </cols>
  <sheetData>
    <row r="2" spans="1:6" ht="15.75" thickBot="1" x14ac:dyDescent="0.3"/>
    <row r="3" spans="1:6" ht="43.9" customHeight="1" x14ac:dyDescent="0.25">
      <c r="A3" s="87" t="s">
        <v>46</v>
      </c>
      <c r="B3" s="87" t="s">
        <v>47</v>
      </c>
      <c r="C3" s="87" t="s">
        <v>48</v>
      </c>
      <c r="D3" s="22" t="s">
        <v>49</v>
      </c>
      <c r="E3" s="22" t="s">
        <v>49</v>
      </c>
      <c r="F3" s="87" t="s">
        <v>45</v>
      </c>
    </row>
    <row r="4" spans="1:6" ht="16.5" thickBot="1" x14ac:dyDescent="0.3">
      <c r="A4" s="88"/>
      <c r="B4" s="88"/>
      <c r="C4" s="88"/>
      <c r="D4" s="23" t="s">
        <v>50</v>
      </c>
      <c r="E4" s="23" t="s">
        <v>51</v>
      </c>
      <c r="F4" s="88"/>
    </row>
    <row r="5" spans="1:6" ht="15.75" x14ac:dyDescent="0.25">
      <c r="A5" s="85" t="s">
        <v>89</v>
      </c>
      <c r="B5" s="19" t="s">
        <v>52</v>
      </c>
      <c r="C5" s="85" t="s">
        <v>53</v>
      </c>
      <c r="D5" s="85">
        <v>10143</v>
      </c>
      <c r="E5" s="85">
        <v>846</v>
      </c>
      <c r="F5" s="85"/>
    </row>
    <row r="6" spans="1:6" ht="48" thickBot="1" x14ac:dyDescent="0.3">
      <c r="A6" s="86"/>
      <c r="B6" s="21" t="s">
        <v>84</v>
      </c>
      <c r="C6" s="86"/>
      <c r="D6" s="86"/>
      <c r="E6" s="86"/>
      <c r="F6" s="86"/>
    </row>
    <row r="7" spans="1:6" ht="15.75" x14ac:dyDescent="0.25">
      <c r="A7" s="85" t="s">
        <v>90</v>
      </c>
      <c r="B7" s="19" t="s">
        <v>54</v>
      </c>
      <c r="C7" s="85" t="s">
        <v>56</v>
      </c>
      <c r="D7" s="85">
        <v>840</v>
      </c>
      <c r="E7" s="85">
        <v>70</v>
      </c>
      <c r="F7" s="85"/>
    </row>
    <row r="8" spans="1:6" ht="48" thickBot="1" x14ac:dyDescent="0.3">
      <c r="A8" s="86"/>
      <c r="B8" s="21" t="s">
        <v>55</v>
      </c>
      <c r="C8" s="86"/>
      <c r="D8" s="86"/>
      <c r="E8" s="86"/>
      <c r="F8" s="86"/>
    </row>
    <row r="9" spans="1:6" ht="15.75" x14ac:dyDescent="0.25">
      <c r="A9" s="85" t="s">
        <v>91</v>
      </c>
      <c r="B9" s="19" t="s">
        <v>57</v>
      </c>
      <c r="C9" s="85" t="s">
        <v>56</v>
      </c>
      <c r="D9" s="85">
        <v>1350</v>
      </c>
      <c r="E9" s="85">
        <v>113</v>
      </c>
      <c r="F9" s="85"/>
    </row>
    <row r="10" spans="1:6" ht="48" thickBot="1" x14ac:dyDescent="0.3">
      <c r="A10" s="86"/>
      <c r="B10" s="21" t="s">
        <v>58</v>
      </c>
      <c r="C10" s="86"/>
      <c r="D10" s="86"/>
      <c r="E10" s="86"/>
      <c r="F10" s="86"/>
    </row>
    <row r="11" spans="1:6" ht="15.75" x14ac:dyDescent="0.25">
      <c r="A11" s="85" t="s">
        <v>92</v>
      </c>
      <c r="B11" s="19" t="s">
        <v>59</v>
      </c>
      <c r="C11" s="85" t="s">
        <v>56</v>
      </c>
      <c r="D11" s="85">
        <v>2000</v>
      </c>
      <c r="E11" s="85">
        <v>167</v>
      </c>
      <c r="F11" s="85"/>
    </row>
    <row r="12" spans="1:6" ht="48" thickBot="1" x14ac:dyDescent="0.3">
      <c r="A12" s="86"/>
      <c r="B12" s="21" t="s">
        <v>85</v>
      </c>
      <c r="C12" s="86"/>
      <c r="D12" s="86"/>
      <c r="E12" s="86"/>
      <c r="F12" s="86"/>
    </row>
    <row r="13" spans="1:6" ht="15.75" x14ac:dyDescent="0.25">
      <c r="A13" s="85" t="s">
        <v>93</v>
      </c>
      <c r="B13" s="19" t="s">
        <v>60</v>
      </c>
      <c r="C13" s="85" t="s">
        <v>56</v>
      </c>
      <c r="D13" s="85">
        <v>20</v>
      </c>
      <c r="E13" s="85"/>
      <c r="F13" s="85"/>
    </row>
    <row r="14" spans="1:6" ht="32.25" thickBot="1" x14ac:dyDescent="0.3">
      <c r="A14" s="86"/>
      <c r="B14" s="21" t="s">
        <v>61</v>
      </c>
      <c r="C14" s="86"/>
      <c r="D14" s="86"/>
      <c r="E14" s="86"/>
      <c r="F14" s="86"/>
    </row>
    <row r="15" spans="1:6" ht="15.75" x14ac:dyDescent="0.25">
      <c r="A15" s="85" t="s">
        <v>94</v>
      </c>
      <c r="B15" s="19" t="s">
        <v>62</v>
      </c>
      <c r="C15" s="85" t="s">
        <v>56</v>
      </c>
      <c r="D15" s="85">
        <v>250</v>
      </c>
      <c r="E15" s="85">
        <v>21</v>
      </c>
      <c r="F15" s="85"/>
    </row>
    <row r="16" spans="1:6" ht="32.25" thickBot="1" x14ac:dyDescent="0.3">
      <c r="A16" s="86"/>
      <c r="B16" s="21" t="s">
        <v>63</v>
      </c>
      <c r="C16" s="86"/>
      <c r="D16" s="86"/>
      <c r="E16" s="86"/>
      <c r="F16" s="86"/>
    </row>
    <row r="17" spans="1:6" ht="15.75" x14ac:dyDescent="0.25">
      <c r="A17" s="85" t="s">
        <v>95</v>
      </c>
      <c r="B17" s="19" t="s">
        <v>64</v>
      </c>
      <c r="C17" s="85" t="s">
        <v>56</v>
      </c>
      <c r="D17" s="85">
        <v>450</v>
      </c>
      <c r="E17" s="85">
        <v>38</v>
      </c>
      <c r="F17" s="85"/>
    </row>
    <row r="18" spans="1:6" ht="32.25" thickBot="1" x14ac:dyDescent="0.3">
      <c r="A18" s="86"/>
      <c r="B18" s="21" t="s">
        <v>65</v>
      </c>
      <c r="C18" s="86"/>
      <c r="D18" s="86"/>
      <c r="E18" s="86"/>
      <c r="F18" s="86"/>
    </row>
    <row r="19" spans="1:6" ht="15.75" x14ac:dyDescent="0.25">
      <c r="A19" s="85" t="s">
        <v>96</v>
      </c>
      <c r="B19" s="19" t="s">
        <v>66</v>
      </c>
      <c r="C19" s="85" t="s">
        <v>56</v>
      </c>
      <c r="D19" s="85">
        <v>350</v>
      </c>
      <c r="E19" s="85">
        <v>30</v>
      </c>
      <c r="F19" s="85"/>
    </row>
    <row r="20" spans="1:6" ht="16.5" thickBot="1" x14ac:dyDescent="0.3">
      <c r="A20" s="86"/>
      <c r="B20" s="21" t="s">
        <v>67</v>
      </c>
      <c r="C20" s="86"/>
      <c r="D20" s="86"/>
      <c r="E20" s="86"/>
      <c r="F20" s="86"/>
    </row>
    <row r="21" spans="1:6" ht="15.75" x14ac:dyDescent="0.25">
      <c r="A21" s="85" t="s">
        <v>97</v>
      </c>
      <c r="B21" s="19" t="s">
        <v>68</v>
      </c>
      <c r="C21" s="85" t="s">
        <v>56</v>
      </c>
      <c r="D21" s="85">
        <v>50</v>
      </c>
      <c r="E21" s="85"/>
      <c r="F21" s="85"/>
    </row>
    <row r="22" spans="1:6" ht="16.5" thickBot="1" x14ac:dyDescent="0.3">
      <c r="A22" s="86"/>
      <c r="B22" s="21" t="s">
        <v>69</v>
      </c>
      <c r="C22" s="86"/>
      <c r="D22" s="86"/>
      <c r="E22" s="86"/>
      <c r="F22" s="86"/>
    </row>
    <row r="23" spans="1:6" ht="15.75" x14ac:dyDescent="0.25">
      <c r="A23" s="85" t="s">
        <v>98</v>
      </c>
      <c r="B23" s="19" t="s">
        <v>70</v>
      </c>
      <c r="C23" s="85" t="s">
        <v>56</v>
      </c>
      <c r="D23" s="85">
        <v>50</v>
      </c>
      <c r="E23" s="85"/>
      <c r="F23" s="85"/>
    </row>
    <row r="24" spans="1:6" ht="16.5" thickBot="1" x14ac:dyDescent="0.3">
      <c r="A24" s="86"/>
      <c r="B24" s="21" t="s">
        <v>71</v>
      </c>
      <c r="C24" s="86"/>
      <c r="D24" s="86"/>
      <c r="E24" s="86"/>
      <c r="F24" s="86"/>
    </row>
    <row r="25" spans="1:6" ht="15.75" x14ac:dyDescent="0.25">
      <c r="A25" s="85" t="s">
        <v>99</v>
      </c>
      <c r="B25" s="19" t="s">
        <v>72</v>
      </c>
      <c r="C25" s="85" t="s">
        <v>56</v>
      </c>
      <c r="D25" s="85">
        <v>170</v>
      </c>
      <c r="E25" s="85">
        <v>15</v>
      </c>
      <c r="F25" s="85"/>
    </row>
    <row r="26" spans="1:6" ht="32.25" thickBot="1" x14ac:dyDescent="0.3">
      <c r="A26" s="86"/>
      <c r="B26" s="21" t="s">
        <v>86</v>
      </c>
      <c r="C26" s="86"/>
      <c r="D26" s="86"/>
      <c r="E26" s="86"/>
      <c r="F26" s="86"/>
    </row>
    <row r="27" spans="1:6" ht="15.75" x14ac:dyDescent="0.25">
      <c r="A27" s="85" t="s">
        <v>100</v>
      </c>
      <c r="B27" s="19" t="s">
        <v>73</v>
      </c>
      <c r="C27" s="85" t="s">
        <v>56</v>
      </c>
      <c r="D27" s="85">
        <v>350</v>
      </c>
      <c r="E27" s="85">
        <v>30</v>
      </c>
      <c r="F27" s="85"/>
    </row>
    <row r="28" spans="1:6" ht="16.5" thickBot="1" x14ac:dyDescent="0.3">
      <c r="A28" s="86"/>
      <c r="B28" s="21" t="s">
        <v>74</v>
      </c>
      <c r="C28" s="86"/>
      <c r="D28" s="86"/>
      <c r="E28" s="86"/>
      <c r="F28" s="86"/>
    </row>
    <row r="29" spans="1:6" ht="16.5" thickBot="1" x14ac:dyDescent="0.3">
      <c r="A29" s="20" t="s">
        <v>101</v>
      </c>
      <c r="B29" s="21" t="s">
        <v>75</v>
      </c>
      <c r="C29" s="21" t="s">
        <v>76</v>
      </c>
      <c r="D29" s="21">
        <v>50</v>
      </c>
      <c r="E29" s="21"/>
      <c r="F29" s="21"/>
    </row>
    <row r="30" spans="1:6" ht="15.75" x14ac:dyDescent="0.25">
      <c r="A30" s="85" t="s">
        <v>102</v>
      </c>
      <c r="B30" s="19" t="s">
        <v>77</v>
      </c>
      <c r="C30" s="85" t="s">
        <v>56</v>
      </c>
      <c r="D30" s="85">
        <v>250</v>
      </c>
      <c r="E30" s="85">
        <v>21</v>
      </c>
      <c r="F30" s="85"/>
    </row>
    <row r="31" spans="1:6" ht="48" thickBot="1" x14ac:dyDescent="0.3">
      <c r="A31" s="86"/>
      <c r="B31" s="21" t="s">
        <v>87</v>
      </c>
      <c r="C31" s="86"/>
      <c r="D31" s="86"/>
      <c r="E31" s="86"/>
      <c r="F31" s="86"/>
    </row>
    <row r="32" spans="1:6" ht="15.75" x14ac:dyDescent="0.25">
      <c r="A32" s="85" t="s">
        <v>103</v>
      </c>
      <c r="B32" s="19" t="s">
        <v>78</v>
      </c>
      <c r="C32" s="85" t="s">
        <v>56</v>
      </c>
      <c r="D32" s="85">
        <v>10</v>
      </c>
      <c r="E32" s="85"/>
      <c r="F32" s="85"/>
    </row>
    <row r="33" spans="1:6" ht="32.25" thickBot="1" x14ac:dyDescent="0.3">
      <c r="A33" s="86"/>
      <c r="B33" s="21" t="s">
        <v>79</v>
      </c>
      <c r="C33" s="86"/>
      <c r="D33" s="86"/>
      <c r="E33" s="86"/>
      <c r="F33" s="86"/>
    </row>
    <row r="34" spans="1:6" ht="15.75" x14ac:dyDescent="0.25">
      <c r="A34" s="85" t="s">
        <v>104</v>
      </c>
      <c r="B34" s="19" t="s">
        <v>80</v>
      </c>
      <c r="C34" s="85" t="s">
        <v>56</v>
      </c>
      <c r="D34" s="85">
        <v>10</v>
      </c>
      <c r="E34" s="85"/>
      <c r="F34" s="85"/>
    </row>
    <row r="35" spans="1:6" ht="48.6" customHeight="1" thickBot="1" x14ac:dyDescent="0.3">
      <c r="A35" s="86"/>
      <c r="B35" s="21" t="s">
        <v>81</v>
      </c>
      <c r="C35" s="86"/>
      <c r="D35" s="86"/>
      <c r="E35" s="86"/>
      <c r="F35" s="86"/>
    </row>
    <row r="36" spans="1:6" ht="15.75" x14ac:dyDescent="0.25">
      <c r="A36" s="85" t="s">
        <v>105</v>
      </c>
      <c r="B36" s="19" t="s">
        <v>82</v>
      </c>
      <c r="C36" s="85" t="s">
        <v>76</v>
      </c>
      <c r="D36" s="85">
        <v>40</v>
      </c>
      <c r="E36" s="85"/>
      <c r="F36" s="85"/>
    </row>
    <row r="37" spans="1:6" ht="16.5" thickBot="1" x14ac:dyDescent="0.3">
      <c r="A37" s="86"/>
      <c r="B37" s="21" t="s">
        <v>83</v>
      </c>
      <c r="C37" s="86"/>
      <c r="D37" s="86"/>
      <c r="E37" s="86"/>
      <c r="F37" s="86"/>
    </row>
    <row r="38" spans="1:6" ht="16.5" thickBot="1" x14ac:dyDescent="0.3">
      <c r="A38" s="20" t="s">
        <v>106</v>
      </c>
      <c r="B38" s="21" t="s">
        <v>88</v>
      </c>
      <c r="C38" s="21" t="s">
        <v>56</v>
      </c>
      <c r="D38" s="21">
        <v>40</v>
      </c>
      <c r="E38" s="21"/>
      <c r="F38" s="21"/>
    </row>
  </sheetData>
  <mergeCells count="84">
    <mergeCell ref="A3:A4"/>
    <mergeCell ref="B3:B4"/>
    <mergeCell ref="C3:C4"/>
    <mergeCell ref="F3:F4"/>
    <mergeCell ref="A5:A6"/>
    <mergeCell ref="C5:C6"/>
    <mergeCell ref="D5:D6"/>
    <mergeCell ref="E5:E6"/>
    <mergeCell ref="F5:F6"/>
    <mergeCell ref="A9:A10"/>
    <mergeCell ref="C9:C10"/>
    <mergeCell ref="D9:D10"/>
    <mergeCell ref="E9:E10"/>
    <mergeCell ref="F9:F10"/>
    <mergeCell ref="A7:A8"/>
    <mergeCell ref="C7:C8"/>
    <mergeCell ref="D7:D8"/>
    <mergeCell ref="E7:E8"/>
    <mergeCell ref="F7:F8"/>
    <mergeCell ref="A13:A14"/>
    <mergeCell ref="C13:C14"/>
    <mergeCell ref="D13:D14"/>
    <mergeCell ref="E13:E14"/>
    <mergeCell ref="F13:F14"/>
    <mergeCell ref="A11:A12"/>
    <mergeCell ref="C11:C12"/>
    <mergeCell ref="D11:D12"/>
    <mergeCell ref="E11:E12"/>
    <mergeCell ref="F11:F12"/>
    <mergeCell ref="A17:A18"/>
    <mergeCell ref="C17:C18"/>
    <mergeCell ref="D17:D18"/>
    <mergeCell ref="E17:E18"/>
    <mergeCell ref="F17:F18"/>
    <mergeCell ref="A15:A16"/>
    <mergeCell ref="C15:C16"/>
    <mergeCell ref="D15:D16"/>
    <mergeCell ref="E15:E16"/>
    <mergeCell ref="F15:F16"/>
    <mergeCell ref="A21:A22"/>
    <mergeCell ref="C21:C22"/>
    <mergeCell ref="D21:D22"/>
    <mergeCell ref="E21:E22"/>
    <mergeCell ref="F21:F22"/>
    <mergeCell ref="A19:A20"/>
    <mergeCell ref="C19:C20"/>
    <mergeCell ref="D19:D20"/>
    <mergeCell ref="E19:E20"/>
    <mergeCell ref="F19:F20"/>
    <mergeCell ref="A25:A26"/>
    <mergeCell ref="C25:C26"/>
    <mergeCell ref="D25:D26"/>
    <mergeCell ref="E25:E26"/>
    <mergeCell ref="F25:F26"/>
    <mergeCell ref="A23:A24"/>
    <mergeCell ref="C23:C24"/>
    <mergeCell ref="D23:D24"/>
    <mergeCell ref="E23:E24"/>
    <mergeCell ref="F23:F24"/>
    <mergeCell ref="A30:A31"/>
    <mergeCell ref="C30:C31"/>
    <mergeCell ref="D30:D31"/>
    <mergeCell ref="E30:E31"/>
    <mergeCell ref="F30:F31"/>
    <mergeCell ref="A27:A28"/>
    <mergeCell ref="C27:C28"/>
    <mergeCell ref="D27:D28"/>
    <mergeCell ref="E27:E28"/>
    <mergeCell ref="F27:F28"/>
    <mergeCell ref="A34:A35"/>
    <mergeCell ref="C34:C35"/>
    <mergeCell ref="D34:D35"/>
    <mergeCell ref="E34:E35"/>
    <mergeCell ref="F34:F35"/>
    <mergeCell ref="A32:A33"/>
    <mergeCell ref="C32:C33"/>
    <mergeCell ref="D32:D33"/>
    <mergeCell ref="E32:E33"/>
    <mergeCell ref="F32:F33"/>
    <mergeCell ref="A36:A37"/>
    <mergeCell ref="C36:C37"/>
    <mergeCell ref="D36:D37"/>
    <mergeCell ref="E36:E37"/>
    <mergeCell ref="F36:F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4" ma:contentTypeDescription="Kurkite naują dokumentą." ma:contentTypeScope="" ma:versionID="69782b0e90ce1e15d7babc89e4834a34">
  <xsd:schema xmlns:xsd="http://www.w3.org/2001/XMLSchema" xmlns:xs="http://www.w3.org/2001/XMLSchema" xmlns:p="http://schemas.microsoft.com/office/2006/metadata/properties" xmlns:ns2="9bb2cc70-f51e-42e6-b26f-7ca9145966e0" targetNamespace="http://schemas.microsoft.com/office/2006/metadata/properties" ma:root="true" ma:fieldsID="08817f37ef631eaa70db9bfe4f1a9dbf" ns2:_="">
    <xsd:import namespace="9bb2cc70-f51e-42e6-b26f-7ca9145966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46198B-345F-4466-9F67-EB37B5B050C7}">
  <ds:schemaRefs>
    <ds:schemaRef ds:uri="http://schemas.microsoft.com/sharepoint/v3/contenttype/forms"/>
  </ds:schemaRefs>
</ds:datastoreItem>
</file>

<file path=customXml/itemProps2.xml><?xml version="1.0" encoding="utf-8"?>
<ds:datastoreItem xmlns:ds="http://schemas.openxmlformats.org/officeDocument/2006/customXml" ds:itemID="{5862990D-2732-4357-AC4C-E70136DCA26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911A78F-88CB-40BB-B040-34861FC2B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2cc70-f51e-42e6-b26f-7ca914596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Valymo paslaugų įkainiai</vt:lpstr>
      <vt:lpstr>higienos ir buitinės chemijos 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Leongin GRIGORJEV</dc:creator>
  <cp:keywords/>
  <dc:description/>
  <cp:lastModifiedBy>Rimantė Zdanavičienė</cp:lastModifiedBy>
  <cp:revision/>
  <cp:lastPrinted>2026-01-21T13:50:09Z</cp:lastPrinted>
  <dcterms:created xsi:type="dcterms:W3CDTF">2018-09-03T10:50:59Z</dcterms:created>
  <dcterms:modified xsi:type="dcterms:W3CDTF">2026-02-02T11:44:38Z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y fmtid="{D5CDD505-2E9C-101B-9397-08002B2CF9AE}" pid="3" name="Order">
    <vt:r8>3200000</vt:r8>
  </property>
</Properties>
</file>