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C:\Users\deimantem\Desktop\Valstybinės reikšmės rajoninio kelio, kapitalinio remonto, įrengiant taką\"/>
    </mc:Choice>
  </mc:AlternateContent>
  <xr:revisionPtr revIDLastSave="0" documentId="8_{A0720FE1-9739-4EE3-9368-15AD669674D1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usiesikimo dailis" sheetId="1" r:id="rId1"/>
    <sheet name="Santrauka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" l="1"/>
  <c r="H104" i="1"/>
  <c r="H64" i="1"/>
  <c r="H65" i="1"/>
  <c r="H66" i="1"/>
  <c r="H67" i="1"/>
  <c r="H69" i="1"/>
  <c r="H70" i="1"/>
  <c r="H71" i="1"/>
  <c r="H72" i="1"/>
  <c r="H74" i="1"/>
  <c r="H75" i="1"/>
  <c r="H76" i="1"/>
  <c r="H77" i="1"/>
  <c r="H78" i="1"/>
  <c r="H79" i="1"/>
  <c r="H80" i="1"/>
  <c r="H81" i="1"/>
  <c r="H82" i="1"/>
  <c r="H84" i="1"/>
  <c r="H85" i="1"/>
  <c r="H86" i="1"/>
  <c r="H87" i="1"/>
  <c r="H88" i="1"/>
  <c r="H89" i="1"/>
  <c r="H90" i="1"/>
  <c r="H91" i="1"/>
  <c r="H92" i="1"/>
  <c r="H107" i="1"/>
  <c r="H108" i="1"/>
  <c r="H98" i="1"/>
  <c r="H97" i="1"/>
  <c r="H44" i="1"/>
  <c r="H31" i="1"/>
  <c r="H30" i="1"/>
  <c r="H29" i="1"/>
  <c r="H28" i="1"/>
  <c r="H17" i="1"/>
  <c r="H16" i="1"/>
  <c r="H34" i="1"/>
  <c r="H33" i="1"/>
  <c r="H37" i="1"/>
  <c r="H38" i="1"/>
  <c r="H41" i="1"/>
  <c r="H42" i="1"/>
  <c r="H43" i="1"/>
  <c r="H47" i="1"/>
  <c r="H48" i="1"/>
  <c r="H49" i="1"/>
  <c r="H53" i="1"/>
  <c r="H54" i="1"/>
  <c r="H55" i="1"/>
  <c r="H56" i="1"/>
  <c r="H59" i="1"/>
  <c r="H60" i="1"/>
  <c r="H61" i="1"/>
  <c r="H62" i="1"/>
  <c r="H95" i="1"/>
  <c r="H96" i="1"/>
  <c r="H101" i="1"/>
  <c r="H102" i="1"/>
  <c r="H106" i="1"/>
  <c r="H100" i="1"/>
  <c r="H94" i="1"/>
  <c r="H58" i="1"/>
  <c r="H52" i="1"/>
  <c r="H46" i="1"/>
  <c r="H40" i="1"/>
  <c r="H36" i="1"/>
  <c r="H20" i="1"/>
  <c r="H21" i="1"/>
  <c r="H22" i="1"/>
  <c r="H23" i="1"/>
  <c r="H24" i="1"/>
  <c r="H25" i="1"/>
  <c r="H26" i="1"/>
  <c r="H27" i="1"/>
  <c r="H19" i="1"/>
  <c r="H7" i="1"/>
  <c r="H8" i="1"/>
  <c r="H9" i="1"/>
  <c r="H10" i="1"/>
  <c r="H11" i="1"/>
  <c r="H12" i="1"/>
  <c r="H13" i="1"/>
  <c r="H14" i="1"/>
  <c r="H15" i="1"/>
  <c r="H6" i="1"/>
  <c r="H109" i="1" l="1"/>
  <c r="C4" i="5" s="1"/>
  <c r="C5" i="5" s="1"/>
  <c r="C6" i="5" s="1"/>
  <c r="C7" i="5" s="1"/>
</calcChain>
</file>

<file path=xl/sharedStrings.xml><?xml version="1.0" encoding="utf-8"?>
<sst xmlns="http://schemas.openxmlformats.org/spreadsheetml/2006/main" count="401" uniqueCount="218">
  <si>
    <t>Eil. Nr.</t>
  </si>
  <si>
    <t>Darbų pavadinimas</t>
  </si>
  <si>
    <t>Mato vnt.</t>
  </si>
  <si>
    <t>Kiekis</t>
  </si>
  <si>
    <t>Papildomi duomenys</t>
  </si>
  <si>
    <t>Kaina Eur</t>
  </si>
  <si>
    <t>Iš viso</t>
  </si>
  <si>
    <t>Žymuo</t>
  </si>
  <si>
    <t>km</t>
  </si>
  <si>
    <t>m</t>
  </si>
  <si>
    <t>Viso be PVM</t>
  </si>
  <si>
    <t>Susiekimo dalies kiekių žiniaraštis</t>
  </si>
  <si>
    <t>kompl.</t>
  </si>
  <si>
    <t>DARBŲ KIEKIŲ ŽINIARAŠČIŲ SANTRAUKA</t>
  </si>
  <si>
    <t>Darbų kiekių žin. Nr.</t>
  </si>
  <si>
    <t>Žiniaraščio pavadinimas</t>
  </si>
  <si>
    <t>Vertė, EUR be PVM</t>
  </si>
  <si>
    <t>Iš viso žiniaraščiuose (Eur be PVM):</t>
  </si>
  <si>
    <t>Susisiekimo dalis</t>
  </si>
  <si>
    <t>PVM tarifas</t>
  </si>
  <si>
    <t>Iš viso žiniaraščiuose (Eur su PVM):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</si>
  <si>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</si>
  <si>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</si>
  <si>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</si>
  <si>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</si>
  <si>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</si>
  <si>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</si>
  <si>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</si>
  <si>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</si>
  <si>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</si>
  <si>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</si>
  <si>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Kelio ašinės linijos nužymėjimas</t>
  </si>
  <si>
    <t>TS01</t>
  </si>
  <si>
    <t>m2</t>
  </si>
  <si>
    <t>Žemės sankasos įrengimo darbai</t>
  </si>
  <si>
    <t>2.1.</t>
  </si>
  <si>
    <t>Dirvožemio vid. 10 cm pašalinimas, pakrovimas ir vežimas iki 1 km atstumu (sandėliavimui)</t>
  </si>
  <si>
    <t>TS03</t>
  </si>
  <si>
    <t>m3</t>
  </si>
  <si>
    <t>2.2.</t>
  </si>
  <si>
    <t>II gr. grunto ir esamos dangos pagrindo kasimas ekskavatoriumi
iškasoje ir pakrovimas į autosavivarčius</t>
  </si>
  <si>
    <t>2.3.</t>
  </si>
  <si>
    <t>2.4.</t>
  </si>
  <si>
    <t>Žemės sankasos viršaus ir lovio dugno planiravimas ir
sutankinimas mechanizuotu būdu</t>
  </si>
  <si>
    <t>2.5.</t>
  </si>
  <si>
    <t>2.6.</t>
  </si>
  <si>
    <t>2.7.</t>
  </si>
  <si>
    <t>2.8.</t>
  </si>
  <si>
    <t>TS04</t>
  </si>
  <si>
    <t>2.9.</t>
  </si>
  <si>
    <t>TS05</t>
  </si>
  <si>
    <t>Grįžtamosios medžiagos</t>
  </si>
  <si>
    <t xml:space="preserve"> Vandens nuvedimo darbai</t>
  </si>
  <si>
    <t>Asfalto dangos įrengimo darbai (Nuovažos II alternatyva)</t>
  </si>
  <si>
    <t>Asfalto dangos įrengimo darbai (Pėsčiųjų takas II alternatyva)</t>
  </si>
  <si>
    <t>Vertikalaus kelio ženklinimo įrengimo darbai</t>
  </si>
  <si>
    <t>Horizontaliojo ženklinimo įrengimo darbai</t>
  </si>
  <si>
    <t>Kiti darbai</t>
  </si>
  <si>
    <t>vnt.</t>
  </si>
  <si>
    <t>3.1.</t>
  </si>
  <si>
    <t>Frezuoto asfalto granulės</t>
  </si>
  <si>
    <t>3.2.</t>
  </si>
  <si>
    <t>Nesurištas mineralinių medžiagų mišinys</t>
  </si>
  <si>
    <t>4.1.</t>
  </si>
  <si>
    <t>TS10</t>
  </si>
  <si>
    <t>4.2.</t>
  </si>
  <si>
    <t>4.3.</t>
  </si>
  <si>
    <t>Sutankintas smėlio sluoksnis h=0,1 m po vamzdžiais</t>
  </si>
  <si>
    <t>5.1.</t>
  </si>
  <si>
    <t>30 cm storio šalčiui atsparaus sluoksnio įrengimas</t>
  </si>
  <si>
    <t>5.2.</t>
  </si>
  <si>
    <t>20 cm skaldos pagrindo sluoksnio 0/45 įrengimas</t>
  </si>
  <si>
    <t>5.3.</t>
  </si>
  <si>
    <r>
      <rPr>
        <sz val="11"/>
        <rFont val="Times New Roman"/>
        <family val="1"/>
        <charset val="186"/>
      </rPr>
      <t>10 cm storio asfalto pagrindo-dangos sluoksnis iš mišinio AC 16
PD</t>
    </r>
  </si>
  <si>
    <t>TS07</t>
  </si>
  <si>
    <t>5.4.</t>
  </si>
  <si>
    <t>TS06</t>
  </si>
  <si>
    <t>6.1.</t>
  </si>
  <si>
    <t>6.2.</t>
  </si>
  <si>
    <t>30 cm žvyro pagrindo sluoksnio 0/45 įrengimas</t>
  </si>
  <si>
    <t>6.3.</t>
  </si>
  <si>
    <t>6.4.</t>
  </si>
  <si>
    <t>7.1.</t>
  </si>
  <si>
    <t>7.2.</t>
  </si>
  <si>
    <t>7.3.</t>
  </si>
  <si>
    <t>7.4.</t>
  </si>
  <si>
    <t>7.5.</t>
  </si>
  <si>
    <t>Sandarinimo juostos tarp asfalto dangos ir borto įrengimas</t>
  </si>
  <si>
    <t>8.1.</t>
  </si>
  <si>
    <t>8.2.</t>
  </si>
  <si>
    <t>20 cm žvyro pagrindo sluoksnio 0/45 įrengimas</t>
  </si>
  <si>
    <t>8.3.</t>
  </si>
  <si>
    <t>8.4.</t>
  </si>
  <si>
    <t>8.5.</t>
  </si>
  <si>
    <t>9.1.</t>
  </si>
  <si>
    <t>9.2.</t>
  </si>
  <si>
    <t>9.3.</t>
  </si>
  <si>
    <t>10.1.</t>
  </si>
  <si>
    <t>TS09</t>
  </si>
  <si>
    <t>Vnt.</t>
  </si>
  <si>
    <t>10.2.</t>
  </si>
  <si>
    <t>10.3.</t>
  </si>
  <si>
    <t>11.1.</t>
  </si>
  <si>
    <t>TS08</t>
  </si>
  <si>
    <t>11.2.</t>
  </si>
  <si>
    <t>11.3.</t>
  </si>
  <si>
    <t>11.4.</t>
  </si>
  <si>
    <t>11.5.</t>
  </si>
  <si>
    <t>11.6.</t>
  </si>
  <si>
    <t>12.1.</t>
  </si>
  <si>
    <t>12.2.</t>
  </si>
  <si>
    <r>
      <t xml:space="preserve">Vieneto kaina </t>
    </r>
    <r>
      <rPr>
        <b/>
        <sz val="11"/>
        <color rgb="FFFF0000"/>
        <rFont val="Times New Roman"/>
        <family val="1"/>
        <charset val="186"/>
      </rPr>
      <t>(Pildo tiekėjas)</t>
    </r>
  </si>
  <si>
    <t>Asfalto dangos įrengimo darbai (Nuovažos I alternatyva) (pildoma pasirinktinai  I arba II alternatyva)</t>
  </si>
  <si>
    <t>Asfalto dangos įrengimo darbai (Pėsčiųjų takas I alternatyva) (pildoma pasirinktinai  I arba II alternatyva)</t>
  </si>
  <si>
    <t>Paruošiamieji ir ardymo darbai</t>
  </si>
  <si>
    <t>1.11.</t>
  </si>
  <si>
    <t>1.12.</t>
  </si>
  <si>
    <t>3cm</t>
  </si>
  <si>
    <t>17cm</t>
  </si>
  <si>
    <t>t</t>
  </si>
  <si>
    <t>Esamų kelio ženklų su vienu skydu ant vienstiebių atramų
išmontavimas, pakrovimas ir išvežimas į VĮ „Kelių priežiūra“
Kėdainių kelių tarnybą (Birutės g. 4, Kėdainiai)</t>
  </si>
  <si>
    <t>Betoninių kelio bordiūrų su betono pamatu demontavimas ir
išvežimas Rangovo pasirinktu atstumu, skaičiavimuose įvertinta
10 km</t>
  </si>
  <si>
    <t>Betoninių plokščių dangos demontavimas ir išvežimas Rangovo
pasirinktu atstumu, skaičiavimuose įvertinta 10 km</t>
  </si>
  <si>
    <t>Esamo suoliuko išardymas ir išvežimas į užsakovo nurodytą
vietą, skaičiavimuose įvertinta 10 km</t>
  </si>
  <si>
    <t>Esamos šiukšliadėžės išardymas ir išvežimas į užsakovo
nurodytą vietą, skaičiavimuose įvertinta 10 km</t>
  </si>
  <si>
    <t>Medžių iki 32 cm skersmens pašalinimas</t>
  </si>
  <si>
    <t>Supjaustytos medienos (rąstų) pakrovimas, išvežimas rangovo
pasirinktu atstumu (skaičiavimuose įvertinta 10 km) ir
iškrovimas, tvarkingai susandėliuojant statybvietės aikštelėje</t>
  </si>
  <si>
    <t>Medžių šakų, kelmų susmulkinimas, skiedrų pakrovimas ir
išvežimas į žaliųjų atliekų kompostavimo aikštelę rangovo
pasirinktu atstumu, skaičiavimuose įvertinta 10 km</t>
  </si>
  <si>
    <t>2.10.</t>
  </si>
  <si>
    <t>2.11.</t>
  </si>
  <si>
    <t>2.12.</t>
  </si>
  <si>
    <t>2.13</t>
  </si>
  <si>
    <t>Tinkamo žemės sankasos įrengimui grunto išvežimas į sandėliavimo aikštelę Rangovo pasirinktu atstumu</t>
  </si>
  <si>
    <t>Žemės sankasos pylimų įrengimas mechanizuotu būdu
(įvertinus k=1,1)</t>
  </si>
  <si>
    <t>Žemės sankasos pylimams reikalingo grunto atvežimas iš
sandėliavimo aikštelės Rangovo pasirinktu atstumu (įvertinus
k=1,1)</t>
  </si>
  <si>
    <t>Šlaitų ir griovio dugno planiravimas mechanizuotai (95%)</t>
  </si>
  <si>
    <t>Šlaitų ir griovio dugno planiravimas rankiniu būdu (5%)</t>
  </si>
  <si>
    <t>Šlaitų tvirtinimas dirvožemio sluoksniu, kurio storis h=0,10 m,
paskleidžiant ir pasėjant žoles mechanizuotu būdu, dirvožemį
atsivežant iš sandėliavimo aikštelės rangovo įsivertintu atstumu</t>
  </si>
  <si>
    <t>Vejos įrengimas dirvožemio sluoksniu, kurio storis h=0,10 m,
paskleidžiant ir pasėjant žoles mechanizuotu būdu, dirvožemį
atsivežant iš sandėliavimo aikštelės rangovo įsivertintu atstumu</t>
  </si>
  <si>
    <t xml:space="preserve"> -21 m3
dirvožemio</t>
  </si>
  <si>
    <t xml:space="preserve"> -69 m3
dirvožemio</t>
  </si>
  <si>
    <t>Kelkraščio sutvirtinimas nesurištųjų skaldytų mineralinių
medžiagų 11/22 (85%) ir 15 % dirvožemio mišiniu (sluoksnio
storis 10 cm)</t>
  </si>
  <si>
    <t xml:space="preserve"> -22 m3
dirvožemio</t>
  </si>
  <si>
    <t>Dirvožemio pakrovimas į savivarčius sandėliavimo aikštelėje ir
išvežimas į išlykį Rangovo pasirinktu atstumu, išpylimas ir išplaniravimas</t>
  </si>
  <si>
    <t>likęs dirvožemis</t>
  </si>
  <si>
    <t>10 cm kelkraščio pažvyravimas iš nesurištojo mineralinių
medžiagų mišinio 0/45</t>
  </si>
  <si>
    <t>Lietaus surinkimo šulinėlis iš polipropileno PP (aklinas šulinio
dugnas, sandarinimo žiedas ir gofruotas vamzdis D425mm) su
betoniniu atraminiu žiedu ir su laiptuotomis lietaus surinkimo
grotelėmis.</t>
  </si>
  <si>
    <t>Savitakiniai nuotekų vamzdynai iš PP gofruotų vamzdžių D200
''S'' kl. ir jų paklojimas su visomis reikalingomis jungtimis
sumontavimas žemėje .</t>
  </si>
  <si>
    <t>5.5.</t>
  </si>
  <si>
    <t>Betoninių kelio bordiūrų 100x15x22 ant C20/25 betono pagrindo
įrengimas (1 m – 0,075 m3 betono)</t>
  </si>
  <si>
    <t>6.5.</t>
  </si>
  <si>
    <t>4 cm storio viršutinio sluoksnio įrengimas iš asfaltbetonio
mišinio AC 11VN</t>
  </si>
  <si>
    <t>Polimerais modifikuotos bituminės emulsijos C60BP4–S
tolygaus sluoksnio paskleidimas</t>
  </si>
  <si>
    <t>8 cm storio apatinio sluoksnio įrengimas iš asfaltbetonio mišinio
AC 22 PN</t>
  </si>
  <si>
    <t>9.4.</t>
  </si>
  <si>
    <t>9.5.</t>
  </si>
  <si>
    <t>9.6.</t>
  </si>
  <si>
    <t>9.7.</t>
  </si>
  <si>
    <t>9.8.</t>
  </si>
  <si>
    <t>9.9.</t>
  </si>
  <si>
    <t>10.</t>
  </si>
  <si>
    <t>10.4.</t>
  </si>
  <si>
    <t>10.5.</t>
  </si>
  <si>
    <t>10.6.</t>
  </si>
  <si>
    <t>10.7.</t>
  </si>
  <si>
    <t>10.8.</t>
  </si>
  <si>
    <t>10.9.</t>
  </si>
  <si>
    <t>8 cm storio betoninių trinkelių dangos įrengimas, siūles
užpildant nesurištuoju mineralinių medžiagų mišiniu 0/5</t>
  </si>
  <si>
    <t>3 cm storio pasluoksnio iš nesurištojo mineralinių medžiagų
mišinio 0/5 įrengimas</t>
  </si>
  <si>
    <t>Trinkelių dangos konstrukcijos įrengimo darbai. (Pavilijono įrengimas II alternatyva)</t>
  </si>
  <si>
    <t>56 cm storio šalčiui nejautrių medžiagų sluoksnio įrengimas</t>
  </si>
  <si>
    <t>8 cm storio asfalto pagrindo-dangos sluoksnis iš mišinio AC 16
PD</t>
  </si>
  <si>
    <t>Betoninių kelio bordiūrų 100x15x30 ant C20/25 betono pagrindo
įrengimas (1 m – 0,075 m3 betono)</t>
  </si>
  <si>
    <t>Betoninių vejos bordiūrų 100x20x8 ant C20/25 betono pagrindo
įrengimas (1 m – 0,025 m3 betono)</t>
  </si>
  <si>
    <t>8 cm storio betoninių trinkelių (su vedamuoju paviršiumi)
dangos įrengimas, siūles užpildant nesurištuoju mineralinių
medžiagų mišiniu 0/5</t>
  </si>
  <si>
    <t>8 cm storio betoninių trinkelių (su įspėjamuoju paviršiumi)
dangos įrengimas, siūles užpildant nesurištuoju mineralinių
medžiagų mišiniu 0/5</t>
  </si>
  <si>
    <t>11.</t>
  </si>
  <si>
    <t>11.7.</t>
  </si>
  <si>
    <t>11.8.</t>
  </si>
  <si>
    <t>11.9.</t>
  </si>
  <si>
    <t>12.</t>
  </si>
  <si>
    <t>12.3.</t>
  </si>
  <si>
    <t>12.4.</t>
  </si>
  <si>
    <t>12.5.</t>
  </si>
  <si>
    <t>1 grupės kelio ženklo 203 (kraštinės ilgis l=700 mm)
pastatymas. ant plieninės vamzdinės Ø76,1/2,0 mm atramos
l=3900 mm ir betoninių pamatų pastatymas. Atspindžio kl. RA2</t>
  </si>
  <si>
    <t>1 grupės kelio ženklo 201 (kraštinės ilgis l=600 mm)
pastatymas. ant plieninės vamzdinės Ø76,1/2,0 mm atramos
l=4400 mm ir betoninių pamatų pastatymas. Atspindžio kl. RA2</t>
  </si>
  <si>
    <t>1 grupės kelio ženklo 201 (kraštinės ilgis l=600 mm)
pastatymas. Atspindžio kl. RA2</t>
  </si>
  <si>
    <t>1 grupės kelio ženklo 548 (kraštinės plotis=600 mm,
aukštis=900) pastatymas ant apšvietimo atramos. Atspindžio kl.
RA2</t>
  </si>
  <si>
    <t>1 grupės kelio ženklo 151 (kraštinės ilgis l=700 mm) ant
plieninės vamzdinės Ø76,1/2,0 mm atramos l=3900 mm ir
betoninių pamatų pastatymas. Atspindžio kl. RA2</t>
  </si>
  <si>
    <t>ant apšvietimo
atramos/kartu su 534</t>
  </si>
  <si>
    <t>13.</t>
  </si>
  <si>
    <t>13.1.</t>
  </si>
  <si>
    <t>13.2.</t>
  </si>
  <si>
    <t>13.3.</t>
  </si>
  <si>
    <t>Plačios ištisinės linijos Nr. 1.2 įrengimas (polimerinėmis
medžiagomis)</t>
  </si>
  <si>
    <t>Plati brūkšninė linija Nr. 1.22 įrengimas (polimerinėmis
medžiagomis)</t>
  </si>
  <si>
    <t>Šachmatų tvarka išdėstyti langeliai 1.25 įrengimas
(polimerinėmis medžiagomis)</t>
  </si>
  <si>
    <t>14.</t>
  </si>
  <si>
    <t>Saugaus eismo organizavimo priemonių įrengimas</t>
  </si>
  <si>
    <t>14.1.</t>
  </si>
  <si>
    <t>Apsauginės pėsčiųjų tvorelės įrengimo darbai</t>
  </si>
  <si>
    <t>15.</t>
  </si>
  <si>
    <t>15.2.</t>
  </si>
  <si>
    <t>15.3.</t>
  </si>
  <si>
    <t>15.4.</t>
  </si>
  <si>
    <t>Suoliuko įrengimas</t>
  </si>
  <si>
    <t>Šiukšlių dėžės įrengimas</t>
  </si>
  <si>
    <t xml:space="preserve"> Autobusų sustojimo paviljono pastatymas</t>
  </si>
  <si>
    <t>Trinkelių dangos konstrukcijos įrengimo darbai. (Pavilijono įrengimas I alternatyva) (pildoma pasirinktinai  I arba II alternatyva)</t>
  </si>
  <si>
    <t>Asfaltbetonio dangos nufrezavimas freza su automatiniu aukščio reguliavimu (h=0.03 m)</t>
  </si>
  <si>
    <t>Asfaltbetonio dangos nufrezavimas freza su automatiniu aukščio reguliavimu (h=0.07 - 0.17 m)</t>
  </si>
  <si>
    <t>33 cm storio apsauginio šalčiui atsparaus sluoksnio įrengimas</t>
  </si>
  <si>
    <t>≥53 cm storio apsauginio šalčiui atsparaus sluoksnio įrengimas</t>
  </si>
  <si>
    <t>20 cm storio šalčiui atsparaus sluoksnio įrengimas</t>
  </si>
  <si>
    <t>Asfalto dangos (važiuojamosios dalies) išvežimas Rangovo pasirinktu atstumu. Skaičiavimuose vertinama 10 km atstumas</t>
  </si>
  <si>
    <t>Asfalto dangos įrengimo darbai (DK 0,1 dangos konstrukcijos klasė I alternatyva) (pildoma pasirinktinai  I arba II alternatyva)</t>
  </si>
  <si>
    <t>Asfalto dangos įrengimo darbai (DK 0,1 dangos konstrukcijos klasė II alternatyva)</t>
  </si>
  <si>
    <t>23 cm storio apsauginio šalčiui atsparaus sluoksnio įrengimas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</si>
</sst>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4" x14ac:knownFonts="1">
    <font>
      <sz val="10"/>
      <color rgb="FF000000"/>
      <name val="Times New Roman"/>
      <charset val="204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8"/>
      <name val="Times New Roman"/>
      <charset val="204"/>
    </font>
    <font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Border="0" applyProtection="0"/>
  </cellStyleXfs>
  <cellXfs count="142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left" vertical="top" wrapText="1"/>
    </xf>
    <xf numFmtId="2" fontId="10" fillId="0" borderId="10" xfId="0" applyNumberFormat="1" applyFont="1" applyBorder="1" applyAlignment="1">
      <alignment horizontal="center" vertical="top" shrinkToFit="1"/>
    </xf>
    <xf numFmtId="1" fontId="10" fillId="0" borderId="10" xfId="0" applyNumberFormat="1" applyFont="1" applyBorder="1" applyAlignment="1">
      <alignment horizontal="center" vertical="top" shrinkToFit="1"/>
    </xf>
    <xf numFmtId="1" fontId="10" fillId="0" borderId="7" xfId="0" applyNumberFormat="1" applyFont="1" applyBorder="1" applyAlignment="1">
      <alignment horizontal="center" vertical="top" shrinkToFit="1"/>
    </xf>
    <xf numFmtId="165" fontId="10" fillId="0" borderId="10" xfId="0" applyNumberFormat="1" applyFont="1" applyBorder="1" applyAlignment="1">
      <alignment horizontal="center" vertical="top" shrinkToFit="1"/>
    </xf>
    <xf numFmtId="165" fontId="10" fillId="0" borderId="7" xfId="0" applyNumberFormat="1" applyFont="1" applyBorder="1" applyAlignment="1">
      <alignment horizontal="center" vertical="top" shrinkToFit="1"/>
    </xf>
    <xf numFmtId="0" fontId="10" fillId="0" borderId="0" xfId="0" applyFont="1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vertical="top"/>
    </xf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vertical="top"/>
    </xf>
    <xf numFmtId="0" fontId="10" fillId="0" borderId="1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3" fillId="0" borderId="5" xfId="0" applyFont="1" applyBorder="1" applyAlignment="1">
      <alignment horizontal="center" vertical="top" wrapText="1"/>
    </xf>
    <xf numFmtId="49" fontId="10" fillId="0" borderId="0" xfId="0" applyNumberFormat="1" applyFont="1" applyAlignment="1">
      <alignment horizontal="center" vertical="top"/>
    </xf>
    <xf numFmtId="0" fontId="9" fillId="3" borderId="1" xfId="0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1" xfId="0" quotePrefix="1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1" fontId="10" fillId="0" borderId="12" xfId="0" applyNumberFormat="1" applyFont="1" applyBorder="1" applyAlignment="1">
      <alignment horizontal="center" vertical="top" shrinkToFit="1"/>
    </xf>
    <xf numFmtId="0" fontId="10" fillId="0" borderId="5" xfId="0" applyFont="1" applyBorder="1" applyAlignment="1">
      <alignment vertical="center" wrapText="1"/>
    </xf>
    <xf numFmtId="0" fontId="10" fillId="3" borderId="5" xfId="0" applyFont="1" applyFill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" fontId="10" fillId="0" borderId="1" xfId="0" applyNumberFormat="1" applyFont="1" applyBorder="1" applyAlignment="1">
      <alignment horizontal="center" vertical="top" shrinkToFit="1"/>
    </xf>
    <xf numFmtId="165" fontId="10" fillId="0" borderId="1" xfId="0" applyNumberFormat="1" applyFont="1" applyBorder="1" applyAlignment="1">
      <alignment horizontal="center" vertical="top" shrinkToFit="1"/>
    </xf>
    <xf numFmtId="1" fontId="10" fillId="0" borderId="11" xfId="0" applyNumberFormat="1" applyFont="1" applyBorder="1" applyAlignment="1">
      <alignment horizontal="center" vertical="top" shrinkToFit="1"/>
    </xf>
    <xf numFmtId="0" fontId="10" fillId="0" borderId="5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6" xfId="0" applyFont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1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2" fontId="10" fillId="0" borderId="21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1" fontId="10" fillId="0" borderId="6" xfId="0" applyNumberFormat="1" applyFont="1" applyBorder="1" applyAlignment="1">
      <alignment horizontal="center" vertical="top" shrinkToFit="1"/>
    </xf>
    <xf numFmtId="0" fontId="10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 wrapText="1"/>
    </xf>
    <xf numFmtId="1" fontId="10" fillId="0" borderId="5" xfId="0" applyNumberFormat="1" applyFont="1" applyBorder="1" applyAlignment="1">
      <alignment horizontal="center" vertical="top" shrinkToFit="1"/>
    </xf>
    <xf numFmtId="0" fontId="10" fillId="0" borderId="6" xfId="0" applyFont="1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5" fontId="10" fillId="0" borderId="11" xfId="0" applyNumberFormat="1" applyFont="1" applyBorder="1" applyAlignment="1">
      <alignment horizontal="center" vertical="top" shrinkToFit="1"/>
    </xf>
    <xf numFmtId="0" fontId="9" fillId="0" borderId="13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1" fontId="10" fillId="0" borderId="13" xfId="0" applyNumberFormat="1" applyFont="1" applyBorder="1" applyAlignment="1">
      <alignment horizontal="center" vertical="top" shrinkToFit="1"/>
    </xf>
    <xf numFmtId="0" fontId="10" fillId="0" borderId="21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left" vertical="top" wrapText="1"/>
    </xf>
    <xf numFmtId="2" fontId="10" fillId="6" borderId="21" xfId="0" applyNumberFormat="1" applyFont="1" applyFill="1" applyBorder="1" applyAlignment="1">
      <alignment horizontal="center" vertical="center"/>
    </xf>
    <xf numFmtId="2" fontId="10" fillId="6" borderId="5" xfId="0" applyNumberFormat="1" applyFont="1" applyFill="1" applyBorder="1" applyAlignment="1">
      <alignment horizontal="center" vertical="center"/>
    </xf>
    <xf numFmtId="1" fontId="10" fillId="6" borderId="8" xfId="0" applyNumberFormat="1" applyFont="1" applyFill="1" applyBorder="1" applyAlignment="1">
      <alignment horizontal="center" vertical="center" shrinkToFit="1"/>
    </xf>
    <xf numFmtId="0" fontId="9" fillId="6" borderId="17" xfId="0" applyFont="1" applyFill="1" applyBorder="1" applyAlignment="1">
      <alignment horizontal="left" vertical="top" wrapText="1"/>
    </xf>
    <xf numFmtId="0" fontId="9" fillId="6" borderId="2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10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6" fillId="4" borderId="23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left" vertical="center" wrapText="1"/>
    </xf>
    <xf numFmtId="0" fontId="6" fillId="4" borderId="25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2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</cellXfs>
  <cellStyles count="2">
    <cellStyle name="Įprastas" xfId="0" builtinId="0"/>
    <cellStyle name="Normal 2 2" xfId="1" xr:uid="{16FD8914-D160-40B3-9926-CB2B9A8F06B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/>
  <dimension ref="A1:K109"/>
  <sheetViews>
    <sheetView tabSelected="1" zoomScale="85" zoomScaleNormal="85" workbookViewId="0">
      <selection activeCell="O95" sqref="O95"/>
    </sheetView>
  </sheetViews>
  <sheetFormatPr defaultColWidth="9.296875" defaultRowHeight="14" x14ac:dyDescent="0.3"/>
  <cols>
    <col min="1" max="1" width="7.296875" style="34" customWidth="1"/>
    <col min="2" max="2" width="59.19921875" style="15" customWidth="1"/>
    <col min="3" max="3" width="12.69921875" style="38" customWidth="1"/>
    <col min="4" max="4" width="10.5" style="35" customWidth="1"/>
    <col min="5" max="5" width="14.5" style="36" customWidth="1"/>
    <col min="6" max="6" width="21.19921875" style="35" customWidth="1"/>
    <col min="7" max="7" width="17.19921875" style="35" customWidth="1"/>
    <col min="8" max="8" width="13.69921875" style="35" customWidth="1"/>
    <col min="9" max="16384" width="9.296875" style="15"/>
  </cols>
  <sheetData>
    <row r="1" spans="1:8" ht="17.5" x14ac:dyDescent="0.35">
      <c r="A1" s="109" t="s">
        <v>11</v>
      </c>
      <c r="B1" s="110"/>
      <c r="C1" s="110"/>
      <c r="D1" s="110"/>
      <c r="E1" s="110"/>
      <c r="F1" s="110"/>
      <c r="G1" s="110"/>
      <c r="H1" s="111"/>
    </row>
    <row r="2" spans="1:8" x14ac:dyDescent="0.3">
      <c r="A2" s="113" t="s">
        <v>0</v>
      </c>
      <c r="B2" s="114" t="s">
        <v>1</v>
      </c>
      <c r="C2" s="113" t="s">
        <v>7</v>
      </c>
      <c r="D2" s="114" t="s">
        <v>2</v>
      </c>
      <c r="E2" s="115" t="s">
        <v>3</v>
      </c>
      <c r="F2" s="114" t="s">
        <v>4</v>
      </c>
      <c r="G2" s="116" t="s">
        <v>5</v>
      </c>
      <c r="H2" s="116"/>
    </row>
    <row r="3" spans="1:8" ht="28" x14ac:dyDescent="0.3">
      <c r="A3" s="113"/>
      <c r="B3" s="114"/>
      <c r="C3" s="113"/>
      <c r="D3" s="114"/>
      <c r="E3" s="115"/>
      <c r="F3" s="114"/>
      <c r="G3" s="16" t="s">
        <v>111</v>
      </c>
      <c r="H3" s="17" t="s">
        <v>6</v>
      </c>
    </row>
    <row r="4" spans="1:8" ht="17.25" customHeight="1" x14ac:dyDescent="0.3">
      <c r="A4" s="18"/>
      <c r="B4" s="19"/>
      <c r="C4" s="37"/>
      <c r="D4" s="20"/>
      <c r="E4" s="21"/>
      <c r="F4" s="19"/>
      <c r="G4" s="19"/>
      <c r="H4" s="19"/>
    </row>
    <row r="5" spans="1:8" x14ac:dyDescent="0.3">
      <c r="A5" s="98">
        <v>1</v>
      </c>
      <c r="B5" s="117" t="s">
        <v>114</v>
      </c>
      <c r="C5" s="118"/>
      <c r="D5" s="118"/>
      <c r="E5" s="118"/>
      <c r="F5" s="118"/>
      <c r="G5" s="118"/>
      <c r="H5" s="119"/>
    </row>
    <row r="6" spans="1:8" x14ac:dyDescent="0.3">
      <c r="A6" s="22" t="s">
        <v>21</v>
      </c>
      <c r="B6" s="65" t="s">
        <v>31</v>
      </c>
      <c r="C6" s="22" t="s">
        <v>32</v>
      </c>
      <c r="D6" s="22" t="s">
        <v>8</v>
      </c>
      <c r="E6" s="41">
        <v>0.312</v>
      </c>
      <c r="F6" s="22"/>
      <c r="G6" s="24"/>
      <c r="H6" s="25">
        <f>+ROUND(G6*E6,2)</f>
        <v>0</v>
      </c>
    </row>
    <row r="7" spans="1:8" ht="28" x14ac:dyDescent="0.3">
      <c r="A7" s="22" t="s">
        <v>22</v>
      </c>
      <c r="B7" s="65" t="s">
        <v>209</v>
      </c>
      <c r="C7" s="22" t="s">
        <v>32</v>
      </c>
      <c r="D7" s="22" t="s">
        <v>33</v>
      </c>
      <c r="E7" s="43">
        <v>250</v>
      </c>
      <c r="F7" s="22" t="s">
        <v>117</v>
      </c>
      <c r="G7" s="24"/>
      <c r="H7" s="25">
        <f t="shared" ref="H7:H31" si="0">+ROUND(G7*E7,2)</f>
        <v>0</v>
      </c>
    </row>
    <row r="8" spans="1:8" ht="28" x14ac:dyDescent="0.3">
      <c r="A8" s="22" t="s">
        <v>23</v>
      </c>
      <c r="B8" s="65" t="s">
        <v>210</v>
      </c>
      <c r="C8" s="22" t="s">
        <v>32</v>
      </c>
      <c r="D8" s="22" t="s">
        <v>33</v>
      </c>
      <c r="E8" s="42">
        <v>190</v>
      </c>
      <c r="F8" s="22" t="s">
        <v>118</v>
      </c>
      <c r="G8" s="24"/>
      <c r="H8" s="25">
        <f t="shared" si="0"/>
        <v>0</v>
      </c>
    </row>
    <row r="9" spans="1:8" ht="28" x14ac:dyDescent="0.3">
      <c r="A9" s="22" t="s">
        <v>24</v>
      </c>
      <c r="B9" s="65" t="s">
        <v>214</v>
      </c>
      <c r="C9" s="22" t="s">
        <v>32</v>
      </c>
      <c r="D9" s="22" t="s">
        <v>119</v>
      </c>
      <c r="E9" s="42">
        <v>90</v>
      </c>
      <c r="F9" s="22"/>
      <c r="G9" s="24"/>
      <c r="H9" s="25">
        <f t="shared" si="0"/>
        <v>0</v>
      </c>
    </row>
    <row r="10" spans="1:8" ht="42" x14ac:dyDescent="0.3">
      <c r="A10" s="22" t="s">
        <v>25</v>
      </c>
      <c r="B10" s="65" t="s">
        <v>120</v>
      </c>
      <c r="C10" s="22" t="s">
        <v>32</v>
      </c>
      <c r="D10" s="22" t="s">
        <v>58</v>
      </c>
      <c r="E10" s="42">
        <v>3</v>
      </c>
      <c r="F10" s="22"/>
      <c r="G10" s="24"/>
      <c r="H10" s="25">
        <f t="shared" si="0"/>
        <v>0</v>
      </c>
    </row>
    <row r="11" spans="1:8" ht="42" x14ac:dyDescent="0.3">
      <c r="A11" s="22" t="s">
        <v>26</v>
      </c>
      <c r="B11" s="65" t="s">
        <v>121</v>
      </c>
      <c r="C11" s="22" t="s">
        <v>32</v>
      </c>
      <c r="D11" s="22" t="s">
        <v>119</v>
      </c>
      <c r="E11" s="23">
        <v>1.24</v>
      </c>
      <c r="F11" s="22"/>
      <c r="G11" s="24"/>
      <c r="H11" s="25">
        <f t="shared" si="0"/>
        <v>0</v>
      </c>
    </row>
    <row r="12" spans="1:8" ht="28" x14ac:dyDescent="0.3">
      <c r="A12" s="22" t="s">
        <v>27</v>
      </c>
      <c r="B12" s="65" t="s">
        <v>122</v>
      </c>
      <c r="C12" s="22" t="s">
        <v>32</v>
      </c>
      <c r="D12" s="26" t="s">
        <v>33</v>
      </c>
      <c r="E12" s="42">
        <v>29</v>
      </c>
      <c r="F12" s="22"/>
      <c r="G12" s="24"/>
      <c r="H12" s="25">
        <f t="shared" si="0"/>
        <v>0</v>
      </c>
    </row>
    <row r="13" spans="1:8" ht="28" x14ac:dyDescent="0.3">
      <c r="A13" s="22" t="s">
        <v>28</v>
      </c>
      <c r="B13" s="65" t="s">
        <v>123</v>
      </c>
      <c r="C13" s="22" t="s">
        <v>32</v>
      </c>
      <c r="D13" s="22" t="s">
        <v>58</v>
      </c>
      <c r="E13" s="42">
        <v>1</v>
      </c>
      <c r="F13" s="27"/>
      <c r="G13" s="39"/>
      <c r="H13" s="25">
        <f t="shared" si="0"/>
        <v>0</v>
      </c>
    </row>
    <row r="14" spans="1:8" ht="28" x14ac:dyDescent="0.3">
      <c r="A14" s="22" t="s">
        <v>29</v>
      </c>
      <c r="B14" s="65" t="s">
        <v>124</v>
      </c>
      <c r="C14" s="22" t="s">
        <v>32</v>
      </c>
      <c r="D14" s="22" t="s">
        <v>58</v>
      </c>
      <c r="E14" s="42">
        <v>1</v>
      </c>
      <c r="F14" s="22"/>
      <c r="G14" s="24"/>
      <c r="H14" s="25">
        <f t="shared" si="0"/>
        <v>0</v>
      </c>
    </row>
    <row r="15" spans="1:8" x14ac:dyDescent="0.3">
      <c r="A15" s="22" t="s">
        <v>30</v>
      </c>
      <c r="B15" s="65" t="s">
        <v>125</v>
      </c>
      <c r="C15" s="22" t="s">
        <v>32</v>
      </c>
      <c r="D15" s="22" t="s">
        <v>58</v>
      </c>
      <c r="E15" s="42">
        <v>1</v>
      </c>
      <c r="F15" s="22"/>
      <c r="G15" s="24"/>
      <c r="H15" s="25">
        <f t="shared" si="0"/>
        <v>0</v>
      </c>
    </row>
    <row r="16" spans="1:8" ht="42" x14ac:dyDescent="0.3">
      <c r="A16" s="22" t="s">
        <v>115</v>
      </c>
      <c r="B16" s="65" t="s">
        <v>126</v>
      </c>
      <c r="C16" s="22" t="s">
        <v>32</v>
      </c>
      <c r="D16" s="22" t="s">
        <v>38</v>
      </c>
      <c r="E16" s="40">
        <v>1.8</v>
      </c>
      <c r="F16" s="22"/>
      <c r="G16" s="24"/>
      <c r="H16" s="25">
        <f t="shared" si="0"/>
        <v>0</v>
      </c>
    </row>
    <row r="17" spans="1:8" ht="42" x14ac:dyDescent="0.3">
      <c r="A17" s="22" t="s">
        <v>116</v>
      </c>
      <c r="B17" s="65" t="s">
        <v>127</v>
      </c>
      <c r="C17" s="22" t="s">
        <v>32</v>
      </c>
      <c r="D17" s="22" t="s">
        <v>38</v>
      </c>
      <c r="E17" s="40">
        <v>0.3</v>
      </c>
      <c r="F17" s="22"/>
      <c r="G17" s="24"/>
      <c r="H17" s="25">
        <f t="shared" si="0"/>
        <v>0</v>
      </c>
    </row>
    <row r="18" spans="1:8" x14ac:dyDescent="0.3">
      <c r="A18" s="98">
        <v>2</v>
      </c>
      <c r="B18" s="117" t="s">
        <v>34</v>
      </c>
      <c r="C18" s="118"/>
      <c r="D18" s="118"/>
      <c r="E18" s="118"/>
      <c r="F18" s="118"/>
      <c r="G18" s="118"/>
      <c r="H18" s="119"/>
    </row>
    <row r="19" spans="1:8" ht="28" x14ac:dyDescent="0.3">
      <c r="A19" s="22" t="s">
        <v>35</v>
      </c>
      <c r="B19" s="65" t="s">
        <v>36</v>
      </c>
      <c r="C19" s="22" t="s">
        <v>37</v>
      </c>
      <c r="D19" s="26" t="s">
        <v>38</v>
      </c>
      <c r="E19" s="42">
        <v>107</v>
      </c>
      <c r="F19" s="22"/>
      <c r="G19" s="24"/>
      <c r="H19" s="25">
        <f t="shared" si="0"/>
        <v>0</v>
      </c>
    </row>
    <row r="20" spans="1:8" ht="28" x14ac:dyDescent="0.3">
      <c r="A20" s="22" t="s">
        <v>39</v>
      </c>
      <c r="B20" s="65" t="s">
        <v>40</v>
      </c>
      <c r="C20" s="22" t="s">
        <v>37</v>
      </c>
      <c r="D20" s="26" t="s">
        <v>38</v>
      </c>
      <c r="E20" s="42">
        <v>1610</v>
      </c>
      <c r="F20" s="22"/>
      <c r="G20" s="24"/>
      <c r="H20" s="25">
        <f t="shared" si="0"/>
        <v>0</v>
      </c>
    </row>
    <row r="21" spans="1:8" ht="28" x14ac:dyDescent="0.3">
      <c r="A21" s="22" t="s">
        <v>41</v>
      </c>
      <c r="B21" s="65" t="s">
        <v>132</v>
      </c>
      <c r="C21" s="22" t="s">
        <v>37</v>
      </c>
      <c r="D21" s="26" t="s">
        <v>38</v>
      </c>
      <c r="E21" s="42">
        <v>1610</v>
      </c>
      <c r="F21" s="22"/>
      <c r="G21" s="24"/>
      <c r="H21" s="25">
        <f t="shared" si="0"/>
        <v>0</v>
      </c>
    </row>
    <row r="22" spans="1:8" ht="28" x14ac:dyDescent="0.3">
      <c r="A22" s="22" t="s">
        <v>42</v>
      </c>
      <c r="B22" s="65" t="s">
        <v>133</v>
      </c>
      <c r="C22" s="22" t="s">
        <v>37</v>
      </c>
      <c r="D22" s="26" t="s">
        <v>38</v>
      </c>
      <c r="E22" s="42">
        <v>115</v>
      </c>
      <c r="F22" s="22"/>
      <c r="G22" s="24"/>
      <c r="H22" s="25">
        <f t="shared" si="0"/>
        <v>0</v>
      </c>
    </row>
    <row r="23" spans="1:8" ht="42" x14ac:dyDescent="0.3">
      <c r="A23" s="22" t="s">
        <v>44</v>
      </c>
      <c r="B23" s="65" t="s">
        <v>134</v>
      </c>
      <c r="C23" s="22" t="s">
        <v>37</v>
      </c>
      <c r="D23" s="26" t="s">
        <v>38</v>
      </c>
      <c r="E23" s="42">
        <v>115</v>
      </c>
      <c r="F23" s="22"/>
      <c r="G23" s="24"/>
      <c r="H23" s="25">
        <f t="shared" si="0"/>
        <v>0</v>
      </c>
    </row>
    <row r="24" spans="1:8" ht="28" x14ac:dyDescent="0.3">
      <c r="A24" s="22" t="s">
        <v>45</v>
      </c>
      <c r="B24" s="65" t="s">
        <v>43</v>
      </c>
      <c r="C24" s="22" t="s">
        <v>37</v>
      </c>
      <c r="D24" s="26" t="s">
        <v>33</v>
      </c>
      <c r="E24" s="42">
        <v>1786</v>
      </c>
      <c r="F24" s="27"/>
      <c r="G24" s="39"/>
      <c r="H24" s="25">
        <f t="shared" si="0"/>
        <v>0</v>
      </c>
    </row>
    <row r="25" spans="1:8" x14ac:dyDescent="0.3">
      <c r="A25" s="22" t="s">
        <v>46</v>
      </c>
      <c r="B25" s="65" t="s">
        <v>135</v>
      </c>
      <c r="C25" s="22" t="s">
        <v>37</v>
      </c>
      <c r="D25" s="26" t="s">
        <v>33</v>
      </c>
      <c r="E25" s="42">
        <v>688</v>
      </c>
      <c r="F25" s="22"/>
      <c r="G25" s="24"/>
      <c r="H25" s="25">
        <f t="shared" si="0"/>
        <v>0</v>
      </c>
    </row>
    <row r="26" spans="1:8" x14ac:dyDescent="0.3">
      <c r="A26" s="22" t="s">
        <v>47</v>
      </c>
      <c r="B26" s="65" t="s">
        <v>136</v>
      </c>
      <c r="C26" s="22" t="s">
        <v>37</v>
      </c>
      <c r="D26" s="26" t="s">
        <v>33</v>
      </c>
      <c r="E26" s="42">
        <v>37</v>
      </c>
      <c r="F26" s="22"/>
      <c r="G26" s="24"/>
      <c r="H26" s="25">
        <f t="shared" si="0"/>
        <v>0</v>
      </c>
    </row>
    <row r="27" spans="1:8" ht="42" x14ac:dyDescent="0.3">
      <c r="A27" s="22" t="s">
        <v>49</v>
      </c>
      <c r="B27" s="65" t="s">
        <v>137</v>
      </c>
      <c r="C27" s="22" t="s">
        <v>37</v>
      </c>
      <c r="D27" s="26" t="s">
        <v>33</v>
      </c>
      <c r="E27" s="42">
        <v>688</v>
      </c>
      <c r="F27" s="22" t="s">
        <v>140</v>
      </c>
      <c r="G27" s="24"/>
      <c r="H27" s="25">
        <f t="shared" si="0"/>
        <v>0</v>
      </c>
    </row>
    <row r="28" spans="1:8" ht="42" x14ac:dyDescent="0.3">
      <c r="A28" s="22" t="s">
        <v>128</v>
      </c>
      <c r="B28" s="65" t="s">
        <v>138</v>
      </c>
      <c r="C28" s="22" t="s">
        <v>48</v>
      </c>
      <c r="D28" s="26" t="s">
        <v>33</v>
      </c>
      <c r="E28" s="42">
        <v>211</v>
      </c>
      <c r="F28" s="22" t="s">
        <v>139</v>
      </c>
      <c r="G28" s="24"/>
      <c r="H28" s="25">
        <f t="shared" si="0"/>
        <v>0</v>
      </c>
    </row>
    <row r="29" spans="1:8" ht="42" x14ac:dyDescent="0.3">
      <c r="A29" s="22" t="s">
        <v>129</v>
      </c>
      <c r="B29" s="65" t="s">
        <v>141</v>
      </c>
      <c r="C29" s="22" t="s">
        <v>50</v>
      </c>
      <c r="D29" s="26" t="s">
        <v>33</v>
      </c>
      <c r="E29" s="42">
        <v>147</v>
      </c>
      <c r="F29" s="22" t="s">
        <v>142</v>
      </c>
      <c r="G29" s="24"/>
      <c r="H29" s="25">
        <f t="shared" si="0"/>
        <v>0</v>
      </c>
    </row>
    <row r="30" spans="1:8" ht="42" x14ac:dyDescent="0.3">
      <c r="A30" s="22" t="s">
        <v>130</v>
      </c>
      <c r="B30" s="65" t="s">
        <v>143</v>
      </c>
      <c r="C30" s="22" t="s">
        <v>37</v>
      </c>
      <c r="D30" s="26" t="s">
        <v>38</v>
      </c>
      <c r="E30" s="42">
        <v>3</v>
      </c>
      <c r="F30" s="22" t="s">
        <v>144</v>
      </c>
      <c r="G30" s="24"/>
      <c r="H30" s="25">
        <f t="shared" si="0"/>
        <v>0</v>
      </c>
    </row>
    <row r="31" spans="1:8" ht="28" x14ac:dyDescent="0.3">
      <c r="A31" s="22" t="s">
        <v>131</v>
      </c>
      <c r="B31" s="65" t="s">
        <v>145</v>
      </c>
      <c r="C31" s="22" t="s">
        <v>50</v>
      </c>
      <c r="D31" s="26" t="s">
        <v>33</v>
      </c>
      <c r="E31" s="42">
        <v>34</v>
      </c>
      <c r="F31" s="22"/>
      <c r="G31" s="24"/>
      <c r="H31" s="25">
        <f t="shared" si="0"/>
        <v>0</v>
      </c>
    </row>
    <row r="32" spans="1:8" x14ac:dyDescent="0.3">
      <c r="A32" s="98">
        <v>3</v>
      </c>
      <c r="B32" s="126" t="s">
        <v>51</v>
      </c>
      <c r="C32" s="127"/>
      <c r="D32" s="127"/>
      <c r="E32" s="127"/>
      <c r="F32" s="127"/>
      <c r="G32" s="127"/>
      <c r="H32" s="128"/>
    </row>
    <row r="33" spans="1:11" x14ac:dyDescent="0.3">
      <c r="A33" s="88" t="s">
        <v>59</v>
      </c>
      <c r="B33" s="66" t="s">
        <v>60</v>
      </c>
      <c r="C33" s="8" t="s">
        <v>32</v>
      </c>
      <c r="D33" s="28" t="s">
        <v>38</v>
      </c>
      <c r="E33" s="10"/>
      <c r="F33" s="29"/>
      <c r="G33" s="24"/>
      <c r="H33" s="25">
        <f>-ROUND(G33*E33,2)</f>
        <v>0</v>
      </c>
    </row>
    <row r="34" spans="1:11" x14ac:dyDescent="0.3">
      <c r="A34" s="89" t="s">
        <v>61</v>
      </c>
      <c r="B34" s="66" t="s">
        <v>62</v>
      </c>
      <c r="C34" s="8" t="s">
        <v>32</v>
      </c>
      <c r="D34" s="28" t="s">
        <v>38</v>
      </c>
      <c r="E34" s="11">
        <v>1495</v>
      </c>
      <c r="F34" s="29"/>
      <c r="G34" s="24"/>
      <c r="H34" s="25">
        <f>-ROUND(G34*E34,2)</f>
        <v>0</v>
      </c>
      <c r="J34" s="30"/>
      <c r="K34" s="30"/>
    </row>
    <row r="35" spans="1:11" x14ac:dyDescent="0.3">
      <c r="A35" s="98">
        <v>4</v>
      </c>
      <c r="B35" s="123" t="s">
        <v>52</v>
      </c>
      <c r="C35" s="124"/>
      <c r="D35" s="124"/>
      <c r="E35" s="124"/>
      <c r="F35" s="124"/>
      <c r="G35" s="124"/>
      <c r="H35" s="125"/>
    </row>
    <row r="36" spans="1:11" ht="56" x14ac:dyDescent="0.3">
      <c r="A36" s="89" t="s">
        <v>63</v>
      </c>
      <c r="B36" s="66" t="s">
        <v>146</v>
      </c>
      <c r="C36" s="8" t="s">
        <v>64</v>
      </c>
      <c r="D36" s="8" t="s">
        <v>12</v>
      </c>
      <c r="E36" s="8">
        <v>6</v>
      </c>
      <c r="F36" s="22"/>
      <c r="G36" s="24"/>
      <c r="H36" s="25">
        <f t="shared" ref="H36:H38" si="1">+ROUND(G36*E36,2)</f>
        <v>0</v>
      </c>
    </row>
    <row r="37" spans="1:11" ht="42" x14ac:dyDescent="0.3">
      <c r="A37" s="89" t="s">
        <v>65</v>
      </c>
      <c r="B37" s="66" t="s">
        <v>147</v>
      </c>
      <c r="C37" s="8" t="s">
        <v>64</v>
      </c>
      <c r="D37" s="8" t="s">
        <v>9</v>
      </c>
      <c r="E37" s="8">
        <v>31.8</v>
      </c>
      <c r="F37" s="31"/>
      <c r="G37" s="24"/>
      <c r="H37" s="25">
        <f t="shared" si="1"/>
        <v>0</v>
      </c>
    </row>
    <row r="38" spans="1:11" x14ac:dyDescent="0.3">
      <c r="A38" s="89" t="s">
        <v>66</v>
      </c>
      <c r="B38" s="66" t="s">
        <v>67</v>
      </c>
      <c r="C38" s="8" t="s">
        <v>64</v>
      </c>
      <c r="D38" s="8" t="s">
        <v>38</v>
      </c>
      <c r="E38" s="14">
        <v>3.9</v>
      </c>
      <c r="F38" s="31"/>
      <c r="G38" s="24"/>
      <c r="H38" s="25">
        <f t="shared" si="1"/>
        <v>0</v>
      </c>
    </row>
    <row r="39" spans="1:11" x14ac:dyDescent="0.3">
      <c r="A39" s="98">
        <v>5</v>
      </c>
      <c r="B39" s="123" t="s">
        <v>112</v>
      </c>
      <c r="C39" s="124"/>
      <c r="D39" s="124"/>
      <c r="E39" s="124"/>
      <c r="F39" s="124"/>
      <c r="G39" s="124"/>
      <c r="H39" s="125"/>
    </row>
    <row r="40" spans="1:11" x14ac:dyDescent="0.3">
      <c r="A40" s="89" t="s">
        <v>68</v>
      </c>
      <c r="B40" s="66" t="s">
        <v>69</v>
      </c>
      <c r="C40" s="8" t="s">
        <v>50</v>
      </c>
      <c r="D40" s="28" t="s">
        <v>38</v>
      </c>
      <c r="E40" s="13">
        <v>11.4</v>
      </c>
      <c r="F40" s="31"/>
      <c r="G40" s="24"/>
      <c r="H40" s="25">
        <f t="shared" ref="H40:H44" si="2">+ROUND(G40*E40,2)</f>
        <v>0</v>
      </c>
    </row>
    <row r="41" spans="1:11" x14ac:dyDescent="0.3">
      <c r="A41" s="89" t="s">
        <v>70</v>
      </c>
      <c r="B41" s="66" t="s">
        <v>71</v>
      </c>
      <c r="C41" s="8" t="s">
        <v>50</v>
      </c>
      <c r="D41" s="28" t="s">
        <v>33</v>
      </c>
      <c r="E41" s="11">
        <v>34</v>
      </c>
      <c r="F41" s="31"/>
      <c r="G41" s="24"/>
      <c r="H41" s="25">
        <f t="shared" si="2"/>
        <v>0</v>
      </c>
    </row>
    <row r="42" spans="1:11" ht="28" x14ac:dyDescent="0.3">
      <c r="A42" s="90" t="s">
        <v>72</v>
      </c>
      <c r="B42" s="67" t="s">
        <v>73</v>
      </c>
      <c r="C42" s="45" t="s">
        <v>74</v>
      </c>
      <c r="D42" s="46" t="s">
        <v>33</v>
      </c>
      <c r="E42" s="47">
        <v>24</v>
      </c>
      <c r="F42" s="48"/>
      <c r="G42" s="49"/>
      <c r="H42" s="50">
        <f t="shared" si="2"/>
        <v>0</v>
      </c>
    </row>
    <row r="43" spans="1:11" ht="28" x14ac:dyDescent="0.3">
      <c r="A43" s="83" t="s">
        <v>75</v>
      </c>
      <c r="B43" s="68" t="s">
        <v>149</v>
      </c>
      <c r="C43" s="52" t="s">
        <v>76</v>
      </c>
      <c r="D43" s="53" t="s">
        <v>9</v>
      </c>
      <c r="E43" s="54">
        <v>13</v>
      </c>
      <c r="F43" s="31"/>
      <c r="G43" s="24"/>
      <c r="H43" s="25">
        <f t="shared" si="2"/>
        <v>0</v>
      </c>
    </row>
    <row r="44" spans="1:11" x14ac:dyDescent="0.3">
      <c r="A44" s="83" t="s">
        <v>148</v>
      </c>
      <c r="B44" s="68" t="s">
        <v>87</v>
      </c>
      <c r="C44" s="52" t="s">
        <v>76</v>
      </c>
      <c r="D44" s="53" t="s">
        <v>9</v>
      </c>
      <c r="E44" s="54">
        <v>13</v>
      </c>
      <c r="F44" s="31"/>
      <c r="G44" s="24"/>
      <c r="H44" s="25">
        <f t="shared" si="2"/>
        <v>0</v>
      </c>
    </row>
    <row r="45" spans="1:11" x14ac:dyDescent="0.3">
      <c r="A45" s="98">
        <v>6</v>
      </c>
      <c r="B45" s="117" t="s">
        <v>53</v>
      </c>
      <c r="C45" s="118"/>
      <c r="D45" s="118"/>
      <c r="E45" s="118"/>
      <c r="F45" s="118"/>
      <c r="G45" s="118"/>
      <c r="H45" s="119"/>
    </row>
    <row r="46" spans="1:11" x14ac:dyDescent="0.3">
      <c r="A46" s="83" t="s">
        <v>77</v>
      </c>
      <c r="B46" s="103" t="s">
        <v>213</v>
      </c>
      <c r="C46" s="52" t="s">
        <v>50</v>
      </c>
      <c r="D46" s="53" t="s">
        <v>38</v>
      </c>
      <c r="E46" s="55">
        <v>11.4</v>
      </c>
      <c r="F46" s="31"/>
      <c r="G46" s="24"/>
      <c r="H46" s="25">
        <f t="shared" ref="H46:H50" si="3">+ROUND(G46*E46,2)</f>
        <v>0</v>
      </c>
    </row>
    <row r="47" spans="1:11" x14ac:dyDescent="0.3">
      <c r="A47" s="83" t="s">
        <v>78</v>
      </c>
      <c r="B47" s="68" t="s">
        <v>79</v>
      </c>
      <c r="C47" s="52" t="s">
        <v>50</v>
      </c>
      <c r="D47" s="53" t="s">
        <v>33</v>
      </c>
      <c r="E47" s="54">
        <v>34</v>
      </c>
      <c r="F47" s="31"/>
      <c r="G47" s="24"/>
      <c r="H47" s="25">
        <f t="shared" si="3"/>
        <v>0</v>
      </c>
    </row>
    <row r="48" spans="1:11" ht="28" x14ac:dyDescent="0.3">
      <c r="A48" s="83" t="s">
        <v>80</v>
      </c>
      <c r="B48" s="69" t="s">
        <v>73</v>
      </c>
      <c r="C48" s="52" t="s">
        <v>74</v>
      </c>
      <c r="D48" s="53" t="s">
        <v>33</v>
      </c>
      <c r="E48" s="54">
        <v>24</v>
      </c>
      <c r="F48" s="31"/>
      <c r="G48" s="24"/>
      <c r="H48" s="25">
        <f t="shared" si="3"/>
        <v>0</v>
      </c>
    </row>
    <row r="49" spans="1:8" ht="28" x14ac:dyDescent="0.3">
      <c r="A49" s="83" t="s">
        <v>81</v>
      </c>
      <c r="B49" s="68" t="s">
        <v>149</v>
      </c>
      <c r="C49" s="52" t="s">
        <v>76</v>
      </c>
      <c r="D49" s="53" t="s">
        <v>9</v>
      </c>
      <c r="E49" s="54">
        <v>13</v>
      </c>
      <c r="F49" s="31"/>
      <c r="G49" s="24"/>
      <c r="H49" s="25">
        <f t="shared" si="3"/>
        <v>0</v>
      </c>
    </row>
    <row r="50" spans="1:8" x14ac:dyDescent="0.3">
      <c r="A50" s="83" t="s">
        <v>150</v>
      </c>
      <c r="B50" s="68" t="s">
        <v>87</v>
      </c>
      <c r="C50" s="52" t="s">
        <v>76</v>
      </c>
      <c r="D50" s="53" t="s">
        <v>9</v>
      </c>
      <c r="E50" s="54">
        <v>13</v>
      </c>
      <c r="F50" s="31"/>
      <c r="G50" s="24"/>
      <c r="H50" s="102">
        <f t="shared" si="3"/>
        <v>0</v>
      </c>
    </row>
    <row r="51" spans="1:8" x14ac:dyDescent="0.3">
      <c r="A51" s="98">
        <v>7</v>
      </c>
      <c r="B51" s="135" t="s">
        <v>215</v>
      </c>
      <c r="C51" s="136"/>
      <c r="D51" s="136"/>
      <c r="E51" s="136"/>
      <c r="F51" s="136"/>
      <c r="G51" s="136"/>
      <c r="H51" s="137"/>
    </row>
    <row r="52" spans="1:8" x14ac:dyDescent="0.3">
      <c r="A52" s="83" t="s">
        <v>82</v>
      </c>
      <c r="B52" s="103" t="s">
        <v>211</v>
      </c>
      <c r="C52" s="52" t="s">
        <v>50</v>
      </c>
      <c r="D52" s="53" t="s">
        <v>38</v>
      </c>
      <c r="E52" s="54">
        <v>35</v>
      </c>
      <c r="F52" s="31"/>
      <c r="G52" s="24"/>
      <c r="H52" s="25">
        <f t="shared" ref="H52:H56" si="4">+ROUND(G52*E52,2)</f>
        <v>0</v>
      </c>
    </row>
    <row r="53" spans="1:8" x14ac:dyDescent="0.3">
      <c r="A53" s="83" t="s">
        <v>83</v>
      </c>
      <c r="B53" s="68" t="s">
        <v>71</v>
      </c>
      <c r="C53" s="52" t="s">
        <v>50</v>
      </c>
      <c r="D53" s="53" t="s">
        <v>33</v>
      </c>
      <c r="E53" s="54">
        <v>172</v>
      </c>
      <c r="F53" s="31"/>
      <c r="G53" s="24"/>
      <c r="H53" s="25">
        <f t="shared" si="4"/>
        <v>0</v>
      </c>
    </row>
    <row r="54" spans="1:8" ht="28" x14ac:dyDescent="0.3">
      <c r="A54" s="83" t="s">
        <v>84</v>
      </c>
      <c r="B54" s="103" t="s">
        <v>153</v>
      </c>
      <c r="C54" s="52" t="s">
        <v>74</v>
      </c>
      <c r="D54" s="53" t="s">
        <v>33</v>
      </c>
      <c r="E54" s="54">
        <v>210</v>
      </c>
      <c r="F54" s="31"/>
      <c r="G54" s="24"/>
      <c r="H54" s="25">
        <f t="shared" si="4"/>
        <v>0</v>
      </c>
    </row>
    <row r="55" spans="1:8" ht="28" x14ac:dyDescent="0.3">
      <c r="A55" s="83" t="s">
        <v>85</v>
      </c>
      <c r="B55" s="69" t="s">
        <v>151</v>
      </c>
      <c r="C55" s="52" t="s">
        <v>74</v>
      </c>
      <c r="D55" s="52" t="s">
        <v>33</v>
      </c>
      <c r="E55" s="54">
        <v>279</v>
      </c>
      <c r="F55" s="31"/>
      <c r="G55" s="24"/>
      <c r="H55" s="25">
        <f t="shared" si="4"/>
        <v>0</v>
      </c>
    </row>
    <row r="56" spans="1:8" ht="28" x14ac:dyDescent="0.3">
      <c r="A56" s="83" t="s">
        <v>86</v>
      </c>
      <c r="B56" s="68" t="s">
        <v>152</v>
      </c>
      <c r="C56" s="52" t="s">
        <v>74</v>
      </c>
      <c r="D56" s="52" t="s">
        <v>33</v>
      </c>
      <c r="E56" s="54">
        <v>279</v>
      </c>
      <c r="F56" s="22"/>
      <c r="G56" s="24"/>
      <c r="H56" s="25">
        <f t="shared" si="4"/>
        <v>0</v>
      </c>
    </row>
    <row r="57" spans="1:8" x14ac:dyDescent="0.3">
      <c r="A57" s="98">
        <v>8</v>
      </c>
      <c r="B57" s="135" t="s">
        <v>216</v>
      </c>
      <c r="C57" s="136"/>
      <c r="D57" s="136"/>
      <c r="E57" s="136"/>
      <c r="F57" s="136"/>
      <c r="G57" s="136"/>
      <c r="H57" s="137"/>
    </row>
    <row r="58" spans="1:8" x14ac:dyDescent="0.3">
      <c r="A58" s="88" t="s">
        <v>88</v>
      </c>
      <c r="B58" s="107" t="s">
        <v>217</v>
      </c>
      <c r="C58" s="59" t="s">
        <v>50</v>
      </c>
      <c r="D58" s="60" t="s">
        <v>38</v>
      </c>
      <c r="E58" s="106">
        <v>25</v>
      </c>
      <c r="F58" s="61"/>
      <c r="G58" s="62"/>
      <c r="H58" s="63">
        <f t="shared" ref="H58:H92" si="5">+ROUND(G58*E58,2)</f>
        <v>0</v>
      </c>
    </row>
    <row r="59" spans="1:8" x14ac:dyDescent="0.3">
      <c r="A59" s="89" t="s">
        <v>89</v>
      </c>
      <c r="B59" s="66" t="s">
        <v>79</v>
      </c>
      <c r="C59" s="8" t="s">
        <v>50</v>
      </c>
      <c r="D59" s="28" t="s">
        <v>33</v>
      </c>
      <c r="E59" s="12">
        <v>172</v>
      </c>
      <c r="F59" s="31"/>
      <c r="G59" s="24"/>
      <c r="H59" s="25">
        <f t="shared" si="5"/>
        <v>0</v>
      </c>
    </row>
    <row r="60" spans="1:8" ht="28" x14ac:dyDescent="0.3">
      <c r="A60" s="89" t="s">
        <v>91</v>
      </c>
      <c r="B60" s="70" t="s">
        <v>153</v>
      </c>
      <c r="C60" s="8" t="s">
        <v>74</v>
      </c>
      <c r="D60" s="28" t="s">
        <v>33</v>
      </c>
      <c r="E60" s="12">
        <v>210</v>
      </c>
      <c r="F60" s="31"/>
      <c r="G60" s="24"/>
      <c r="H60" s="25">
        <f t="shared" si="5"/>
        <v>0</v>
      </c>
    </row>
    <row r="61" spans="1:8" ht="28" x14ac:dyDescent="0.3">
      <c r="A61" s="89" t="s">
        <v>92</v>
      </c>
      <c r="B61" s="66" t="s">
        <v>151</v>
      </c>
      <c r="C61" s="8" t="s">
        <v>74</v>
      </c>
      <c r="D61" s="8" t="s">
        <v>33</v>
      </c>
      <c r="E61" s="12">
        <v>279</v>
      </c>
      <c r="F61" s="31"/>
      <c r="G61" s="24"/>
      <c r="H61" s="25">
        <f t="shared" si="5"/>
        <v>0</v>
      </c>
    </row>
    <row r="62" spans="1:8" ht="28" x14ac:dyDescent="0.3">
      <c r="A62" s="90" t="s">
        <v>93</v>
      </c>
      <c r="B62" s="71" t="s">
        <v>152</v>
      </c>
      <c r="C62" s="45" t="s">
        <v>74</v>
      </c>
      <c r="D62" s="45" t="s">
        <v>33</v>
      </c>
      <c r="E62" s="56">
        <v>279</v>
      </c>
      <c r="F62" s="57"/>
      <c r="G62" s="49"/>
      <c r="H62" s="50">
        <f t="shared" si="5"/>
        <v>0</v>
      </c>
    </row>
    <row r="63" spans="1:8" x14ac:dyDescent="0.3">
      <c r="A63" s="58">
        <v>9</v>
      </c>
      <c r="B63" s="129" t="s">
        <v>208</v>
      </c>
      <c r="C63" s="130"/>
      <c r="D63" s="130"/>
      <c r="E63" s="130"/>
      <c r="F63" s="130"/>
      <c r="G63" s="130"/>
      <c r="H63" s="131"/>
    </row>
    <row r="64" spans="1:8" ht="28" x14ac:dyDescent="0.3">
      <c r="A64" s="83" t="s">
        <v>94</v>
      </c>
      <c r="B64" s="76" t="s">
        <v>167</v>
      </c>
      <c r="C64" s="77" t="s">
        <v>76</v>
      </c>
      <c r="D64" s="77" t="s">
        <v>33</v>
      </c>
      <c r="E64" s="78">
        <v>8</v>
      </c>
      <c r="F64" s="79"/>
      <c r="G64" s="62"/>
      <c r="H64" s="75">
        <f t="shared" si="5"/>
        <v>0</v>
      </c>
    </row>
    <row r="65" spans="1:8" ht="28" x14ac:dyDescent="0.3">
      <c r="A65" s="83" t="s">
        <v>95</v>
      </c>
      <c r="B65" s="68" t="s">
        <v>168</v>
      </c>
      <c r="C65" s="52" t="s">
        <v>76</v>
      </c>
      <c r="D65" s="52" t="s">
        <v>33</v>
      </c>
      <c r="E65" s="54">
        <v>8</v>
      </c>
      <c r="F65" s="22"/>
      <c r="G65" s="24"/>
      <c r="H65" s="50">
        <f t="shared" si="5"/>
        <v>0</v>
      </c>
    </row>
    <row r="66" spans="1:8" x14ac:dyDescent="0.3">
      <c r="A66" s="83" t="s">
        <v>96</v>
      </c>
      <c r="B66" s="68" t="s">
        <v>71</v>
      </c>
      <c r="C66" s="52" t="s">
        <v>50</v>
      </c>
      <c r="D66" s="52" t="s">
        <v>33</v>
      </c>
      <c r="E66" s="54">
        <v>8</v>
      </c>
      <c r="F66" s="22"/>
      <c r="G66" s="24"/>
      <c r="H66" s="50">
        <f t="shared" si="5"/>
        <v>0</v>
      </c>
    </row>
    <row r="67" spans="1:8" x14ac:dyDescent="0.3">
      <c r="A67" s="83" t="s">
        <v>154</v>
      </c>
      <c r="B67" s="108" t="s">
        <v>212</v>
      </c>
      <c r="C67" s="85" t="s">
        <v>50</v>
      </c>
      <c r="D67" s="85" t="s">
        <v>38</v>
      </c>
      <c r="E67" s="86">
        <v>9</v>
      </c>
      <c r="F67" s="57"/>
      <c r="G67" s="49"/>
      <c r="H67" s="50">
        <f t="shared" si="5"/>
        <v>0</v>
      </c>
    </row>
    <row r="68" spans="1:8" x14ac:dyDescent="0.3">
      <c r="A68" s="101" t="s">
        <v>155</v>
      </c>
      <c r="B68" s="132" t="s">
        <v>169</v>
      </c>
      <c r="C68" s="133"/>
      <c r="D68" s="133"/>
      <c r="E68" s="133"/>
      <c r="F68" s="133"/>
      <c r="G68" s="133"/>
      <c r="H68" s="134"/>
    </row>
    <row r="69" spans="1:8" ht="28" x14ac:dyDescent="0.3">
      <c r="A69" s="83" t="s">
        <v>156</v>
      </c>
      <c r="B69" s="76" t="s">
        <v>167</v>
      </c>
      <c r="C69" s="77" t="s">
        <v>76</v>
      </c>
      <c r="D69" s="77" t="s">
        <v>33</v>
      </c>
      <c r="E69" s="78">
        <v>8</v>
      </c>
      <c r="F69" s="79"/>
      <c r="G69" s="62"/>
      <c r="H69" s="75">
        <f t="shared" si="5"/>
        <v>0</v>
      </c>
    </row>
    <row r="70" spans="1:8" ht="28" x14ac:dyDescent="0.3">
      <c r="A70" s="83" t="s">
        <v>157</v>
      </c>
      <c r="B70" s="68" t="s">
        <v>168</v>
      </c>
      <c r="C70" s="52" t="s">
        <v>76</v>
      </c>
      <c r="D70" s="52" t="s">
        <v>33</v>
      </c>
      <c r="E70" s="54">
        <v>8</v>
      </c>
      <c r="F70" s="22"/>
      <c r="G70" s="24"/>
      <c r="H70" s="50">
        <f t="shared" si="5"/>
        <v>0</v>
      </c>
    </row>
    <row r="71" spans="1:8" x14ac:dyDescent="0.3">
      <c r="A71" s="83" t="s">
        <v>158</v>
      </c>
      <c r="B71" s="68" t="s">
        <v>90</v>
      </c>
      <c r="C71" s="52" t="s">
        <v>50</v>
      </c>
      <c r="D71" s="52" t="s">
        <v>33</v>
      </c>
      <c r="E71" s="54">
        <v>8</v>
      </c>
      <c r="F71" s="22"/>
      <c r="G71" s="24"/>
      <c r="H71" s="50">
        <f t="shared" si="5"/>
        <v>0</v>
      </c>
    </row>
    <row r="72" spans="1:8" x14ac:dyDescent="0.3">
      <c r="A72" s="83" t="s">
        <v>159</v>
      </c>
      <c r="B72" s="108" t="s">
        <v>212</v>
      </c>
      <c r="C72" s="85" t="s">
        <v>50</v>
      </c>
      <c r="D72" s="85" t="s">
        <v>38</v>
      </c>
      <c r="E72" s="86">
        <v>9</v>
      </c>
      <c r="F72" s="57"/>
      <c r="G72" s="49"/>
      <c r="H72" s="50">
        <f t="shared" si="5"/>
        <v>0</v>
      </c>
    </row>
    <row r="73" spans="1:8" x14ac:dyDescent="0.3">
      <c r="A73" s="99" t="s">
        <v>160</v>
      </c>
      <c r="B73" s="129" t="s">
        <v>113</v>
      </c>
      <c r="C73" s="130"/>
      <c r="D73" s="130"/>
      <c r="E73" s="130"/>
      <c r="F73" s="130"/>
      <c r="G73" s="130"/>
      <c r="H73" s="131"/>
    </row>
    <row r="74" spans="1:8" x14ac:dyDescent="0.3">
      <c r="A74" s="83" t="s">
        <v>97</v>
      </c>
      <c r="B74" s="76" t="s">
        <v>170</v>
      </c>
      <c r="C74" s="77" t="s">
        <v>50</v>
      </c>
      <c r="D74" s="77" t="s">
        <v>38</v>
      </c>
      <c r="E74" s="78">
        <v>895</v>
      </c>
      <c r="F74" s="79"/>
      <c r="G74" s="62"/>
      <c r="H74" s="75">
        <f t="shared" si="5"/>
        <v>0</v>
      </c>
    </row>
    <row r="75" spans="1:8" x14ac:dyDescent="0.3">
      <c r="A75" s="83" t="s">
        <v>100</v>
      </c>
      <c r="B75" s="68" t="s">
        <v>71</v>
      </c>
      <c r="C75" s="52" t="s">
        <v>50</v>
      </c>
      <c r="D75" s="52" t="s">
        <v>33</v>
      </c>
      <c r="E75" s="54">
        <v>805</v>
      </c>
      <c r="F75" s="22"/>
      <c r="G75" s="24"/>
      <c r="H75" s="50">
        <f t="shared" si="5"/>
        <v>0</v>
      </c>
    </row>
    <row r="76" spans="1:8" ht="28" x14ac:dyDescent="0.3">
      <c r="A76" s="83" t="s">
        <v>101</v>
      </c>
      <c r="B76" s="64" t="s">
        <v>171</v>
      </c>
      <c r="C76" s="52" t="s">
        <v>74</v>
      </c>
      <c r="D76" s="52" t="s">
        <v>33</v>
      </c>
      <c r="E76" s="54">
        <v>783</v>
      </c>
      <c r="F76" s="22"/>
      <c r="G76" s="24"/>
      <c r="H76" s="50">
        <f t="shared" si="5"/>
        <v>0</v>
      </c>
    </row>
    <row r="77" spans="1:8" ht="28" x14ac:dyDescent="0.3">
      <c r="A77" s="83" t="s">
        <v>161</v>
      </c>
      <c r="B77" s="68" t="s">
        <v>172</v>
      </c>
      <c r="C77" s="52" t="s">
        <v>76</v>
      </c>
      <c r="D77" s="52" t="s">
        <v>9</v>
      </c>
      <c r="E77" s="54">
        <v>317</v>
      </c>
      <c r="F77" s="22"/>
      <c r="G77" s="24"/>
      <c r="H77" s="50">
        <f t="shared" si="5"/>
        <v>0</v>
      </c>
    </row>
    <row r="78" spans="1:8" ht="28" x14ac:dyDescent="0.3">
      <c r="A78" s="83" t="s">
        <v>162</v>
      </c>
      <c r="B78" s="68" t="s">
        <v>173</v>
      </c>
      <c r="C78" s="52" t="s">
        <v>76</v>
      </c>
      <c r="D78" s="52" t="s">
        <v>9</v>
      </c>
      <c r="E78" s="54">
        <v>565</v>
      </c>
      <c r="F78" s="22"/>
      <c r="G78" s="24"/>
      <c r="H78" s="50">
        <f t="shared" si="5"/>
        <v>0</v>
      </c>
    </row>
    <row r="79" spans="1:8" x14ac:dyDescent="0.3">
      <c r="A79" s="83" t="s">
        <v>163</v>
      </c>
      <c r="B79" s="68" t="s">
        <v>87</v>
      </c>
      <c r="C79" s="52" t="s">
        <v>76</v>
      </c>
      <c r="D79" s="52" t="s">
        <v>9</v>
      </c>
      <c r="E79" s="54">
        <v>317</v>
      </c>
      <c r="F79" s="22"/>
      <c r="G79" s="24"/>
      <c r="H79" s="50">
        <f t="shared" si="5"/>
        <v>0</v>
      </c>
    </row>
    <row r="80" spans="1:8" ht="42" x14ac:dyDescent="0.3">
      <c r="A80" s="83" t="s">
        <v>164</v>
      </c>
      <c r="B80" s="68" t="s">
        <v>174</v>
      </c>
      <c r="C80" s="52" t="s">
        <v>76</v>
      </c>
      <c r="D80" s="52" t="s">
        <v>33</v>
      </c>
      <c r="E80" s="54">
        <v>5</v>
      </c>
      <c r="F80" s="22"/>
      <c r="G80" s="24"/>
      <c r="H80" s="50">
        <f t="shared" si="5"/>
        <v>0</v>
      </c>
    </row>
    <row r="81" spans="1:8" ht="42" x14ac:dyDescent="0.3">
      <c r="A81" s="83" t="s">
        <v>165</v>
      </c>
      <c r="B81" s="68" t="s">
        <v>175</v>
      </c>
      <c r="C81" s="52" t="s">
        <v>76</v>
      </c>
      <c r="D81" s="52" t="s">
        <v>33</v>
      </c>
      <c r="E81" s="54">
        <v>39</v>
      </c>
      <c r="F81" s="22"/>
      <c r="G81" s="24"/>
      <c r="H81" s="50">
        <f t="shared" si="5"/>
        <v>0</v>
      </c>
    </row>
    <row r="82" spans="1:8" ht="28" x14ac:dyDescent="0.3">
      <c r="A82" s="83" t="s">
        <v>166</v>
      </c>
      <c r="B82" s="84" t="s">
        <v>168</v>
      </c>
      <c r="C82" s="85" t="s">
        <v>76</v>
      </c>
      <c r="D82" s="85" t="s">
        <v>33</v>
      </c>
      <c r="E82" s="86">
        <v>41</v>
      </c>
      <c r="F82" s="57"/>
      <c r="G82" s="49"/>
      <c r="H82" s="50">
        <f t="shared" si="5"/>
        <v>0</v>
      </c>
    </row>
    <row r="83" spans="1:8" x14ac:dyDescent="0.3">
      <c r="A83" s="99" t="s">
        <v>176</v>
      </c>
      <c r="B83" s="120" t="s">
        <v>54</v>
      </c>
      <c r="C83" s="121"/>
      <c r="D83" s="121"/>
      <c r="E83" s="121"/>
      <c r="F83" s="121"/>
      <c r="G83" s="121"/>
      <c r="H83" s="122"/>
    </row>
    <row r="84" spans="1:8" x14ac:dyDescent="0.3">
      <c r="A84" s="83" t="s">
        <v>102</v>
      </c>
      <c r="B84" s="87" t="s">
        <v>170</v>
      </c>
      <c r="C84" s="77" t="s">
        <v>50</v>
      </c>
      <c r="D84" s="77" t="s">
        <v>38</v>
      </c>
      <c r="E84" s="78">
        <v>895</v>
      </c>
      <c r="F84" s="79"/>
      <c r="G84" s="62"/>
      <c r="H84" s="75">
        <f t="shared" si="5"/>
        <v>0</v>
      </c>
    </row>
    <row r="85" spans="1:8" x14ac:dyDescent="0.3">
      <c r="A85" s="83" t="s">
        <v>104</v>
      </c>
      <c r="B85" s="72" t="s">
        <v>90</v>
      </c>
      <c r="C85" s="52" t="s">
        <v>50</v>
      </c>
      <c r="D85" s="52" t="s">
        <v>33</v>
      </c>
      <c r="E85" s="54">
        <v>805</v>
      </c>
      <c r="F85" s="22"/>
      <c r="G85" s="24"/>
      <c r="H85" s="50">
        <f t="shared" si="5"/>
        <v>0</v>
      </c>
    </row>
    <row r="86" spans="1:8" ht="28" x14ac:dyDescent="0.3">
      <c r="A86" s="83" t="s">
        <v>105</v>
      </c>
      <c r="B86" s="29" t="s">
        <v>171</v>
      </c>
      <c r="C86" s="52" t="s">
        <v>74</v>
      </c>
      <c r="D86" s="52" t="s">
        <v>33</v>
      </c>
      <c r="E86" s="54">
        <v>783</v>
      </c>
      <c r="F86" s="22"/>
      <c r="G86" s="24"/>
      <c r="H86" s="50">
        <f t="shared" si="5"/>
        <v>0</v>
      </c>
    </row>
    <row r="87" spans="1:8" ht="28" x14ac:dyDescent="0.3">
      <c r="A87" s="83" t="s">
        <v>106</v>
      </c>
      <c r="B87" s="29" t="s">
        <v>172</v>
      </c>
      <c r="C87" s="52" t="s">
        <v>76</v>
      </c>
      <c r="D87" s="52" t="s">
        <v>9</v>
      </c>
      <c r="E87" s="54">
        <v>317</v>
      </c>
      <c r="F87" s="22"/>
      <c r="G87" s="24"/>
      <c r="H87" s="50">
        <f t="shared" si="5"/>
        <v>0</v>
      </c>
    </row>
    <row r="88" spans="1:8" ht="28" x14ac:dyDescent="0.3">
      <c r="A88" s="83" t="s">
        <v>107</v>
      </c>
      <c r="B88" s="29" t="s">
        <v>173</v>
      </c>
      <c r="C88" s="52" t="s">
        <v>76</v>
      </c>
      <c r="D88" s="52" t="s">
        <v>9</v>
      </c>
      <c r="E88" s="54">
        <v>565</v>
      </c>
      <c r="F88" s="22"/>
      <c r="G88" s="24"/>
      <c r="H88" s="50">
        <f t="shared" si="5"/>
        <v>0</v>
      </c>
    </row>
    <row r="89" spans="1:8" x14ac:dyDescent="0.3">
      <c r="A89" s="83" t="s">
        <v>108</v>
      </c>
      <c r="B89" s="72" t="s">
        <v>87</v>
      </c>
      <c r="C89" s="52" t="s">
        <v>76</v>
      </c>
      <c r="D89" s="52" t="s">
        <v>9</v>
      </c>
      <c r="E89" s="54">
        <v>317</v>
      </c>
      <c r="F89" s="22"/>
      <c r="G89" s="24"/>
      <c r="H89" s="50">
        <f t="shared" si="5"/>
        <v>0</v>
      </c>
    </row>
    <row r="90" spans="1:8" ht="42" x14ac:dyDescent="0.3">
      <c r="A90" s="83" t="s">
        <v>177</v>
      </c>
      <c r="B90" s="29" t="s">
        <v>174</v>
      </c>
      <c r="C90" s="52" t="s">
        <v>76</v>
      </c>
      <c r="D90" s="52" t="s">
        <v>33</v>
      </c>
      <c r="E90" s="54">
        <v>5</v>
      </c>
      <c r="F90" s="22"/>
      <c r="G90" s="24"/>
      <c r="H90" s="50">
        <f t="shared" si="5"/>
        <v>0</v>
      </c>
    </row>
    <row r="91" spans="1:8" ht="42" x14ac:dyDescent="0.3">
      <c r="A91" s="83" t="s">
        <v>178</v>
      </c>
      <c r="B91" s="51" t="s">
        <v>175</v>
      </c>
      <c r="C91" s="52" t="s">
        <v>76</v>
      </c>
      <c r="D91" s="52" t="s">
        <v>33</v>
      </c>
      <c r="E91" s="54">
        <v>39</v>
      </c>
      <c r="F91" s="22"/>
      <c r="G91" s="24"/>
      <c r="H91" s="50">
        <f t="shared" si="5"/>
        <v>0</v>
      </c>
    </row>
    <row r="92" spans="1:8" ht="28" x14ac:dyDescent="0.3">
      <c r="A92" s="83" t="s">
        <v>179</v>
      </c>
      <c r="B92" s="51" t="s">
        <v>168</v>
      </c>
      <c r="C92" s="52" t="s">
        <v>76</v>
      </c>
      <c r="D92" s="52" t="s">
        <v>33</v>
      </c>
      <c r="E92" s="54">
        <v>41</v>
      </c>
      <c r="F92" s="22"/>
      <c r="G92" s="24"/>
      <c r="H92" s="50">
        <f t="shared" si="5"/>
        <v>0</v>
      </c>
    </row>
    <row r="93" spans="1:8" x14ac:dyDescent="0.3">
      <c r="A93" s="98" t="s">
        <v>180</v>
      </c>
      <c r="B93" s="126" t="s">
        <v>55</v>
      </c>
      <c r="C93" s="127"/>
      <c r="D93" s="127"/>
      <c r="E93" s="127"/>
      <c r="F93" s="127"/>
      <c r="G93" s="127"/>
      <c r="H93" s="128"/>
    </row>
    <row r="94" spans="1:8" ht="42" x14ac:dyDescent="0.3">
      <c r="A94" s="80" t="s">
        <v>109</v>
      </c>
      <c r="B94" s="32" t="s">
        <v>184</v>
      </c>
      <c r="C94" s="8" t="s">
        <v>98</v>
      </c>
      <c r="D94" s="8" t="s">
        <v>99</v>
      </c>
      <c r="E94" s="12">
        <v>2</v>
      </c>
      <c r="F94" s="33"/>
      <c r="G94" s="24"/>
      <c r="H94" s="25">
        <f t="shared" ref="H94:H98" si="6">+ROUND(G94*E94,2)</f>
        <v>0</v>
      </c>
    </row>
    <row r="95" spans="1:8" ht="42" x14ac:dyDescent="0.3">
      <c r="A95" s="81" t="s">
        <v>110</v>
      </c>
      <c r="B95" s="32" t="s">
        <v>185</v>
      </c>
      <c r="C95" s="8" t="s">
        <v>98</v>
      </c>
      <c r="D95" s="8" t="s">
        <v>99</v>
      </c>
      <c r="E95" s="12">
        <v>1</v>
      </c>
      <c r="F95" s="33"/>
      <c r="G95" s="24"/>
      <c r="H95" s="25">
        <f t="shared" si="6"/>
        <v>0</v>
      </c>
    </row>
    <row r="96" spans="1:8" ht="28" x14ac:dyDescent="0.3">
      <c r="A96" s="82" t="s">
        <v>181</v>
      </c>
      <c r="B96" s="44" t="s">
        <v>186</v>
      </c>
      <c r="C96" s="45" t="s">
        <v>98</v>
      </c>
      <c r="D96" s="45" t="s">
        <v>99</v>
      </c>
      <c r="E96" s="56">
        <v>3</v>
      </c>
      <c r="F96" s="45" t="s">
        <v>189</v>
      </c>
      <c r="G96" s="49"/>
      <c r="H96" s="50">
        <f t="shared" si="6"/>
        <v>0</v>
      </c>
    </row>
    <row r="97" spans="1:8" ht="42" x14ac:dyDescent="0.3">
      <c r="A97" s="83" t="s">
        <v>182</v>
      </c>
      <c r="B97" s="51" t="s">
        <v>187</v>
      </c>
      <c r="C97" s="8" t="s">
        <v>98</v>
      </c>
      <c r="D97" s="8" t="s">
        <v>99</v>
      </c>
      <c r="E97" s="54">
        <v>1</v>
      </c>
      <c r="F97" s="51"/>
      <c r="G97" s="24"/>
      <c r="H97" s="25">
        <f t="shared" si="6"/>
        <v>0</v>
      </c>
    </row>
    <row r="98" spans="1:8" ht="45" customHeight="1" x14ac:dyDescent="0.3">
      <c r="A98" s="83" t="s">
        <v>183</v>
      </c>
      <c r="B98" s="51" t="s">
        <v>188</v>
      </c>
      <c r="C98" s="8" t="s">
        <v>98</v>
      </c>
      <c r="D98" s="8" t="s">
        <v>99</v>
      </c>
      <c r="E98" s="54">
        <v>1</v>
      </c>
      <c r="F98" s="51"/>
      <c r="G98" s="24"/>
      <c r="H98" s="25">
        <f t="shared" si="6"/>
        <v>0</v>
      </c>
    </row>
    <row r="99" spans="1:8" x14ac:dyDescent="0.3">
      <c r="A99" s="98" t="s">
        <v>190</v>
      </c>
      <c r="B99" s="123" t="s">
        <v>56</v>
      </c>
      <c r="C99" s="124"/>
      <c r="D99" s="124"/>
      <c r="E99" s="124"/>
      <c r="F99" s="124"/>
      <c r="G99" s="124"/>
      <c r="H99" s="125"/>
    </row>
    <row r="100" spans="1:8" ht="28" x14ac:dyDescent="0.3">
      <c r="A100" s="80" t="s">
        <v>191</v>
      </c>
      <c r="B100" s="9" t="s">
        <v>194</v>
      </c>
      <c r="C100" s="8" t="s">
        <v>103</v>
      </c>
      <c r="D100" s="8" t="s">
        <v>9</v>
      </c>
      <c r="E100" s="12">
        <v>20</v>
      </c>
      <c r="F100" s="31"/>
      <c r="G100" s="24"/>
      <c r="H100" s="25">
        <f t="shared" ref="H100:H102" si="7">+ROUND(G100*E100,2)</f>
        <v>0</v>
      </c>
    </row>
    <row r="101" spans="1:8" ht="28" x14ac:dyDescent="0.3">
      <c r="A101" s="81" t="s">
        <v>192</v>
      </c>
      <c r="B101" s="9" t="s">
        <v>195</v>
      </c>
      <c r="C101" s="8" t="s">
        <v>103</v>
      </c>
      <c r="D101" s="8" t="s">
        <v>9</v>
      </c>
      <c r="E101" s="12">
        <v>35</v>
      </c>
      <c r="F101" s="31"/>
      <c r="G101" s="24"/>
      <c r="H101" s="25">
        <f t="shared" si="7"/>
        <v>0</v>
      </c>
    </row>
    <row r="102" spans="1:8" ht="28" x14ac:dyDescent="0.3">
      <c r="A102" s="81" t="s">
        <v>193</v>
      </c>
      <c r="B102" s="44" t="s">
        <v>196</v>
      </c>
      <c r="C102" s="45" t="s">
        <v>103</v>
      </c>
      <c r="D102" s="45" t="s">
        <v>33</v>
      </c>
      <c r="E102" s="91">
        <v>3.6</v>
      </c>
      <c r="F102" s="48"/>
      <c r="G102" s="49"/>
      <c r="H102" s="50">
        <f t="shared" si="7"/>
        <v>0</v>
      </c>
    </row>
    <row r="103" spans="1:8" x14ac:dyDescent="0.3">
      <c r="A103" s="100" t="s">
        <v>197</v>
      </c>
      <c r="B103" s="120" t="s">
        <v>198</v>
      </c>
      <c r="C103" s="121"/>
      <c r="D103" s="121"/>
      <c r="E103" s="121"/>
      <c r="F103" s="121"/>
      <c r="G103" s="121"/>
      <c r="H103" s="122"/>
    </row>
    <row r="104" spans="1:8" x14ac:dyDescent="0.3">
      <c r="A104" s="82" t="s">
        <v>199</v>
      </c>
      <c r="B104" s="92" t="s">
        <v>200</v>
      </c>
      <c r="C104" s="93" t="s">
        <v>48</v>
      </c>
      <c r="D104" s="94" t="s">
        <v>9</v>
      </c>
      <c r="E104" s="95">
        <v>50</v>
      </c>
      <c r="F104" s="96"/>
      <c r="G104" s="97"/>
      <c r="H104" s="104">
        <f>+ROUND(G104*E104,2)</f>
        <v>0</v>
      </c>
    </row>
    <row r="105" spans="1:8" x14ac:dyDescent="0.3">
      <c r="A105" s="98" t="s">
        <v>201</v>
      </c>
      <c r="B105" s="117" t="s">
        <v>57</v>
      </c>
      <c r="C105" s="118"/>
      <c r="D105" s="118"/>
      <c r="E105" s="118"/>
      <c r="F105" s="118"/>
      <c r="G105" s="118"/>
      <c r="H105" s="119"/>
    </row>
    <row r="106" spans="1:8" x14ac:dyDescent="0.3">
      <c r="A106" s="82" t="s">
        <v>202</v>
      </c>
      <c r="B106" s="44" t="s">
        <v>205</v>
      </c>
      <c r="C106" s="73" t="s">
        <v>48</v>
      </c>
      <c r="D106" s="45" t="s">
        <v>58</v>
      </c>
      <c r="E106" s="56">
        <v>1</v>
      </c>
      <c r="F106" s="48"/>
      <c r="G106" s="49"/>
      <c r="H106" s="105">
        <f t="shared" ref="H106:H108" si="8">+ROUND(G106*E106,2)</f>
        <v>0</v>
      </c>
    </row>
    <row r="107" spans="1:8" x14ac:dyDescent="0.3">
      <c r="A107" s="83" t="s">
        <v>203</v>
      </c>
      <c r="B107" s="51" t="s">
        <v>206</v>
      </c>
      <c r="C107" s="74" t="s">
        <v>48</v>
      </c>
      <c r="D107" s="45" t="s">
        <v>58</v>
      </c>
      <c r="E107" s="54">
        <v>1</v>
      </c>
      <c r="F107" s="31"/>
      <c r="G107" s="24"/>
      <c r="H107" s="102">
        <f t="shared" si="8"/>
        <v>0</v>
      </c>
    </row>
    <row r="108" spans="1:8" x14ac:dyDescent="0.3">
      <c r="A108" s="83" t="s">
        <v>204</v>
      </c>
      <c r="B108" s="51" t="s">
        <v>207</v>
      </c>
      <c r="C108" s="74" t="s">
        <v>48</v>
      </c>
      <c r="D108" s="45" t="s">
        <v>58</v>
      </c>
      <c r="E108" s="54">
        <v>1</v>
      </c>
      <c r="F108" s="31"/>
      <c r="G108" s="24"/>
      <c r="H108" s="105">
        <f t="shared" si="8"/>
        <v>0</v>
      </c>
    </row>
    <row r="109" spans="1:8" x14ac:dyDescent="0.3">
      <c r="A109" s="112" t="s">
        <v>10</v>
      </c>
      <c r="B109" s="112"/>
      <c r="C109" s="112"/>
      <c r="D109" s="112"/>
      <c r="E109" s="112"/>
      <c r="F109" s="112"/>
      <c r="G109" s="112"/>
      <c r="H109" s="25">
        <f>+SUM(H6:H17,H19:H31,H33:H34,H36:H38,H40:H44,H46:H50,H52:H56,H58:H62,H64:H67,H69:H72,H74:H82,H84:H92,H94:H98,H100:H102,H104,H106:H108)</f>
        <v>0</v>
      </c>
    </row>
  </sheetData>
  <sheetProtection algorithmName="SHA-512" hashValue="wcQfcZFPI7G8HFfGj8uy9NNa8rZZ62YT14sybGxusnMuSbcZS2yAMTzuGXb9SERE2HrSYOoKt31FdGmVJe8/GQ==" saltValue="5NMIkO5+k1jRqg7a0o/iwA==" spinCount="100000" sheet="1" objects="1" scenarios="1"/>
  <protectedRanges>
    <protectedRange sqref="G106:G108 G6:G105" name="Diapazonas2"/>
  </protectedRanges>
  <mergeCells count="25">
    <mergeCell ref="B35:H35"/>
    <mergeCell ref="B32:H32"/>
    <mergeCell ref="B18:H18"/>
    <mergeCell ref="B5:H5"/>
    <mergeCell ref="B73:H73"/>
    <mergeCell ref="B68:H68"/>
    <mergeCell ref="B63:H63"/>
    <mergeCell ref="B57:H57"/>
    <mergeCell ref="B51:H51"/>
    <mergeCell ref="A1:H1"/>
    <mergeCell ref="A109:G109"/>
    <mergeCell ref="A2:A3"/>
    <mergeCell ref="B2:B3"/>
    <mergeCell ref="D2:D3"/>
    <mergeCell ref="E2:E3"/>
    <mergeCell ref="F2:F3"/>
    <mergeCell ref="G2:H2"/>
    <mergeCell ref="C2:C3"/>
    <mergeCell ref="B105:H105"/>
    <mergeCell ref="B103:H103"/>
    <mergeCell ref="B99:H99"/>
    <mergeCell ref="B93:H93"/>
    <mergeCell ref="B83:H83"/>
    <mergeCell ref="B45:H45"/>
    <mergeCell ref="B39:H39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267F0-6AD7-4359-AEF4-1D3349371B9F}">
  <sheetPr codeName="Lapas5"/>
  <dimension ref="A2:C7"/>
  <sheetViews>
    <sheetView workbookViewId="0">
      <selection activeCell="A64" sqref="A64"/>
    </sheetView>
  </sheetViews>
  <sheetFormatPr defaultRowHeight="13" x14ac:dyDescent="0.3"/>
  <cols>
    <col min="1" max="1" width="32.296875" customWidth="1"/>
    <col min="2" max="2" width="47.296875" customWidth="1"/>
    <col min="3" max="3" width="24" customWidth="1"/>
  </cols>
  <sheetData>
    <row r="2" spans="1:3" ht="14" x14ac:dyDescent="0.3">
      <c r="A2" s="138" t="s">
        <v>13</v>
      </c>
      <c r="B2" s="138"/>
      <c r="C2" s="138"/>
    </row>
    <row r="3" spans="1:3" x14ac:dyDescent="0.3">
      <c r="A3" s="1" t="s">
        <v>14</v>
      </c>
      <c r="B3" s="1" t="s">
        <v>15</v>
      </c>
      <c r="C3" s="1" t="s">
        <v>16</v>
      </c>
    </row>
    <row r="4" spans="1:3" x14ac:dyDescent="0.3">
      <c r="A4" s="2">
        <v>1</v>
      </c>
      <c r="B4" s="3" t="s">
        <v>18</v>
      </c>
      <c r="C4" s="4">
        <f>+'Susiesikimo dailis'!H109</f>
        <v>0</v>
      </c>
    </row>
    <row r="5" spans="1:3" x14ac:dyDescent="0.3">
      <c r="A5" s="139" t="s">
        <v>17</v>
      </c>
      <c r="B5" s="139"/>
      <c r="C5" s="5">
        <f>ROUND(SUM(C4:C4),2)</f>
        <v>0</v>
      </c>
    </row>
    <row r="6" spans="1:3" x14ac:dyDescent="0.3">
      <c r="A6" s="140" t="s">
        <v>19</v>
      </c>
      <c r="B6" s="140"/>
      <c r="C6" s="6">
        <f>+ROUND(C5*0.21,2)</f>
        <v>0</v>
      </c>
    </row>
    <row r="7" spans="1:3" x14ac:dyDescent="0.3">
      <c r="A7" s="141" t="s">
        <v>20</v>
      </c>
      <c r="B7" s="141"/>
      <c r="C7" s="7">
        <f>+C6+C5</f>
        <v>0</v>
      </c>
    </row>
  </sheetData>
  <sheetProtection algorithmName="SHA-512" hashValue="Jgh/LZQNFGae6GDXV04yx/Ov9goAugSSXHtFUKUmeWZSoewnWZhql/EY+wgUS8x8YMwIFJwY2fq7LwYAz2EhNw==" saltValue="RrExFKoJY6v2RSVQHj9Qfg==" spinCount="100000" sheet="1" objects="1" scenarios="1"/>
  <mergeCells count="4">
    <mergeCell ref="A2:C2"/>
    <mergeCell ref="A5:B5"/>
    <mergeCell ref="A6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Susiesikimo dailis</vt:lpstr>
      <vt:lpstr>Santrauka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Rokas Vadvilavičius</dc:creator>
  <cp:lastModifiedBy>Deimantė Katauskienė</cp:lastModifiedBy>
  <dcterms:created xsi:type="dcterms:W3CDTF">2025-04-11T08:34:10Z</dcterms:created>
  <dcterms:modified xsi:type="dcterms:W3CDTF">2026-02-10T13:40:16Z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2025-04-11T00:00:00Z</vt:filetime>
  </property>
  <property fmtid="{D5CDD505-2E9C-101B-9397-08002B2CF9AE}" pid="3" name="LastSaved">
    <vt:filetime>2025-04-11T00:00:00Z</vt:filetime>
  </property>
  <property fmtid="{D5CDD505-2E9C-101B-9397-08002B2CF9AE}" pid="4" name="Producer">
    <vt:lpwstr>iLovePDF</vt:lpwstr>
  </property>
</Properties>
</file>