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6" documentId="13_ncr:1_{F3104472-DAB1-4AB5-9A04-4C74EFB201F1}" xr6:coauthVersionLast="47" xr6:coauthVersionMax="47" xr10:uidLastSave="{98B96617-1E28-42B7-A0F5-31CA9468CFB8}"/>
  <bookViews>
    <workbookView xWindow="-120" yWindow="-120" windowWidth="29040" windowHeight="15720" activeTab="1" xr2:uid="{5483DBAB-F8D9-4D07-8840-AC47F9C153B4}"/>
  </bookViews>
  <sheets>
    <sheet name="Vertinimo sąlygos" sheetId="15" r:id="rId1"/>
    <sheet name="Vertinimo tvarka" sheetId="13" r:id="rId2"/>
    <sheet name="Pasiūlymas" sheetId="1" r:id="rId3"/>
    <sheet name="Pasiūlymų suvestinė_Bendra" sheetId="16" r:id="rId4"/>
    <sheet name="Pasiūlymų suvestinė_Koreguota" sheetId="17" r:id="rId5"/>
    <sheet name="Pasiūlymų vertinimo rezultatai" sheetId="18" r:id="rId6"/>
    <sheet name="Sheet6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8" l="1"/>
  <c r="C13" i="18"/>
  <c r="C14" i="1"/>
  <c r="B12" i="18"/>
  <c r="C12" i="18"/>
  <c r="C13" i="1"/>
  <c r="C10" i="1"/>
  <c r="C12" i="1" l="1"/>
  <c r="C11" i="1"/>
  <c r="C11" i="18"/>
  <c r="C10" i="18"/>
  <c r="C9" i="18"/>
  <c r="B11" i="18"/>
  <c r="B10" i="18"/>
  <c r="B9" i="18"/>
  <c r="C9" i="1"/>
  <c r="C8" i="18"/>
  <c r="B8" i="18"/>
  <c r="H14" i="13"/>
  <c r="H13" i="13"/>
  <c r="C7" i="18" l="1"/>
  <c r="B7" i="18"/>
  <c r="B4" i="17"/>
  <c r="B5" i="17" s="1"/>
  <c r="B4" i="18" s="1"/>
  <c r="B3" i="18"/>
  <c r="C3" i="18"/>
  <c r="C4" i="17"/>
  <c r="C5" i="17" s="1"/>
  <c r="C4" i="18" s="1"/>
  <c r="C5" i="18" l="1"/>
  <c r="C6" i="18"/>
  <c r="C14" i="18" s="1"/>
  <c r="B5" i="18"/>
  <c r="B6" i="18"/>
  <c r="B14" i="18" s="1"/>
  <c r="B15" i="18" l="1"/>
  <c r="C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7" authorId="0" shapeId="0" xr:uid="{6FA48CCF-7461-4A70-B66C-0EE7B18F75AE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nurodytas elementų skaičius ≥ 190; ar nesuklysta nurodant parametrą? Ar tikrai yra rinkoje ultragarso aparatų, kurių linijinio daviklio elementų skaičius siektų 900 ir daugiau?</t>
        </r>
      </text>
    </comment>
    <comment ref="C19" authorId="0" shapeId="0" xr:uid="{38E4A5A2-07D2-4E11-A1CB-45A28F08D080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TS nurodytas skaitmeninių kanalų skaičius ≥ 950 000; ar nesuklysta nurodant parametrą vertinime? Ar tikrai yra rinkoje ultragarso aparatų, kurių skaitmeninių kanalų kiekis siektų 15 000 000 ir daugiau?</t>
        </r>
      </text>
    </comment>
    <comment ref="C21" authorId="0" shapeId="0" xr:uid="{1D018810-73F9-495D-97C4-A557CED45C11}">
      <text>
        <r>
          <rPr>
            <sz val="11"/>
            <color theme="1"/>
            <rFont val="Calibri"/>
            <family val="2"/>
            <scheme val="minor"/>
          </rPr>
  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Anksčiau inicijuotam, tačiau neįvykusiam pirkime, šio reikalavimo nebuvo.
Be to, TS nurodyta, kad apžiūros laukas turi būti  ≥ 160°, tad natūraliai kyla klausimai:
1) ar didesnis kampas sukuria realią naudą tyrimo metu?
2) ar rinka nėra susiaurinama iki vieno gamintojo?
3) ar tiekėjas, negalintis pasiūlyti šio apžiūros lauko, gali laimėti pirkimą?</t>
        </r>
      </text>
    </comment>
  </commentList>
</comments>
</file>

<file path=xl/sharedStrings.xml><?xml version="1.0" encoding="utf-8"?>
<sst xmlns="http://schemas.openxmlformats.org/spreadsheetml/2006/main" count="127" uniqueCount="105">
  <si>
    <t>Nr.</t>
  </si>
  <si>
    <t>Parametrai</t>
  </si>
  <si>
    <t>Taip</t>
  </si>
  <si>
    <t>Ne</t>
  </si>
  <si>
    <t>PASIŪLYMŲ VERTINIMAS</t>
  </si>
  <si>
    <t>2. Ekonomiškai naudingiausias pasiūlymas – tai pasiūlymas, kurio balų suma, apskaičiuota pagal toliau nustatytus pasiūlymų vertinimo kriterijus ir sąlygas, yra didžiausia.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</si>
  <si>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</si>
  <si>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</si>
  <si>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</si>
  <si>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</si>
  <si>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</si>
  <si>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Kaina (K)</t>
  </si>
  <si>
    <t>Techniniai pranašumai (T)</t>
  </si>
  <si>
    <t>T1</t>
  </si>
  <si>
    <t>T2</t>
  </si>
  <si>
    <t>T3</t>
  </si>
  <si>
    <t>T4</t>
  </si>
  <si>
    <t xml:space="preserve">1. atlieka prekės techninę priežiūrą (įskaitant techninei priežiūrai atlikti reikalingas detales ir/arba medžiagas); </t>
  </si>
  <si>
    <t>2. atlieka garantijos sąlygas atitinkančių gedimų (jei jie nutiko naudojant įrangą pagal paskirtį, laikantis pateiktų instrukcijų bei nurodytų eksploatavimo sąlygų) šalinimą;</t>
  </si>
  <si>
    <t>Pasiūlymo ekonominio naudingumo (kainos ir kokybės santykio) apskaičiavimo tvarka (formulė) yra pateikiama žemiau:</t>
  </si>
  <si>
    <t>2. Pasiūlymo kainos (K) balai apskaičiuojami mažiausios pasiūlytos kainos (Kmin) ir vertinamo pasiūlymo kainos (Kv) santykį padauginant iš kainos lyginamojo svorio (X):</t>
  </si>
  <si>
    <t>Techninių pranašumų (T) balai apskaičiuojami visų techninių kriterijų parametrų įvertinimų sumą padauginant iš techninių pranašumų lyginamojo svorio (Y):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</si>
  <si>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</si>
  <si>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</si>
  <si>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</si>
  <si>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</si>
  <si>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</si>
  <si>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</si>
  <si>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* Garantijos laikotarpiu tiekėjas teisės aktų nustatyta tvarka nemokamai:</t>
  </si>
  <si>
    <t>1) Kaina (K)</t>
  </si>
  <si>
    <t>2) Techniniai pranašumai (T)</t>
  </si>
  <si>
    <t>X =</t>
  </si>
  <si>
    <t>Y =</t>
  </si>
  <si>
    <t>Formulės rūšis</t>
  </si>
  <si>
    <t>L1 =</t>
  </si>
  <si>
    <t>L2 =</t>
  </si>
  <si>
    <t>L3 =</t>
  </si>
  <si>
    <t>L4 =</t>
  </si>
  <si>
    <t>1. Pasiūlymo ekonominis naudingumas (E) apskaičiuojamas sudedant tiekėjo pasiūlymo kainos (K) ir techninių pranašumų (T) balus:</t>
  </si>
  <si>
    <t>E = K + T</t>
  </si>
  <si>
    <t>Vertinimo sąlygos</t>
  </si>
  <si>
    <t>Minimalus garantinis laikotarpis (gamintojo garantija arba garantija pagal įstatymą) (MGL)</t>
  </si>
  <si>
    <t>Ekonominis pranašumas už kiekvienus papildomos garantijos metus (EpPG)</t>
  </si>
  <si>
    <t>%</t>
  </si>
  <si>
    <t>Formulės:</t>
  </si>
  <si>
    <r>
      <t>Pasiūlymo kaina (Pk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), € su PVM</t>
    </r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</si>
  <si>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</si>
  <si>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</si>
  <si>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</si>
  <si>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</si>
  <si>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</si>
  <si>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</si>
  <si>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</si>
  <si>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</si>
  <si>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</si>
  <si>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</si>
  <si>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pasiūlo kaina, € su PVM.</t>
    </r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</si>
  <si>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</si>
  <si>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</si>
  <si>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</si>
  <si>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</si>
  <si>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</si>
  <si>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</si>
  <si>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</si>
  <si>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</si>
  <si>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</si>
  <si>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</si>
  <si>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</si>
  <si>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</si>
  <si>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</si>
  <si>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Statinis:
(yra/nėra)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</si>
  <si>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siūlomo medicinos prietaiso kaina (€ su PVM), nurodyta komerciniame pasiūlyme.</t>
    </r>
  </si>
  <si>
    <t>Siūlomas medicinos prietaiso garantinis laikotarpis*</t>
  </si>
  <si>
    <r>
      <t xml:space="preserve">1. Perkančiosios organizacijos neatmesti pasiūlymai vertinami taikant ekonomiškai naudingiausio pasiūlymo vertinimo kriterijus, kai vertinama </t>
    </r>
    <r>
      <rPr>
        <b/>
        <sz val="12"/>
        <color theme="1"/>
        <rFont val="Times New Roman"/>
        <family val="1"/>
      </rPr>
      <t>kaina ir kokybė.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</si>
  <si>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Minimalus garantinis laikorpis yra 3 m., tačiau kiekvienas Tiekėjas gali duoti papildomą garantiją už kurią gaus ekonominį pranašumą, t.y. už kiekvienus papildomus metus Tiekėjui bus minusuojami 6 % nuo pasiūlymo kainos.</t>
    </r>
  </si>
  <si>
    <t xml:space="preserve">Tiekėjas 1 </t>
  </si>
  <si>
    <t>Tiekėjas 2</t>
  </si>
  <si>
    <t>3. informuoja pirkėją apie prevencinius veiksmus (jei tokių būtina imtis);</t>
  </si>
  <si>
    <t>4. teikia pirkėjui išsamias konsultacijas ir paaiškinimus;</t>
  </si>
  <si>
    <t>5. gedimo atveju atvyksta remontuoti ne vėliau kaip per 48 (keturiasdešimt aštuonias) valandas nuo pranešimo apie prekės gedimą gavimo;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</si>
  <si>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</si>
  <si>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</si>
  <si>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T5</t>
  </si>
  <si>
    <t>L5 =</t>
  </si>
  <si>
    <t>Skaitmeninių kanalų kiekis ≥ 15 000 000</t>
  </si>
  <si>
    <t>Dinaminis diapazonas ≥ 350 dB</t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</si>
  <si>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</si>
  <si>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T5</t>
    </r>
    <r>
      <rPr>
        <vertAlign val="subscript"/>
        <sz val="12"/>
        <rFont val="Times New Roman"/>
        <family val="1"/>
      </rPr>
      <t>n</t>
    </r>
  </si>
  <si>
    <t>Linijinio daviklio elementų skaičius ≥ 900</t>
  </si>
  <si>
    <t>Automatizuoti vaisiaus smegenų matavimai vaizduose gautuose dvimačiu konveksiniu davikliu: CM (Cisterna Magna), Vp (sklivelių), Cerebellum (smegenėlių)</t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</si>
  <si>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 - EpPG</t>
    </r>
    <r>
      <rPr>
        <i/>
        <vertAlign val="subscript"/>
        <sz val="12"/>
        <rFont val="Times New Roman"/>
        <family val="1"/>
      </rPr>
      <t>n</t>
    </r>
  </si>
  <si>
    <r>
      <t xml:space="preserve">Įrašyti parametro vertę: </t>
    </r>
    <r>
      <rPr>
        <b/>
        <sz val="12"/>
        <rFont val="Times New Roman"/>
        <family val="1"/>
        <charset val="186"/>
      </rPr>
      <t>yra / nėra</t>
    </r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</si>
  <si>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</si>
  <si>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</si>
  <si>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</si>
  <si>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t>T6</t>
  </si>
  <si>
    <t>L6 =</t>
  </si>
  <si>
    <t>Endokavitalinio daviklio apžiūros lauko kampas ≥ 240°</t>
  </si>
  <si>
    <t>3. Kadangi siūlomo objekto T1, T2, T3, T4, T5 ir T6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</si>
  <si>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0.20, T2 = L2 = 0.25, T3 = L3 = 0.15, T4 = L4 = 0.10, T5 = L5 = 0.15, T6 = L6 = 0.15. Jei siūlomas objektas neturi nurodyto pranašumo gauna 0 balų: T1 = L1 = 0, T2 = L2 = 0, T3 = L3 = 0, T4 = L4 = 0, T5 = L5 = 0, T6 = L6 = 0.</t>
  </si>
  <si>
    <r>
      <t>Techninis pranašumas T6 (T6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</si>
  <si>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T6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</si>
  <si>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r>
      <t>T6</t>
    </r>
    <r>
      <rPr>
        <vertAlign val="subscript"/>
        <sz val="12"/>
        <rFont val="Times New Roman"/>
        <family val="1"/>
      </rPr>
      <t>n</t>
    </r>
  </si>
  <si>
    <t>Failo, dokumento pavadinimas ir puslapio Nr., pažymintis vietą, kurioje yra siūlomą techninį funkcionalumą patvirtinantys dokumentai</t>
  </si>
  <si>
    <r>
      <t xml:space="preserve">Tūrinio konvekcinio daviklio maksimalus apžiūros lauko kampas tūriniame 3D režime ≥ 85° x 90° (būtina nurodyti tinkrąjį kampą, o ne programiniu būdu išplėstą </t>
    </r>
    <r>
      <rPr>
        <i/>
        <sz val="12"/>
        <rFont val="Times New Roman"/>
        <family val="1"/>
      </rPr>
      <t>(angl. extended)</t>
    </r>
    <r>
      <rPr>
        <sz val="12"/>
        <rFont val="Times New Roman"/>
        <family val="1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</si>
</sst>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sz val="8"/>
      <name val="Calibri"/>
      <family val="2"/>
      <scheme val="minor"/>
    </font>
    <font>
      <b/>
      <i/>
      <sz val="14"/>
      <name val="Times New Roman"/>
      <family val="1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5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1" fillId="2" borderId="0" xfId="0" applyFont="1" applyFill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3" fillId="2" borderId="14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3" fillId="2" borderId="14" xfId="0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0" borderId="0" xfId="0" applyFont="1"/>
    <xf numFmtId="0" fontId="3" fillId="3" borderId="1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" fontId="1" fillId="5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2" fontId="13" fillId="2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indent="2"/>
    </xf>
    <xf numFmtId="0" fontId="3" fillId="0" borderId="0" xfId="0" applyFont="1" applyAlignment="1">
      <alignment horizontal="right" indent="2"/>
    </xf>
    <xf numFmtId="0" fontId="1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right" vertical="center" wrapText="1" indent="2"/>
    </xf>
    <xf numFmtId="2" fontId="1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wrapText="1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/>
    </xf>
    <xf numFmtId="0" fontId="1" fillId="4" borderId="2" xfId="0" applyFont="1" applyFill="1" applyBorder="1" applyAlignment="1">
      <alignment horizontal="justify"/>
    </xf>
    <xf numFmtId="0" fontId="1" fillId="4" borderId="3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2" xfId="0" applyFont="1" applyFill="1" applyBorder="1" applyAlignment="1">
      <alignment horizontal="justify" wrapText="1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justify" vertical="top" wrapText="1"/>
    </xf>
    <xf numFmtId="0" fontId="1" fillId="2" borderId="0" xfId="0" applyFont="1" applyFill="1" applyAlignment="1">
      <alignment horizontal="justify" wrapText="1"/>
    </xf>
    <xf numFmtId="0" fontId="1" fillId="2" borderId="0" xfId="0" applyFont="1" applyFill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justify" vertical="top" wrapText="1"/>
    </xf>
    <xf numFmtId="0" fontId="1" fillId="3" borderId="18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1" fillId="3" borderId="20" xfId="0" applyFont="1" applyFill="1" applyBorder="1" applyAlignment="1">
      <alignment horizontal="justify" vertical="top" wrapText="1"/>
    </xf>
    <xf numFmtId="0" fontId="1" fillId="3" borderId="16" xfId="0" applyFont="1" applyFill="1" applyBorder="1" applyAlignment="1">
      <alignment horizontal="justify" wrapText="1"/>
    </xf>
    <xf numFmtId="0" fontId="1" fillId="3" borderId="17" xfId="0" applyFont="1" applyFill="1" applyBorder="1" applyAlignment="1">
      <alignment horizontal="justify" wrapText="1"/>
    </xf>
    <xf numFmtId="0" fontId="1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 vertical="center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2920111</xdr:colOff>
      <xdr:row>39</xdr:row>
      <xdr:rowOff>12731</xdr:rowOff>
    </xdr:from>
    <xdr:ext cx="1486241" cy="6921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6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007231" y="16075691"/>
              <a:ext cx="1486241" cy="6921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^6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2939415</xdr:colOff>
      <xdr:row>28</xdr:row>
      <xdr:rowOff>97790</xdr:rowOff>
    </xdr:from>
    <xdr:to>
      <xdr:col>3</xdr:col>
      <xdr:colOff>1167765</xdr:colOff>
      <xdr:row>30</xdr:row>
      <xdr:rowOff>69215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7DF412-F836-47C1-AE11-2A586D5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535" y="17207230"/>
          <a:ext cx="131699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7C91-91CA-4941-8576-30AC6CBD6DC1}">
  <dimension ref="B1:H4"/>
  <sheetViews>
    <sheetView zoomScale="125" workbookViewId="0">
      <selection activeCell="D23" sqref="D23"/>
    </sheetView>
  </sheetViews>
  <sheetFormatPr defaultColWidth="9.140625" defaultRowHeight="15.75" x14ac:dyDescent="0.25"/>
  <cols>
    <col min="1" max="2" width="9.140625" style="16"/>
    <col min="3" max="3" width="25.7109375" style="16" customWidth="1"/>
    <col min="4" max="5" width="11" style="16" bestFit="1" customWidth="1"/>
    <col min="6" max="6" width="16.28515625" style="16" customWidth="1"/>
    <col min="7" max="7" width="11" style="16" bestFit="1" customWidth="1"/>
    <col min="8" max="8" width="13.42578125" style="16" bestFit="1" customWidth="1"/>
    <col min="9" max="12" width="11" style="16" bestFit="1" customWidth="1"/>
    <col min="13" max="13" width="12.140625" style="16" bestFit="1" customWidth="1"/>
    <col min="14" max="16384" width="9.140625" style="16"/>
  </cols>
  <sheetData>
    <row r="1" spans="2:8" ht="20.25" x14ac:dyDescent="0.3">
      <c r="B1" s="88" t="s">
        <v>40</v>
      </c>
      <c r="C1" s="88"/>
      <c r="D1" s="88"/>
      <c r="E1" s="88"/>
      <c r="F1" s="88"/>
      <c r="G1" s="88"/>
      <c r="H1" s="88"/>
    </row>
    <row r="3" spans="2:8" x14ac:dyDescent="0.25">
      <c r="B3" s="82" t="s">
        <v>42</v>
      </c>
      <c r="C3" s="83"/>
      <c r="D3" s="83"/>
      <c r="E3" s="83"/>
      <c r="F3" s="84"/>
      <c r="G3" s="31">
        <v>6</v>
      </c>
      <c r="H3" s="31" t="s">
        <v>43</v>
      </c>
    </row>
    <row r="4" spans="2:8" ht="32.450000000000003" customHeight="1" x14ac:dyDescent="0.25">
      <c r="B4" s="85" t="s">
        <v>41</v>
      </c>
      <c r="C4" s="86"/>
      <c r="D4" s="86"/>
      <c r="E4" s="86"/>
      <c r="F4" s="87"/>
      <c r="G4" s="31">
        <v>3</v>
      </c>
      <c r="H4" s="31" t="s">
        <v>26</v>
      </c>
    </row>
  </sheetData>
  <mergeCells count="3">
    <mergeCell ref="B3:F3"/>
    <mergeCell ref="B4:F4"/>
    <mergeCell ref="B1:H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4C74-73B2-46E4-83B5-3DE2C487CB27}">
  <dimension ref="B1:I57"/>
  <sheetViews>
    <sheetView tabSelected="1" zoomScale="115" zoomScaleNormal="115" workbookViewId="0">
      <selection activeCell="C21" sqref="C21"/>
    </sheetView>
  </sheetViews>
  <sheetFormatPr defaultColWidth="9.140625" defaultRowHeight="15.75" x14ac:dyDescent="0.25"/>
  <cols>
    <col min="1" max="1" width="9.140625" style="16"/>
    <col min="2" max="2" width="5" style="16" customWidth="1"/>
    <col min="3" max="3" width="40.42578125" style="16" customWidth="1"/>
    <col min="4" max="4" width="17" style="16" customWidth="1"/>
    <col min="5" max="5" width="5.7109375" style="16" customWidth="1"/>
    <col min="6" max="6" width="5.140625" style="16" customWidth="1"/>
    <col min="7" max="8" width="11.7109375" style="16" customWidth="1"/>
    <col min="9" max="9" width="40.28515625" style="16" customWidth="1"/>
    <col min="10" max="16384" width="9.140625" style="16"/>
  </cols>
  <sheetData>
    <row r="1" spans="2:9" ht="18.75" x14ac:dyDescent="0.3">
      <c r="B1" s="17" t="s">
        <v>4</v>
      </c>
      <c r="C1" s="18"/>
      <c r="D1" s="18"/>
      <c r="E1" s="18"/>
      <c r="F1" s="18"/>
    </row>
    <row r="2" spans="2:9" ht="18.75" x14ac:dyDescent="0.3">
      <c r="B2" s="17"/>
      <c r="C2" s="18"/>
      <c r="D2" s="18"/>
      <c r="E2" s="18"/>
      <c r="F2" s="18"/>
    </row>
    <row r="3" spans="2:9" ht="36" customHeight="1" x14ac:dyDescent="0.25">
      <c r="B3" s="91" t="s">
        <v>73</v>
      </c>
      <c r="C3" s="91"/>
      <c r="D3" s="91"/>
      <c r="E3" s="91"/>
      <c r="F3" s="91"/>
      <c r="G3" s="91"/>
      <c r="H3" s="91"/>
    </row>
    <row r="4" spans="2:9" ht="34.5" customHeight="1" x14ac:dyDescent="0.25">
      <c r="B4" s="91" t="s">
        <v>5</v>
      </c>
      <c r="C4" s="91"/>
      <c r="D4" s="91"/>
      <c r="E4" s="91"/>
      <c r="F4" s="91"/>
      <c r="G4" s="91"/>
      <c r="H4" s="91"/>
    </row>
    <row r="6" spans="2:9" x14ac:dyDescent="0.25">
      <c r="B6" s="16" t="s">
        <v>6</v>
      </c>
    </row>
    <row r="7" spans="2:9" x14ac:dyDescent="0.25">
      <c r="C7" s="19" t="s">
        <v>29</v>
      </c>
      <c r="D7" s="20">
        <v>60</v>
      </c>
    </row>
    <row r="8" spans="2:9" x14ac:dyDescent="0.25">
      <c r="C8" s="19" t="s">
        <v>30</v>
      </c>
      <c r="D8" s="20">
        <v>40</v>
      </c>
    </row>
    <row r="10" spans="2:9" x14ac:dyDescent="0.25">
      <c r="B10" s="16" t="s">
        <v>7</v>
      </c>
    </row>
    <row r="11" spans="2:9" ht="16.5" thickBot="1" x14ac:dyDescent="0.3"/>
    <row r="12" spans="2:9" ht="49.5" customHeight="1" thickBot="1" x14ac:dyDescent="0.3">
      <c r="B12" s="92" t="s">
        <v>8</v>
      </c>
      <c r="C12" s="93"/>
      <c r="D12" s="93"/>
      <c r="E12" s="93"/>
      <c r="F12" s="94"/>
      <c r="G12" s="92" t="s">
        <v>10</v>
      </c>
      <c r="H12" s="94"/>
    </row>
    <row r="13" spans="2:9" ht="16.5" thickBot="1" x14ac:dyDescent="0.3">
      <c r="B13" s="95" t="s">
        <v>11</v>
      </c>
      <c r="C13" s="96"/>
      <c r="D13" s="96"/>
      <c r="E13" s="96"/>
      <c r="F13" s="97"/>
      <c r="G13" s="21" t="s">
        <v>31</v>
      </c>
      <c r="H13" s="22">
        <f>D7</f>
        <v>60</v>
      </c>
    </row>
    <row r="14" spans="2:9" ht="16.5" thickBot="1" x14ac:dyDescent="0.3">
      <c r="B14" s="98" t="s">
        <v>12</v>
      </c>
      <c r="C14" s="99"/>
      <c r="D14" s="99"/>
      <c r="E14" s="99"/>
      <c r="F14" s="100"/>
      <c r="G14" s="21" t="s">
        <v>32</v>
      </c>
      <c r="H14" s="22">
        <f>D8</f>
        <v>40</v>
      </c>
    </row>
    <row r="15" spans="2:9" ht="16.5" customHeight="1" thickBot="1" x14ac:dyDescent="0.3">
      <c r="B15" s="23" t="s">
        <v>0</v>
      </c>
      <c r="C15" s="24" t="s">
        <v>1</v>
      </c>
      <c r="D15" s="24" t="s">
        <v>33</v>
      </c>
      <c r="E15" s="101" t="s">
        <v>9</v>
      </c>
      <c r="F15" s="102"/>
      <c r="G15" s="93"/>
      <c r="H15" s="94"/>
    </row>
    <row r="16" spans="2:9" ht="82.15" customHeight="1" thickBot="1" x14ac:dyDescent="0.3">
      <c r="B16" s="59" t="s">
        <v>13</v>
      </c>
      <c r="C16" s="77" t="s">
        <v>104</v>
      </c>
      <c r="D16" s="50" t="s">
        <v>70</v>
      </c>
      <c r="E16" s="25" t="s">
        <v>34</v>
      </c>
      <c r="F16" s="57">
        <v>0.2</v>
      </c>
      <c r="G16" s="103" t="s">
        <v>91</v>
      </c>
      <c r="H16" s="104"/>
      <c r="I16" s="69"/>
    </row>
    <row r="17" spans="2:9" s="27" customFormat="1" ht="32.25" thickBot="1" x14ac:dyDescent="0.3">
      <c r="B17" s="76" t="s">
        <v>14</v>
      </c>
      <c r="C17" s="78" t="s">
        <v>88</v>
      </c>
      <c r="D17" s="71" t="s">
        <v>70</v>
      </c>
      <c r="E17" s="75" t="s">
        <v>35</v>
      </c>
      <c r="F17" s="26">
        <v>0.25</v>
      </c>
      <c r="G17" s="103" t="s">
        <v>91</v>
      </c>
      <c r="H17" s="104"/>
      <c r="I17" s="80"/>
    </row>
    <row r="18" spans="2:9" s="27" customFormat="1" ht="74.25" customHeight="1" thickBot="1" x14ac:dyDescent="0.3">
      <c r="B18" s="60" t="s">
        <v>15</v>
      </c>
      <c r="C18" s="78" t="s">
        <v>89</v>
      </c>
      <c r="D18" s="50" t="s">
        <v>70</v>
      </c>
      <c r="E18" s="25" t="s">
        <v>36</v>
      </c>
      <c r="F18" s="58">
        <v>0.15</v>
      </c>
      <c r="G18" s="103" t="s">
        <v>91</v>
      </c>
      <c r="H18" s="104"/>
      <c r="I18" s="68"/>
    </row>
    <row r="19" spans="2:9" ht="32.25" thickBot="1" x14ac:dyDescent="0.3">
      <c r="B19" s="60" t="s">
        <v>16</v>
      </c>
      <c r="C19" s="78" t="s">
        <v>84</v>
      </c>
      <c r="D19" s="50" t="s">
        <v>70</v>
      </c>
      <c r="E19" s="25" t="s">
        <v>37</v>
      </c>
      <c r="F19" s="58">
        <v>0.1</v>
      </c>
      <c r="G19" s="103" t="s">
        <v>91</v>
      </c>
      <c r="H19" s="104"/>
      <c r="I19" s="81"/>
    </row>
    <row r="20" spans="2:9" ht="32.25" thickBot="1" x14ac:dyDescent="0.3">
      <c r="B20" s="60" t="s">
        <v>82</v>
      </c>
      <c r="C20" s="78" t="s">
        <v>85</v>
      </c>
      <c r="D20" s="50" t="s">
        <v>70</v>
      </c>
      <c r="E20" s="25" t="s">
        <v>83</v>
      </c>
      <c r="F20" s="26">
        <v>0.15</v>
      </c>
      <c r="G20" s="103" t="s">
        <v>91</v>
      </c>
      <c r="H20" s="104"/>
      <c r="I20" s="61"/>
    </row>
    <row r="21" spans="2:9" ht="32.25" thickBot="1" x14ac:dyDescent="0.3">
      <c r="B21" s="60" t="s">
        <v>95</v>
      </c>
      <c r="C21" s="78" t="s">
        <v>97</v>
      </c>
      <c r="D21" s="50" t="s">
        <v>70</v>
      </c>
      <c r="E21" s="25" t="s">
        <v>96</v>
      </c>
      <c r="F21" s="26">
        <v>0.15</v>
      </c>
      <c r="G21" s="103" t="s">
        <v>91</v>
      </c>
      <c r="H21" s="104"/>
      <c r="I21" s="81"/>
    </row>
    <row r="23" spans="2:9" ht="33.75" customHeight="1" x14ac:dyDescent="0.25">
      <c r="B23" s="90" t="s">
        <v>19</v>
      </c>
      <c r="C23" s="90"/>
      <c r="D23" s="90"/>
      <c r="E23" s="90"/>
      <c r="F23" s="90"/>
      <c r="G23" s="90"/>
      <c r="H23" s="90"/>
    </row>
    <row r="25" spans="2:9" ht="31.5" customHeight="1" x14ac:dyDescent="0.25">
      <c r="B25" s="90" t="s">
        <v>38</v>
      </c>
      <c r="C25" s="90"/>
      <c r="D25" s="90"/>
      <c r="E25" s="90"/>
      <c r="F25" s="90"/>
      <c r="G25" s="90"/>
      <c r="H25" s="90"/>
    </row>
    <row r="26" spans="2:9" x14ac:dyDescent="0.25">
      <c r="D26" s="28" t="s">
        <v>39</v>
      </c>
    </row>
    <row r="28" spans="2:9" ht="31.5" customHeight="1" x14ac:dyDescent="0.25">
      <c r="B28" s="90" t="s">
        <v>20</v>
      </c>
      <c r="C28" s="90"/>
      <c r="D28" s="90"/>
      <c r="E28" s="90"/>
      <c r="F28" s="90"/>
      <c r="G28" s="90"/>
      <c r="H28" s="90"/>
    </row>
    <row r="32" spans="2:9" ht="30.75" customHeight="1" x14ac:dyDescent="0.25">
      <c r="B32" s="90" t="s">
        <v>98</v>
      </c>
      <c r="C32" s="90"/>
      <c r="D32" s="90"/>
      <c r="E32" s="90"/>
      <c r="F32" s="90"/>
      <c r="G32" s="90"/>
      <c r="H32" s="90"/>
    </row>
    <row r="33" spans="2:8" x14ac:dyDescent="0.25">
      <c r="B33" s="89" t="s">
        <v>99</v>
      </c>
      <c r="C33" s="89"/>
      <c r="D33" s="89"/>
      <c r="E33" s="89"/>
      <c r="F33" s="89"/>
      <c r="G33" s="89"/>
      <c r="H33" s="89"/>
    </row>
    <row r="34" spans="2:8" x14ac:dyDescent="0.25">
      <c r="B34" s="89"/>
      <c r="C34" s="89"/>
      <c r="D34" s="89"/>
      <c r="E34" s="89"/>
      <c r="F34" s="89"/>
      <c r="G34" s="89"/>
      <c r="H34" s="89"/>
    </row>
    <row r="35" spans="2:8" x14ac:dyDescent="0.25">
      <c r="B35" s="89"/>
      <c r="C35" s="89"/>
      <c r="D35" s="89"/>
      <c r="E35" s="89"/>
      <c r="F35" s="89"/>
      <c r="G35" s="89"/>
      <c r="H35" s="89"/>
    </row>
    <row r="36" spans="2:8" x14ac:dyDescent="0.25">
      <c r="B36" s="89"/>
      <c r="C36" s="89"/>
      <c r="D36" s="89"/>
      <c r="E36" s="89"/>
      <c r="F36" s="89"/>
      <c r="G36" s="89"/>
      <c r="H36" s="89"/>
    </row>
    <row r="38" spans="2:8" ht="32.25" customHeight="1" x14ac:dyDescent="0.25">
      <c r="B38" s="90" t="s">
        <v>21</v>
      </c>
      <c r="C38" s="90"/>
      <c r="D38" s="90"/>
      <c r="E38" s="90"/>
      <c r="F38" s="90"/>
      <c r="G38" s="90"/>
      <c r="H38" s="90"/>
    </row>
    <row r="47" spans="2:8" x14ac:dyDescent="0.25">
      <c r="B47" s="29"/>
    </row>
    <row r="48" spans="2:8" ht="15.75" customHeight="1" x14ac:dyDescent="0.25">
      <c r="B48" s="89"/>
      <c r="C48" s="89"/>
      <c r="D48" s="89"/>
      <c r="E48" s="89"/>
      <c r="F48" s="89"/>
      <c r="G48" s="89"/>
      <c r="H48" s="89"/>
    </row>
    <row r="49" spans="2:8" x14ac:dyDescent="0.25">
      <c r="B49" s="89"/>
      <c r="C49" s="89"/>
      <c r="D49" s="89"/>
      <c r="E49" s="89"/>
      <c r="F49" s="89"/>
      <c r="G49" s="89"/>
      <c r="H49" s="89"/>
    </row>
    <row r="50" spans="2:8" x14ac:dyDescent="0.25">
      <c r="B50" s="30"/>
      <c r="C50" s="30"/>
      <c r="D50" s="30"/>
      <c r="E50" s="30"/>
      <c r="F50" s="30"/>
      <c r="G50" s="30"/>
      <c r="H50" s="30"/>
    </row>
    <row r="51" spans="2:8" x14ac:dyDescent="0.25">
      <c r="B51" s="30"/>
      <c r="C51" s="30"/>
      <c r="D51" s="30"/>
      <c r="E51" s="30"/>
      <c r="F51" s="30"/>
      <c r="G51" s="30"/>
      <c r="H51" s="30"/>
    </row>
    <row r="52" spans="2:8" x14ac:dyDescent="0.25">
      <c r="B52" s="30"/>
      <c r="C52" s="30"/>
      <c r="D52" s="30"/>
      <c r="E52" s="30"/>
      <c r="F52" s="30"/>
      <c r="G52" s="30"/>
      <c r="H52" s="30"/>
    </row>
    <row r="53" spans="2:8" x14ac:dyDescent="0.25">
      <c r="B53" s="30"/>
      <c r="C53" s="30"/>
      <c r="D53" s="30"/>
      <c r="E53" s="30"/>
      <c r="F53" s="30"/>
      <c r="G53" s="30"/>
      <c r="H53" s="30"/>
    </row>
    <row r="54" spans="2:8" x14ac:dyDescent="0.25">
      <c r="B54" s="30"/>
      <c r="C54" s="30"/>
      <c r="D54" s="30"/>
      <c r="E54" s="30"/>
      <c r="F54" s="30"/>
      <c r="G54" s="30"/>
      <c r="H54" s="30"/>
    </row>
    <row r="55" spans="2:8" x14ac:dyDescent="0.25">
      <c r="B55" s="30"/>
      <c r="C55" s="30"/>
      <c r="D55" s="30"/>
      <c r="E55" s="30"/>
      <c r="F55" s="30"/>
      <c r="G55" s="30"/>
      <c r="H55" s="30"/>
    </row>
    <row r="56" spans="2:8" x14ac:dyDescent="0.25">
      <c r="B56" s="30"/>
      <c r="C56" s="30"/>
      <c r="D56" s="30"/>
      <c r="E56" s="30"/>
      <c r="F56" s="30"/>
      <c r="G56" s="30"/>
      <c r="H56" s="30"/>
    </row>
    <row r="57" spans="2:8" x14ac:dyDescent="0.25">
      <c r="B57" s="30"/>
      <c r="C57" s="30"/>
      <c r="D57" s="30"/>
      <c r="E57" s="30"/>
      <c r="F57" s="30"/>
      <c r="G57" s="30"/>
      <c r="H57" s="30"/>
    </row>
  </sheetData>
  <mergeCells count="20">
    <mergeCell ref="B23:H23"/>
    <mergeCell ref="B14:F14"/>
    <mergeCell ref="E15:H15"/>
    <mergeCell ref="G16:H16"/>
    <mergeCell ref="G19:H19"/>
    <mergeCell ref="G17:H17"/>
    <mergeCell ref="G18:H18"/>
    <mergeCell ref="G20:H20"/>
    <mergeCell ref="G21:H21"/>
    <mergeCell ref="B3:H3"/>
    <mergeCell ref="B4:H4"/>
    <mergeCell ref="B12:F12"/>
    <mergeCell ref="G12:H12"/>
    <mergeCell ref="B13:F13"/>
    <mergeCell ref="B48:H49"/>
    <mergeCell ref="B25:H25"/>
    <mergeCell ref="B28:H28"/>
    <mergeCell ref="B32:H32"/>
    <mergeCell ref="B33:H36"/>
    <mergeCell ref="B38:H38"/>
  </mergeCells>
  <phoneticPr fontId="22" type="noConversion"/>
  <dataValidations count="2">
    <dataValidation allowBlank="1" prompt="Pasirinkti parametro vertę: yra / nėra" sqref="G16:H21" xr:uid="{52E8514C-F488-45BA-8FEF-2F1026ABD921}"/>
    <dataValidation allowBlank="1" sqref="C16:C21" xr:uid="{FF24A684-A6E0-154B-8E1E-77AC287E9B2F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F13F6-6950-4CF9-8A88-EED1223D83AD}">
  <dimension ref="B2:J29"/>
  <sheetViews>
    <sheetView zoomScale="119" zoomScaleNormal="79" workbookViewId="0">
      <selection activeCell="G17" sqref="G17"/>
    </sheetView>
  </sheetViews>
  <sheetFormatPr defaultColWidth="9.140625" defaultRowHeight="15.75" x14ac:dyDescent="0.25"/>
  <cols>
    <col min="1" max="1" width="9.140625" style="2"/>
    <col min="2" max="2" width="35.7109375" style="2" customWidth="1"/>
    <col min="3" max="3" width="39.42578125" style="2" customWidth="1"/>
    <col min="4" max="4" width="36.42578125" style="2" customWidth="1"/>
    <col min="5" max="5" width="22.140625" style="2" customWidth="1"/>
    <col min="6" max="6" width="41.42578125" style="2" customWidth="1"/>
    <col min="7" max="7" width="20.7109375" style="2" customWidth="1"/>
    <col min="8" max="8" width="26.28515625" style="2" customWidth="1"/>
    <col min="9" max="9" width="29.7109375" style="2" customWidth="1"/>
    <col min="10" max="10" width="27.7109375" style="2" customWidth="1"/>
    <col min="11" max="16384" width="9.140625" style="2"/>
  </cols>
  <sheetData>
    <row r="2" spans="2:9" ht="18.75" x14ac:dyDescent="0.3">
      <c r="B2" s="4"/>
      <c r="C2" s="5"/>
      <c r="D2" s="5"/>
      <c r="E2" s="6"/>
      <c r="F2" s="108"/>
      <c r="G2" s="108"/>
      <c r="H2" s="108"/>
      <c r="I2" s="6"/>
    </row>
    <row r="6" spans="2:9" x14ac:dyDescent="0.25">
      <c r="B6" s="105" t="s">
        <v>80</v>
      </c>
      <c r="C6" s="105"/>
      <c r="D6" s="105"/>
      <c r="E6" s="105"/>
    </row>
    <row r="8" spans="2:9" ht="63" x14ac:dyDescent="0.25">
      <c r="B8" s="7" t="s">
        <v>0</v>
      </c>
      <c r="C8" s="106" t="s">
        <v>22</v>
      </c>
      <c r="D8" s="107"/>
      <c r="E8" s="8" t="s">
        <v>27</v>
      </c>
      <c r="F8" s="8" t="s">
        <v>103</v>
      </c>
    </row>
    <row r="9" spans="2:9" ht="36" customHeight="1" x14ac:dyDescent="0.25">
      <c r="B9" s="9" t="s">
        <v>13</v>
      </c>
      <c r="C9" s="111" t="str">
        <f>'Vertinimo tvarka'!C16</f>
        <v>Tūrinio konvekcinio daviklio maksimalus apžiūros lauko kampas tūriniame 3D režime ≥ 85° x 90° (būtina nurodyti tinkrąjį kampą, o ne programiniu būdu išplėstą (angl. extended)).</v>
      </c>
      <c r="D9" s="112"/>
      <c r="E9" s="10"/>
      <c r="F9" s="10"/>
    </row>
    <row r="10" spans="2:9" x14ac:dyDescent="0.25">
      <c r="B10" s="74" t="s">
        <v>14</v>
      </c>
      <c r="C10" s="110" t="str">
        <f>'Vertinimo tvarka'!C17</f>
        <v>Linijinio daviklio elementų skaičius ≥ 900</v>
      </c>
      <c r="D10" s="110"/>
      <c r="E10" s="73"/>
      <c r="F10" s="73"/>
    </row>
    <row r="11" spans="2:9" ht="39" customHeight="1" x14ac:dyDescent="0.25">
      <c r="B11" s="11" t="s">
        <v>15</v>
      </c>
      <c r="C11" s="111" t="str">
        <f>'Vertinimo tvarka'!C18</f>
        <v>Automatizuoti vaisiaus smegenų matavimai vaizduose gautuose dvimačiu konveksiniu davikliu: CM (Cisterna Magna), Vp (sklivelių), Cerebellum (smegenėlių)</v>
      </c>
      <c r="D11" s="112"/>
      <c r="E11" s="10"/>
      <c r="F11" s="10"/>
    </row>
    <row r="12" spans="2:9" x14ac:dyDescent="0.25">
      <c r="B12" s="11" t="s">
        <v>16</v>
      </c>
      <c r="C12" s="111" t="str">
        <f>'Vertinimo tvarka'!C19</f>
        <v>Skaitmeninių kanalų kiekis ≥ 15 000 000</v>
      </c>
      <c r="D12" s="112"/>
      <c r="E12" s="10"/>
      <c r="F12" s="10"/>
    </row>
    <row r="13" spans="2:9" x14ac:dyDescent="0.25">
      <c r="B13" s="11" t="s">
        <v>82</v>
      </c>
      <c r="C13" s="111" t="str">
        <f>'Vertinimo tvarka'!C20</f>
        <v>Dinaminis diapazonas ≥ 350 dB</v>
      </c>
      <c r="D13" s="112"/>
      <c r="E13" s="10"/>
      <c r="F13" s="10"/>
    </row>
    <row r="14" spans="2:9" x14ac:dyDescent="0.25">
      <c r="B14" s="11" t="s">
        <v>95</v>
      </c>
      <c r="C14" s="111" t="str">
        <f>'Vertinimo tvarka'!C21</f>
        <v>Endokavitalinio daviklio apžiūros lauko kampas ≥ 240°</v>
      </c>
      <c r="D14" s="112"/>
      <c r="E14" s="10"/>
      <c r="F14" s="10"/>
    </row>
    <row r="16" spans="2:9" x14ac:dyDescent="0.25">
      <c r="B16" s="105" t="s">
        <v>81</v>
      </c>
      <c r="C16" s="105"/>
      <c r="D16" s="105"/>
    </row>
    <row r="17" spans="2:10" x14ac:dyDescent="0.25">
      <c r="C17" s="3"/>
      <c r="D17" s="3"/>
      <c r="E17" s="3"/>
      <c r="F17" s="3"/>
      <c r="G17" s="3"/>
      <c r="H17" s="3"/>
      <c r="I17" s="3"/>
      <c r="J17" s="3"/>
    </row>
    <row r="18" spans="2:10" x14ac:dyDescent="0.25">
      <c r="B18" s="107" t="s">
        <v>23</v>
      </c>
      <c r="C18" s="107"/>
      <c r="D18" s="8" t="s">
        <v>24</v>
      </c>
      <c r="E18" s="7" t="s">
        <v>25</v>
      </c>
      <c r="F18" s="3"/>
      <c r="G18" s="3"/>
      <c r="H18" s="3"/>
      <c r="I18" s="3"/>
      <c r="J18" s="3"/>
    </row>
    <row r="19" spans="2:10" x14ac:dyDescent="0.25">
      <c r="B19" s="109" t="s">
        <v>72</v>
      </c>
      <c r="C19" s="109"/>
      <c r="D19" s="12"/>
      <c r="E19" s="13" t="s">
        <v>26</v>
      </c>
      <c r="F19" s="3"/>
      <c r="G19" s="3"/>
      <c r="H19" s="3"/>
      <c r="I19" s="3"/>
      <c r="J19" s="3"/>
    </row>
    <row r="20" spans="2:10" x14ac:dyDescent="0.25">
      <c r="B20" s="117" t="s">
        <v>28</v>
      </c>
      <c r="C20" s="118"/>
      <c r="D20" s="3"/>
      <c r="E20" s="3"/>
      <c r="F20" s="3"/>
      <c r="G20" s="3"/>
      <c r="H20" s="3"/>
      <c r="I20" s="3"/>
      <c r="J20" s="3"/>
    </row>
    <row r="21" spans="2:10" x14ac:dyDescent="0.25">
      <c r="B21" s="113" t="s">
        <v>17</v>
      </c>
      <c r="C21" s="114"/>
      <c r="D21" s="14"/>
    </row>
    <row r="22" spans="2:10" x14ac:dyDescent="0.25">
      <c r="B22" s="113"/>
      <c r="C22" s="114"/>
      <c r="D22" s="14"/>
    </row>
    <row r="23" spans="2:10" ht="15.75" customHeight="1" x14ac:dyDescent="0.25">
      <c r="B23" s="113" t="s">
        <v>18</v>
      </c>
      <c r="C23" s="114"/>
    </row>
    <row r="24" spans="2:10" x14ac:dyDescent="0.25">
      <c r="B24" s="113"/>
      <c r="C24" s="114"/>
    </row>
    <row r="25" spans="2:10" x14ac:dyDescent="0.25">
      <c r="B25" s="113" t="s">
        <v>77</v>
      </c>
      <c r="C25" s="114"/>
    </row>
    <row r="26" spans="2:10" x14ac:dyDescent="0.25">
      <c r="B26" s="113" t="s">
        <v>78</v>
      </c>
      <c r="C26" s="114"/>
    </row>
    <row r="27" spans="2:10" ht="15.75" customHeight="1" x14ac:dyDescent="0.25">
      <c r="B27" s="113" t="s">
        <v>79</v>
      </c>
      <c r="C27" s="114"/>
    </row>
    <row r="28" spans="2:10" x14ac:dyDescent="0.25">
      <c r="B28" s="115"/>
      <c r="C28" s="116"/>
    </row>
    <row r="29" spans="2:10" x14ac:dyDescent="0.25">
      <c r="B29" s="15"/>
      <c r="C29" s="15"/>
    </row>
  </sheetData>
  <mergeCells count="18">
    <mergeCell ref="B25:C25"/>
    <mergeCell ref="B26:C26"/>
    <mergeCell ref="B27:C28"/>
    <mergeCell ref="B20:C20"/>
    <mergeCell ref="B23:C24"/>
    <mergeCell ref="B21:C22"/>
    <mergeCell ref="B6:E6"/>
    <mergeCell ref="C8:D8"/>
    <mergeCell ref="F2:H2"/>
    <mergeCell ref="B19:C19"/>
    <mergeCell ref="C10:D10"/>
    <mergeCell ref="C9:D9"/>
    <mergeCell ref="C11:D11"/>
    <mergeCell ref="C12:D12"/>
    <mergeCell ref="B16:D16"/>
    <mergeCell ref="B18:C18"/>
    <mergeCell ref="C13:D13"/>
    <mergeCell ref="C14:D14"/>
  </mergeCells>
  <phoneticPr fontId="22" type="noConversion"/>
  <dataValidations count="4">
    <dataValidation type="list" allowBlank="1" showInputMessage="1" showErrorMessage="1" prompt="Pasirinkti parametro vertę: yra / nėra" sqref="E9:E14" xr:uid="{BC22B66D-08B9-4E8A-B4AB-88296C6D243F}">
      <formula1>"Yra, Nėra"</formula1>
    </dataValidation>
    <dataValidation allowBlank="1" sqref="B19:C19 C9:C14" xr:uid="{A50A1BA4-CC4D-40FC-AC9D-32CA624405C2}"/>
    <dataValidation type="list" allowBlank="1" showInputMessage="1" prompt="Pasirinkti garantinio laikotarpio reikšmę" sqref="D19" xr:uid="{C69DECDC-4BD5-4A44-BD96-0520E1B05B44}">
      <formula1>"3,4,5,6"</formula1>
    </dataValidation>
    <dataValidation allowBlank="1" showErrorMessage="1" prompt="Pasirinkti parametro vertę: yra / nėra" sqref="F9:F14" xr:uid="{F0F7BAF3-296A-1749-B4CE-0203320DF0B3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20C7-DDFE-4F9F-9744-57809FA96959}">
  <dimension ref="A1:D18"/>
  <sheetViews>
    <sheetView zoomScale="125" workbookViewId="0">
      <selection activeCell="B31" sqref="B31"/>
    </sheetView>
  </sheetViews>
  <sheetFormatPr defaultColWidth="9.140625" defaultRowHeight="15.75" x14ac:dyDescent="0.25"/>
  <cols>
    <col min="1" max="1" width="41" style="38" bestFit="1" customWidth="1"/>
    <col min="2" max="3" width="60.7109375" style="16" customWidth="1"/>
    <col min="4" max="16384" width="9.140625" style="16"/>
  </cols>
  <sheetData>
    <row r="1" spans="1:4" ht="16.149999999999999" customHeight="1" x14ac:dyDescent="0.25">
      <c r="A1" s="55"/>
      <c r="B1" s="55"/>
      <c r="C1" s="55"/>
    </row>
    <row r="2" spans="1:4" ht="16.899999999999999" customHeight="1" thickBot="1" x14ac:dyDescent="0.3">
      <c r="A2" s="55"/>
      <c r="B2" s="56"/>
      <c r="C2" s="56"/>
    </row>
    <row r="3" spans="1:4" ht="16.5" thickBot="1" x14ac:dyDescent="0.3">
      <c r="A3" s="32"/>
      <c r="B3" s="33" t="s">
        <v>75</v>
      </c>
      <c r="C3" s="33" t="s">
        <v>76</v>
      </c>
    </row>
    <row r="4" spans="1:4" ht="18" thickBot="1" x14ac:dyDescent="0.3">
      <c r="A4" s="53" t="s">
        <v>45</v>
      </c>
      <c r="B4" s="72"/>
      <c r="C4" s="72"/>
      <c r="D4" s="67"/>
    </row>
    <row r="5" spans="1:4" ht="33.75" thickBot="1" x14ac:dyDescent="0.3">
      <c r="A5" s="53" t="s">
        <v>46</v>
      </c>
      <c r="B5" s="40"/>
      <c r="C5" s="40"/>
    </row>
    <row r="6" spans="1:4" ht="18" thickBot="1" x14ac:dyDescent="0.3">
      <c r="A6" s="53" t="s">
        <v>47</v>
      </c>
      <c r="B6" s="70"/>
      <c r="C6" s="70"/>
    </row>
    <row r="7" spans="1:4" ht="18" thickBot="1" x14ac:dyDescent="0.3">
      <c r="A7" s="53" t="s">
        <v>48</v>
      </c>
      <c r="B7" s="70"/>
      <c r="C7" s="70"/>
    </row>
    <row r="8" spans="1:4" ht="18" thickBot="1" x14ac:dyDescent="0.3">
      <c r="A8" s="53" t="s">
        <v>49</v>
      </c>
      <c r="B8" s="70"/>
      <c r="C8" s="70"/>
    </row>
    <row r="9" spans="1:4" ht="18" thickBot="1" x14ac:dyDescent="0.3">
      <c r="A9" s="53" t="s">
        <v>50</v>
      </c>
      <c r="B9" s="70"/>
      <c r="C9" s="70"/>
    </row>
    <row r="10" spans="1:4" ht="18" thickBot="1" x14ac:dyDescent="0.3">
      <c r="A10" s="53" t="s">
        <v>86</v>
      </c>
      <c r="B10" s="70"/>
      <c r="C10" s="70"/>
    </row>
    <row r="11" spans="1:4" ht="18" thickBot="1" x14ac:dyDescent="0.3">
      <c r="A11" s="53" t="s">
        <v>100</v>
      </c>
      <c r="B11" s="70"/>
      <c r="C11" s="70"/>
    </row>
    <row r="13" spans="1:4" x14ac:dyDescent="0.25">
      <c r="A13" s="36" t="s">
        <v>51</v>
      </c>
    </row>
    <row r="14" spans="1:4" ht="17.25" x14ac:dyDescent="0.3">
      <c r="A14" s="119" t="s">
        <v>71</v>
      </c>
      <c r="B14" s="119"/>
      <c r="C14" s="119"/>
    </row>
    <row r="15" spans="1:4" x14ac:dyDescent="0.25">
      <c r="A15" s="89" t="s">
        <v>74</v>
      </c>
      <c r="B15" s="89"/>
      <c r="C15" s="89"/>
    </row>
    <row r="16" spans="1:4" ht="19.149999999999999" customHeight="1" x14ac:dyDescent="0.25">
      <c r="A16" s="89"/>
      <c r="B16" s="89"/>
      <c r="C16" s="89"/>
    </row>
    <row r="17" spans="1:3" ht="17.25" x14ac:dyDescent="0.3">
      <c r="A17" s="119" t="s">
        <v>101</v>
      </c>
      <c r="B17" s="119"/>
      <c r="C17" s="119"/>
    </row>
    <row r="18" spans="1:3" x14ac:dyDescent="0.25">
      <c r="A18" s="37"/>
    </row>
  </sheetData>
  <mergeCells count="3">
    <mergeCell ref="A14:C14"/>
    <mergeCell ref="A17:C17"/>
    <mergeCell ref="A15:C16"/>
  </mergeCells>
  <phoneticPr fontId="22" type="noConversion"/>
  <dataValidations count="2">
    <dataValidation type="list" allowBlank="1" showInputMessage="1" showErrorMessage="1" sqref="B5:C5" xr:uid="{B1CC987E-D3ED-4D14-B5D6-6560F7057193}">
      <formula1>"2, 3,4,5,6"</formula1>
    </dataValidation>
    <dataValidation type="list" allowBlank="1" showInputMessage="1" showErrorMessage="1" sqref="B6:C11" xr:uid="{A574D770-237D-4D91-94C5-0BBD83B23182}">
      <formula1>"Yra, Nėra,"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3C15-5E06-46D6-BBD5-790E396E1365}">
  <dimension ref="A1:F21"/>
  <sheetViews>
    <sheetView workbookViewId="0">
      <selection activeCell="C47" sqref="C47"/>
    </sheetView>
  </sheetViews>
  <sheetFormatPr defaultColWidth="9.140625" defaultRowHeight="15.75" x14ac:dyDescent="0.25"/>
  <cols>
    <col min="1" max="1" width="40.42578125" style="38" customWidth="1"/>
    <col min="2" max="3" width="60.7109375" style="16" customWidth="1"/>
    <col min="4" max="6" width="9.140625" style="16"/>
    <col min="7" max="8" width="9.42578125" style="16" bestFit="1" customWidth="1"/>
    <col min="9" max="16" width="11.28515625" style="16" bestFit="1" customWidth="1"/>
    <col min="17" max="16384" width="9.140625" style="16"/>
  </cols>
  <sheetData>
    <row r="1" spans="1:6" x14ac:dyDescent="0.25">
      <c r="A1" s="122"/>
      <c r="B1" s="122"/>
      <c r="C1" s="122"/>
    </row>
    <row r="2" spans="1:6" ht="16.5" thickBot="1" x14ac:dyDescent="0.3">
      <c r="A2" s="122"/>
      <c r="B2" s="122"/>
      <c r="C2" s="122"/>
    </row>
    <row r="3" spans="1:6" ht="16.5" thickBot="1" x14ac:dyDescent="0.3">
      <c r="A3" s="16"/>
      <c r="B3" s="33" t="s">
        <v>75</v>
      </c>
      <c r="C3" s="33" t="s">
        <v>76</v>
      </c>
      <c r="E3" s="35"/>
      <c r="F3" s="35"/>
    </row>
    <row r="4" spans="1:6" ht="35.25" thickBot="1" x14ac:dyDescent="0.4">
      <c r="A4" s="39" t="s">
        <v>52</v>
      </c>
      <c r="B4" s="40">
        <f>('Pasiūlymų suvestinė_Bendra'!B5-'Vertinimo sąlygos'!G4)*('Pasiūlymų suvestinė_Bendra'!B4*(('Vertinimo sąlygos'!G3/100)))</f>
        <v>0</v>
      </c>
      <c r="C4" s="40">
        <f>('Pasiūlymų suvestinė_Bendra'!C5-'Vertinimo sąlygos'!G4)*('Pasiūlymų suvestinė_Bendra'!C4*(('Vertinimo sąlygos'!G3/100)))</f>
        <v>0</v>
      </c>
    </row>
    <row r="5" spans="1:6" ht="35.25" thickBot="1" x14ac:dyDescent="0.4">
      <c r="A5" s="41" t="s">
        <v>53</v>
      </c>
      <c r="B5" s="34">
        <f>'Pasiūlymų suvestinė_Bendra'!B4-'Pasiūlymų suvestinė_Koreguota'!B4</f>
        <v>0</v>
      </c>
      <c r="C5" s="34">
        <f>'Pasiūlymų suvestinė_Bendra'!C4-'Pasiūlymų suvestinė_Koreguota'!C4</f>
        <v>0</v>
      </c>
    </row>
    <row r="7" spans="1:6" x14ac:dyDescent="0.25">
      <c r="A7" s="36" t="s">
        <v>54</v>
      </c>
    </row>
    <row r="8" spans="1:6" ht="17.25" x14ac:dyDescent="0.3">
      <c r="A8" s="119" t="s">
        <v>55</v>
      </c>
      <c r="B8" s="119"/>
      <c r="C8" s="119"/>
    </row>
    <row r="9" spans="1:6" ht="17.25" x14ac:dyDescent="0.3">
      <c r="A9" s="119" t="s">
        <v>56</v>
      </c>
      <c r="B9" s="119"/>
      <c r="C9" s="119"/>
    </row>
    <row r="10" spans="1:6" ht="17.25" x14ac:dyDescent="0.3">
      <c r="A10" s="119" t="s">
        <v>92</v>
      </c>
      <c r="B10" s="119"/>
      <c r="C10" s="119"/>
      <c r="D10" s="119"/>
    </row>
    <row r="11" spans="1:6" x14ac:dyDescent="0.25">
      <c r="A11" s="89" t="s">
        <v>93</v>
      </c>
      <c r="B11" s="89"/>
      <c r="C11" s="89"/>
      <c r="D11" s="89"/>
    </row>
    <row r="12" spans="1:6" x14ac:dyDescent="0.25">
      <c r="A12" s="120" t="s">
        <v>94</v>
      </c>
      <c r="B12" s="121"/>
      <c r="C12" s="79"/>
      <c r="D12" s="79"/>
    </row>
    <row r="13" spans="1:6" x14ac:dyDescent="0.25">
      <c r="A13" s="37"/>
    </row>
    <row r="14" spans="1:6" x14ac:dyDescent="0.25">
      <c r="A14" s="42" t="s">
        <v>44</v>
      </c>
      <c r="B14" s="27"/>
    </row>
    <row r="15" spans="1:6" ht="18.75" x14ac:dyDescent="0.35">
      <c r="A15" s="43" t="s">
        <v>57</v>
      </c>
      <c r="B15" s="27"/>
    </row>
    <row r="16" spans="1:6" x14ac:dyDescent="0.25">
      <c r="A16" s="43"/>
      <c r="B16" s="27"/>
    </row>
    <row r="17" spans="1:2" ht="18.75" x14ac:dyDescent="0.35">
      <c r="A17" s="43" t="s">
        <v>90</v>
      </c>
      <c r="B17" s="27"/>
    </row>
    <row r="18" spans="1:2" x14ac:dyDescent="0.25">
      <c r="A18" s="44"/>
      <c r="B18" s="27"/>
    </row>
    <row r="19" spans="1:2" x14ac:dyDescent="0.25">
      <c r="A19" s="37"/>
    </row>
    <row r="20" spans="1:2" x14ac:dyDescent="0.25">
      <c r="A20" s="37"/>
    </row>
    <row r="21" spans="1:2" x14ac:dyDescent="0.25">
      <c r="A21" s="37"/>
    </row>
  </sheetData>
  <mergeCells count="6">
    <mergeCell ref="A12:B12"/>
    <mergeCell ref="A8:C8"/>
    <mergeCell ref="A9:C9"/>
    <mergeCell ref="A1:C2"/>
    <mergeCell ref="A10:D10"/>
    <mergeCell ref="A11:D11"/>
  </mergeCells>
  <phoneticPr fontId="22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00F-2061-41E7-828E-B2CBF51CCDC4}">
  <dimension ref="A1:C27"/>
  <sheetViews>
    <sheetView zoomScale="125" workbookViewId="0">
      <selection activeCell="B34" sqref="B34"/>
    </sheetView>
  </sheetViews>
  <sheetFormatPr defaultColWidth="9.140625" defaultRowHeight="15.75" x14ac:dyDescent="0.25"/>
  <cols>
    <col min="1" max="1" width="37.7109375" style="1" bestFit="1" customWidth="1"/>
    <col min="2" max="3" width="60.7109375" style="1" customWidth="1"/>
    <col min="4" max="5" width="10.7109375" style="1" bestFit="1" customWidth="1"/>
    <col min="6" max="16384" width="9.140625" style="1"/>
  </cols>
  <sheetData>
    <row r="1" spans="1:3" ht="20.25" thickBot="1" x14ac:dyDescent="0.3">
      <c r="B1" s="51"/>
      <c r="C1" s="51"/>
    </row>
    <row r="2" spans="1:3" ht="16.5" thickBot="1" x14ac:dyDescent="0.3">
      <c r="B2" s="33" t="s">
        <v>75</v>
      </c>
      <c r="C2" s="33" t="s">
        <v>76</v>
      </c>
    </row>
    <row r="3" spans="1:3" ht="19.5" thickBot="1" x14ac:dyDescent="0.4">
      <c r="A3" s="63" t="s">
        <v>58</v>
      </c>
      <c r="B3" s="62">
        <f>'Pasiūlymų suvestinė_Bendra'!B4</f>
        <v>0</v>
      </c>
      <c r="C3" s="45">
        <f>'Pasiūlymų suvestinė_Bendra'!C4</f>
        <v>0</v>
      </c>
    </row>
    <row r="4" spans="1:3" ht="19.5" thickBot="1" x14ac:dyDescent="0.4">
      <c r="A4" s="63" t="s">
        <v>59</v>
      </c>
      <c r="B4" s="62">
        <f>'Pasiūlymų suvestinė_Koreguota'!B5</f>
        <v>0</v>
      </c>
      <c r="C4" s="45">
        <f>'Pasiūlymų suvestinė_Koreguota'!C5</f>
        <v>0</v>
      </c>
    </row>
    <row r="5" spans="1:3" ht="19.5" thickBot="1" x14ac:dyDescent="0.4">
      <c r="A5" s="63" t="s">
        <v>60</v>
      </c>
      <c r="B5" s="46" t="e">
        <f>(MIN(B3:C3)/B3)*'Vertinimo tvarka'!H13</f>
        <v>#DIV/0!</v>
      </c>
      <c r="C5" s="46" t="e">
        <f>(MIN(B3:C3)/C3)*'Vertinimo tvarka'!H13</f>
        <v>#DIV/0!</v>
      </c>
    </row>
    <row r="6" spans="1:3" ht="19.5" thickBot="1" x14ac:dyDescent="0.4">
      <c r="A6" s="63" t="s">
        <v>61</v>
      </c>
      <c r="B6" s="46" t="e">
        <f>(MIN(B4:C4)/B4)*'Vertinimo tvarka'!H13</f>
        <v>#DIV/0!</v>
      </c>
      <c r="C6" s="46" t="e">
        <f>(MIN(B4:C4)/C4)*'Vertinimo tvarka'!H13</f>
        <v>#DIV/0!</v>
      </c>
    </row>
    <row r="7" spans="1:3" ht="19.5" thickBot="1" x14ac:dyDescent="0.4">
      <c r="A7" s="64" t="s">
        <v>62</v>
      </c>
      <c r="B7" s="46">
        <f>SUM(B8:B13)*'Vertinimo tvarka'!H14</f>
        <v>0</v>
      </c>
      <c r="C7" s="46">
        <f>SUM(C8:C13)*'Vertinimo tvarka'!H14</f>
        <v>0</v>
      </c>
    </row>
    <row r="8" spans="1:3" ht="18.75" x14ac:dyDescent="0.25">
      <c r="A8" s="65" t="s">
        <v>63</v>
      </c>
      <c r="B8" s="54">
        <f>COUNTIF('Pasiūlymų suvestinė_Bendra'!B6, "Yra")*'Vertinimo tvarka'!F16</f>
        <v>0</v>
      </c>
      <c r="C8" s="54">
        <f>COUNTIF('Pasiūlymų suvestinė_Bendra'!C6, "Yra")*'Vertinimo tvarka'!F16</f>
        <v>0</v>
      </c>
    </row>
    <row r="9" spans="1:3" ht="18.75" x14ac:dyDescent="0.25">
      <c r="A9" s="66" t="s">
        <v>64</v>
      </c>
      <c r="B9" s="54">
        <f>COUNTIF('Pasiūlymų suvestinė_Bendra'!B7, "Yra")*'Vertinimo tvarka'!F17</f>
        <v>0</v>
      </c>
      <c r="C9" s="54">
        <f>COUNTIF('Pasiūlymų suvestinė_Bendra'!C7, "Yra")*'Vertinimo tvarka'!F17</f>
        <v>0</v>
      </c>
    </row>
    <row r="10" spans="1:3" ht="18.75" x14ac:dyDescent="0.25">
      <c r="A10" s="66" t="s">
        <v>65</v>
      </c>
      <c r="B10" s="54">
        <f>COUNTIF('Pasiūlymų suvestinė_Bendra'!B8, "Yra")*'Vertinimo tvarka'!F18</f>
        <v>0</v>
      </c>
      <c r="C10" s="54">
        <f>COUNTIF('Pasiūlymų suvestinė_Bendra'!C8, "Yra")*'Vertinimo tvarka'!F18</f>
        <v>0</v>
      </c>
    </row>
    <row r="11" spans="1:3" ht="18.75" x14ac:dyDescent="0.25">
      <c r="A11" s="66" t="s">
        <v>66</v>
      </c>
      <c r="B11" s="54">
        <f>COUNTIF('Pasiūlymų suvestinė_Bendra'!B9, "Yra")*'Vertinimo tvarka'!F19</f>
        <v>0</v>
      </c>
      <c r="C11" s="54">
        <f>COUNTIF('Pasiūlymų suvestinė_Bendra'!C9, "Yra")*'Vertinimo tvarka'!F19</f>
        <v>0</v>
      </c>
    </row>
    <row r="12" spans="1:3" ht="18.75" x14ac:dyDescent="0.25">
      <c r="A12" s="66" t="s">
        <v>87</v>
      </c>
      <c r="B12" s="54">
        <f>COUNTIF('Pasiūlymų suvestinė_Bendra'!B10, "Yra")*'Vertinimo tvarka'!F20</f>
        <v>0</v>
      </c>
      <c r="C12" s="54">
        <f>COUNTIF('Pasiūlymų suvestinė_Bendra'!C10, "Yra")*'Vertinimo tvarka'!F20</f>
        <v>0</v>
      </c>
    </row>
    <row r="13" spans="1:3" ht="18.75" x14ac:dyDescent="0.25">
      <c r="A13" s="66" t="s">
        <v>102</v>
      </c>
      <c r="B13" s="54">
        <f>COUNTIF('Pasiūlymų suvestinė_Bendra'!B11, "Yra")*'Vertinimo tvarka'!F21</f>
        <v>0</v>
      </c>
      <c r="C13" s="54">
        <f>COUNTIF('Pasiūlymų suvestinė_Bendra'!C11, "Yra")*'Vertinimo tvarka'!F21</f>
        <v>0</v>
      </c>
    </row>
    <row r="14" spans="1:3" ht="19.5" thickBot="1" x14ac:dyDescent="0.4">
      <c r="A14" s="63" t="s">
        <v>67</v>
      </c>
      <c r="B14" s="52" t="e">
        <f>SUM(B6+B7)</f>
        <v>#DIV/0!</v>
      </c>
      <c r="C14" s="52" t="e">
        <f>SUM(C6+C7)</f>
        <v>#DIV/0!</v>
      </c>
    </row>
    <row r="15" spans="1:3" ht="16.5" thickBot="1" x14ac:dyDescent="0.3">
      <c r="A15" s="63" t="s">
        <v>68</v>
      </c>
      <c r="B15" s="47" t="e">
        <f>_xlfn.RANK.EQ(B14, $B$14:$C$14, 0)</f>
        <v>#DIV/0!</v>
      </c>
      <c r="C15" s="47" t="e">
        <f>_xlfn.RANK.EQ(C14, $B$14:$C$14, 0)</f>
        <v>#DIV/0!</v>
      </c>
    </row>
    <row r="17" spans="1:2" x14ac:dyDescent="0.25">
      <c r="B17" s="1" t="s">
        <v>69</v>
      </c>
    </row>
    <row r="22" spans="1:2" x14ac:dyDescent="0.25">
      <c r="A22" s="48"/>
    </row>
    <row r="27" spans="1:2" x14ac:dyDescent="0.25">
      <c r="A27" s="49"/>
    </row>
  </sheetData>
  <phoneticPr fontId="22" type="noConversion"/>
  <conditionalFormatting sqref="B15:C15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BC1A-216F-43ED-96B2-F075227DAB53}">
  <dimension ref="A1:A2"/>
  <sheetViews>
    <sheetView workbookViewId="0">
      <selection activeCell="D6" sqref="D6"/>
    </sheetView>
  </sheetViews>
  <sheetFormatPr defaultColWidth="9.140625" defaultRowHeight="15.75" x14ac:dyDescent="0.25"/>
  <cols>
    <col min="1" max="16384" width="9.140625" style="1"/>
  </cols>
  <sheetData>
    <row r="1" spans="1:1" x14ac:dyDescent="0.25">
      <c r="A1" s="1" t="s">
        <v>2</v>
      </c>
    </row>
    <row r="2" spans="1:1" x14ac:dyDescent="0.25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Statusas xmlns="bd76807b-7035-44a2-93ee-9bb18f0b649c" xsi:nil="true"/>
  </documentManagement>
</p:properties>
</file>

<file path=customXml/itemProps1.xml><?xml version="1.0" encoding="utf-8"?>
<ds:datastoreItem xmlns:ds="http://schemas.openxmlformats.org/officeDocument/2006/customXml" ds:itemID="{B9D18226-2D31-44DE-A9A6-4CA81FCC3C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B8075-2463-4DA6-BC1F-F5A939965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EAFDA6-AE02-43E6-9C45-3D45138C92A4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Vertinimo sąlygos</vt:lpstr>
      <vt:lpstr>Vertinimo tvarka</vt:lpstr>
      <vt:lpstr>Pasiūlymas</vt:lpstr>
      <vt:lpstr>Pasiūlymų suvestinė_Bendra</vt:lpstr>
      <vt:lpstr>Pasiūlymų suvestinė_Koreguota</vt:lpstr>
      <vt:lpstr>Pasiūlymų vertinimo rezultatai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2024-08-06T11:04:35Z</dcterms:created>
  <dcterms:modified xsi:type="dcterms:W3CDTF">2026-04-23T13:40:51Z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