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agentūra/09. MEDICINOS PIRKIMŲ SKYRIUS/Pirkimai/Prekės/VMKL-89794-3_Instrumentu_komplektai_ir_kita/2_PD/"/>
    </mc:Choice>
  </mc:AlternateContent>
  <xr:revisionPtr revIDLastSave="5" documentId="13_ncr:1_{3DD59F64-7041-40B2-831E-A36CFBC33B42}" xr6:coauthVersionLast="47" xr6:coauthVersionMax="47" xr10:uidLastSave="{76A60A58-DE1F-4664-9D8A-C401A95176B9}"/>
  <bookViews>
    <workbookView xWindow="-110" yWindow="-110" windowWidth="38620" windowHeight="21100" firstSheet="2" activeTab="4" xr2:uid="{00000000-000D-0000-FFFF-FFFF00000000}"/>
  </bookViews>
  <sheets>
    <sheet name="Vertinimo sąlygos" sheetId="15" r:id="rId1"/>
    <sheet name="Vertinimo tvarka" sheetId="13" r:id="rId2"/>
    <sheet name="Pasiūlymas" sheetId="1" r:id="rId3"/>
    <sheet name="Pasiūlymų suvestinė_Bendra" sheetId="16" r:id="rId4"/>
    <sheet name="Pasiūlymų vertinimo rezultatai" sheetId="18" r:id="rId5"/>
    <sheet name="Sheet6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9" i="18"/>
  <c r="C9" i="18"/>
  <c r="B9" i="18"/>
  <c r="D7" i="18" l="1"/>
  <c r="D8" i="18"/>
  <c r="D6" i="18"/>
  <c r="C7" i="18"/>
  <c r="C8" i="18"/>
  <c r="C6" i="18"/>
  <c r="B7" i="18"/>
  <c r="B8" i="18"/>
  <c r="B6" i="18"/>
  <c r="B3" i="18" l="1"/>
  <c r="C7" i="1" l="1"/>
  <c r="C6" i="1"/>
  <c r="H18" i="13" l="1"/>
  <c r="H16" i="13" l="1"/>
  <c r="H17" i="13"/>
  <c r="C5" i="18" l="1"/>
  <c r="B5" i="18"/>
  <c r="D5" i="18"/>
  <c r="C3" i="18"/>
  <c r="D3" i="18"/>
  <c r="B4" i="18" l="1"/>
  <c r="B10" i="18" s="1"/>
  <c r="C4" i="18"/>
  <c r="C10" i="18" s="1"/>
  <c r="D4" i="18"/>
  <c r="D10" i="18" l="1"/>
  <c r="C11" i="18" s="1"/>
  <c r="B11" i="18" l="1"/>
  <c r="D11" i="18"/>
</calcChain>
</file>

<file path=xl/sharedStrings.xml><?xml version="1.0" encoding="utf-8"?>
<sst xmlns="http://schemas.openxmlformats.org/spreadsheetml/2006/main" count="106" uniqueCount="87">
  <si>
    <t>Vertinimo sąlygos</t>
  </si>
  <si>
    <t>Minimalus garantinis laikotarpis (gamintojo garantija arba garantija pagal įstatymą) (MGL)</t>
  </si>
  <si>
    <t>metai</t>
  </si>
  <si>
    <t>PASIŪLYMŲ VERTINIMO TVARKA</t>
  </si>
  <si>
    <t>1. Ekonomiškai naudingiausią pasiūlymą perkančioji organizacija išrenka pagal kainą ir kokybę.</t>
  </si>
  <si>
    <t>2. Ekonomiškai naudingiausias pasiūlymas - tai pasiūlymas, kurio balų suma, apskaičiuota pagal toliau nustatytus pasiūlymų vertinimo kriterijus ir sąlygas, yra didžiausia.</t>
  </si>
  <si>
    <t>Numatytų vertinimo kriterijų lyginamieji svoriai:</t>
  </si>
  <si>
    <t>1) Prietaiso kaina (K)</t>
  </si>
  <si>
    <t>2) Techniniai pranašumai (T)</t>
  </si>
  <si>
    <t>3) Išplėstinė garantija (G)</t>
  </si>
  <si>
    <t>Vertinimo kriterijai ir jų parametrų lyginamieji svoriai:</t>
  </si>
  <si>
    <t>Vertinimo kriterijai</t>
  </si>
  <si>
    <t>Lyginamasis svoris ekonominio naudingumo įvertinime</t>
  </si>
  <si>
    <t>Prietaiso kaina (K)</t>
  </si>
  <si>
    <t>X =</t>
  </si>
  <si>
    <t>Techniniai pranašumai (T)</t>
  </si>
  <si>
    <t>Y =</t>
  </si>
  <si>
    <t>Išplėstinė garantija (G)</t>
  </si>
  <si>
    <t>Q =</t>
  </si>
  <si>
    <t>Nr.</t>
  </si>
  <si>
    <t>Parametrai</t>
  </si>
  <si>
    <t>Formulės rūšis</t>
  </si>
  <si>
    <t>Parametro lyginamasis svoris</t>
  </si>
  <si>
    <t>T1</t>
  </si>
  <si>
    <t>Automatinis siūlėtuvo variklio paleidimas aparatui aptikus užlydymo maišelį siūlėtuvo angoje</t>
  </si>
  <si>
    <t>Statinis:
(yra/nėra)</t>
  </si>
  <si>
    <t>L1 =</t>
  </si>
  <si>
    <r>
      <t xml:space="preserve">Įrašyti parametro vertę: </t>
    </r>
    <r>
      <rPr>
        <b/>
        <sz val="12"/>
        <rFont val="Times New Roman"/>
        <family val="1"/>
      </rPr>
      <t>yra / nėra</t>
    </r>
  </si>
  <si>
    <t>T2</t>
  </si>
  <si>
    <t>Aparatas turi RS 232 arba lygiavertę jungtį</t>
  </si>
  <si>
    <t>L2 =</t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</si>
  <si>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</si>
  <si>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T3</t>
  </si>
  <si>
    <t>Komplektuojamas su rotaciniu staleliu</t>
  </si>
  <si>
    <t>L3 =</t>
  </si>
  <si>
    <t>G</t>
  </si>
  <si>
    <t>Tiekėjas siūlomam prietaisui suteikia 5 metų (60 mėnesių) išplėstinę garantiją*</t>
  </si>
  <si>
    <t>W =</t>
  </si>
  <si>
    <r>
      <t xml:space="preserve">Įrašyti parametro vertę: </t>
    </r>
    <r>
      <rPr>
        <b/>
        <sz val="12"/>
        <rFont val="Times New Roman"/>
        <family val="1"/>
      </rPr>
      <t>Taip / Ne</t>
    </r>
  </si>
  <si>
    <t>* Garantinio laikotarpio sąlygos:</t>
  </si>
  <si>
    <t>1. Nemokamai atlieka prekės techninę priežiūrą (įskaitant techninei priežiūrai atlikti reikalingas detales ir/arba medžiagas),</t>
  </si>
  <si>
    <t>2. Nemokamai atlieka garantijos sąlygas atitinkančių gedimų (jei jie nutiko naudojant įrangą pagal paskirtį, laikantis pateiktų instrukcijų bei nurodytų eksploatavimo sąlygų) šalinimą,</t>
  </si>
  <si>
    <t>3. Informuoja pirkėją apie prevencinius veiksmus (jei tokių būtina imtis),</t>
  </si>
  <si>
    <t>4. Teikia pirkėjui išsamias konsultacijas ir paaiškinimus,</t>
  </si>
  <si>
    <t>5. Gedimo atveju atvyksta remontuoti ne vėliau kaip per 24 (dvidešimt keturias) valandas nuo pranešimo apie prekės gedimą gavimo,</t>
  </si>
  <si>
    <t>Pasiūlymo ekonominio naudingumo apskaičiavimo tvarka (formulė) yra pateikiama žemiau:</t>
  </si>
  <si>
    <t>1. Pasiūlymo ekonominis naudingumas (E) apskaičiuojamas sudedant tiekėjo pasiūlymo kainos (K), techninių pranašumų (T) ir išplėstinės garantijos (G) balus:</t>
  </si>
  <si>
    <t>E = K + T + G</t>
  </si>
  <si>
    <t>2. Pasiūlymo kainos (K) balai apskaičiuojami mažiausios pasiūlytos kainos (Kmin) ir vertinamo pasiūlymo kainos (Kv) santykį padauginant iš kainos lyginamojo svorio (X):</t>
  </si>
  <si>
    <t>3. Kadangi siūlomo objekto T1, T2 ir T3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</si>
  <si>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0.20, T2 = L2 = 0.20, T3 = L3 = 0.60. Jei siūlomas objektas neturi nurodyto pranašumo gauna 0 balų: T1 = L1 = 0, T2 = L2 = 0, T3 = L3 = 0.</t>
  </si>
  <si>
    <t>Techninių pranašumų (T) balai apskaičiuojami visų techninių kriterijų parametrų įvertinimų sumą padauginant iš techninių pranašumų lyginamojo svorio (Y):</t>
  </si>
  <si>
    <t>4. Siūlomo objekto išplėstinė 5 metų garantinė priežiūra (G) aprašoma statiniu vertinimo būdu ir neturi skaitinių išraiškų (taip arba ne), todėl garantinės priežiūros įvertinimas apskaičiuojamas pagal formulę:</t>
  </si>
  <si>
    <r>
      <t xml:space="preserve">Jei siūlomas objektas turi nurodytą pranašumą: W = 1, tuomet </t>
    </r>
    <r>
      <rPr>
        <b/>
        <sz val="12"/>
        <rFont val="Times New Roman"/>
        <family val="1"/>
      </rPr>
      <t>G = W x Q</t>
    </r>
  </si>
  <si>
    <t>Jei siūlomas objektas neturi nurodyto pranašumo: W = 0, tuomet G = 0</t>
  </si>
  <si>
    <t>kur W – parametro lyginamasis svoris, Q - garantinės priežiūros lyginamasis svoris.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</si>
  <si>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</si>
  <si>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Siūlomas techninis funkcionalumas</t>
  </si>
  <si>
    <t>Pasirinkti (Yra / Nėra) parametro reikšmę</t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</si>
  <si>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</si>
  <si>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Siūlomos prekės garantinis laikotarpis</t>
  </si>
  <si>
    <t>Pasirinkti garantinį laikotarpį</t>
  </si>
  <si>
    <t>Terminas</t>
  </si>
  <si>
    <t>Tiekėjas siūlomam Prietaisui suteikia 5 metų (60 mėnesių) išplėstinę garantiją*</t>
  </si>
  <si>
    <t>Tiekėjas 1</t>
  </si>
  <si>
    <t>Tiekėjas 2</t>
  </si>
  <si>
    <t>Tiekėjas 3</t>
  </si>
  <si>
    <t>Pasiūlymo kaina (Pkn), € su PVM</t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</si>
  <si>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</si>
  <si>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</si>
  <si>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</si>
  <si>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</si>
  <si>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</si>
  <si>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</si>
  <si>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</si>
  <si>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</si>
  <si>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t>Pasiūlymo kainos balas (PkBn)</t>
  </si>
  <si>
    <r>
      <t>Techninių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</si>
  <si>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</si>
  <si>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</si>
  <si>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</si>
  <si>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Išplėstinės garantijos balas (G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</si>
  <si>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Ekonominio naudingumo (E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</si>
  <si>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</si>
  <si>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</si>
  <si>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Taip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</si>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</sst>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5" fillId="3" borderId="16" xfId="0" applyFont="1" applyFill="1" applyBorder="1" applyAlignment="1">
      <alignment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16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3" fillId="0" borderId="0" xfId="0" applyFont="1"/>
    <xf numFmtId="0" fontId="6" fillId="5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right" vertical="center" wrapText="1" indent="2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wrapText="1"/>
    </xf>
    <xf numFmtId="0" fontId="1" fillId="4" borderId="5" xfId="0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justify" vertical="top" wrapText="1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3" fillId="3" borderId="15" xfId="0" applyFont="1" applyFill="1" applyBorder="1" applyAlignment="1">
      <alignment horizontal="justify" vertical="top" wrapText="1"/>
    </xf>
    <xf numFmtId="0" fontId="3" fillId="3" borderId="20" xfId="0" applyFont="1" applyFill="1" applyBorder="1" applyAlignment="1">
      <alignment horizontal="justify" vertical="top" wrapText="1"/>
    </xf>
    <xf numFmtId="0" fontId="3" fillId="3" borderId="10" xfId="0" applyFont="1" applyFill="1" applyBorder="1" applyAlignment="1">
      <alignment horizontal="justify" vertical="top" wrapText="1"/>
    </xf>
    <xf numFmtId="0" fontId="3" fillId="3" borderId="21" xfId="0" applyFont="1" applyFill="1" applyBorder="1" applyAlignment="1">
      <alignment horizontal="justify" vertical="top" wrapText="1"/>
    </xf>
    <xf numFmtId="0" fontId="3" fillId="3" borderId="22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left" vertical="top"/>
    </xf>
    <xf numFmtId="0" fontId="3" fillId="3" borderId="14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22" xfId="0" applyFont="1" applyFill="1" applyBorder="1" applyAlignment="1">
      <alignment horizontal="justify" vertical="top" wrapText="1"/>
    </xf>
    <xf numFmtId="0" fontId="1" fillId="3" borderId="14" xfId="0" applyFont="1" applyFill="1" applyBorder="1" applyAlignment="1">
      <alignment horizontal="justify" vertical="top" wrapText="1"/>
    </xf>
    <xf numFmtId="0" fontId="1" fillId="3" borderId="6" xfId="0" applyFont="1" applyFill="1" applyBorder="1" applyAlignment="1">
      <alignment horizontal="justify" vertical="top" wrapText="1"/>
    </xf>
    <xf numFmtId="0" fontId="1" fillId="3" borderId="15" xfId="0" applyFont="1" applyFill="1" applyBorder="1" applyAlignment="1">
      <alignment horizontal="justify" wrapText="1"/>
    </xf>
    <xf numFmtId="0" fontId="1" fillId="3" borderId="10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justify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3263278</xdr:colOff>
      <xdr:row>48</xdr:row>
      <xdr:rowOff>57036</xdr:rowOff>
    </xdr:from>
    <xdr:ext cx="1486241" cy="695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3726" y="1288972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3726" y="1288972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^3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3351093</xdr:colOff>
      <xdr:row>40</xdr:row>
      <xdr:rowOff>85381</xdr:rowOff>
    </xdr:from>
    <xdr:to>
      <xdr:col>3</xdr:col>
      <xdr:colOff>1248442</xdr:colOff>
      <xdr:row>42</xdr:row>
      <xdr:rowOff>51585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05422-3281-7B46-8342-C20CFFA2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992" y="18559078"/>
          <a:ext cx="1323147" cy="371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"/>
  <sheetViews>
    <sheetView zoomScaleNormal="100" workbookViewId="0">
      <selection activeCell="I39" sqref="I39"/>
    </sheetView>
  </sheetViews>
  <sheetFormatPr defaultColWidth="9.140625" defaultRowHeight="15.6"/>
  <cols>
    <col min="1" max="2" width="9.140625" style="11"/>
    <col min="3" max="3" width="25.85546875" style="11" customWidth="1"/>
    <col min="4" max="5" width="11" style="11" bestFit="1" customWidth="1"/>
    <col min="6" max="6" width="16.42578125" style="11" customWidth="1"/>
    <col min="7" max="7" width="11" style="11" bestFit="1" customWidth="1"/>
    <col min="8" max="8" width="13.42578125" style="11" bestFit="1" customWidth="1"/>
    <col min="9" max="12" width="11" style="11" bestFit="1" customWidth="1"/>
    <col min="13" max="13" width="12.140625" style="11" bestFit="1" customWidth="1"/>
    <col min="14" max="16384" width="9.140625" style="11"/>
  </cols>
  <sheetData>
    <row r="2" spans="2:12" ht="20.100000000000001">
      <c r="B2" s="64" t="s">
        <v>0</v>
      </c>
      <c r="C2" s="64"/>
      <c r="D2" s="64"/>
      <c r="E2" s="64"/>
      <c r="F2" s="64"/>
      <c r="G2" s="64"/>
      <c r="H2" s="64"/>
      <c r="L2" s="25"/>
    </row>
    <row r="4" spans="2:12" ht="30" customHeight="1">
      <c r="B4" s="61" t="s">
        <v>1</v>
      </c>
      <c r="C4" s="62"/>
      <c r="D4" s="62"/>
      <c r="E4" s="62"/>
      <c r="F4" s="63"/>
      <c r="G4" s="12">
        <v>3</v>
      </c>
      <c r="H4" s="12" t="s">
        <v>2</v>
      </c>
    </row>
    <row r="5" spans="2:12">
      <c r="K5" s="26"/>
    </row>
  </sheetData>
  <mergeCells count="2">
    <mergeCell ref="B4:F4"/>
    <mergeCell ref="B2:H2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opLeftCell="A6" zoomScale="134" zoomScaleNormal="100" workbookViewId="0">
      <selection activeCell="H30" sqref="H30"/>
    </sheetView>
  </sheetViews>
  <sheetFormatPr defaultColWidth="9.140625" defaultRowHeight="15.6"/>
  <cols>
    <col min="1" max="1" width="9.140625" style="24"/>
    <col min="2" max="2" width="5" style="24" customWidth="1"/>
    <col min="3" max="3" width="45" style="24" customWidth="1"/>
    <col min="4" max="4" width="17" style="24" customWidth="1"/>
    <col min="5" max="5" width="5.85546875" style="24" customWidth="1"/>
    <col min="6" max="6" width="5.140625" style="24" customWidth="1"/>
    <col min="7" max="7" width="11.5703125" style="24" customWidth="1"/>
    <col min="8" max="8" width="19.42578125" style="24" customWidth="1"/>
    <col min="9" max="16384" width="9.140625" style="24"/>
  </cols>
  <sheetData>
    <row r="1" spans="1:8">
      <c r="H1" s="29"/>
    </row>
    <row r="2" spans="1:8" ht="17.45">
      <c r="A2" s="77" t="s">
        <v>3</v>
      </c>
      <c r="B2" s="77"/>
      <c r="C2" s="77"/>
      <c r="D2" s="77"/>
      <c r="E2" s="77"/>
      <c r="F2" s="77"/>
      <c r="G2" s="77"/>
      <c r="H2" s="77"/>
    </row>
    <row r="3" spans="1:8" ht="18">
      <c r="B3" s="30"/>
      <c r="C3" s="31"/>
      <c r="D3" s="31"/>
      <c r="E3" s="31"/>
      <c r="F3" s="31"/>
    </row>
    <row r="4" spans="1:8">
      <c r="B4" s="74" t="s">
        <v>4</v>
      </c>
      <c r="C4" s="74"/>
      <c r="D4" s="74"/>
      <c r="E4" s="74"/>
      <c r="F4" s="74"/>
      <c r="G4" s="74"/>
      <c r="H4" s="74"/>
    </row>
    <row r="5" spans="1:8" ht="15.95" customHeight="1">
      <c r="B5" s="74" t="s">
        <v>5</v>
      </c>
      <c r="C5" s="74"/>
      <c r="D5" s="74"/>
      <c r="E5" s="74"/>
      <c r="F5" s="74"/>
      <c r="G5" s="74"/>
      <c r="H5" s="74"/>
    </row>
    <row r="6" spans="1:8">
      <c r="B6" s="74"/>
      <c r="C6" s="74"/>
      <c r="D6" s="74"/>
      <c r="E6" s="74"/>
      <c r="F6" s="74"/>
      <c r="G6" s="74"/>
      <c r="H6" s="74"/>
    </row>
    <row r="8" spans="1:8">
      <c r="B8" s="24" t="s">
        <v>6</v>
      </c>
    </row>
    <row r="9" spans="1:8">
      <c r="C9" s="32" t="s">
        <v>7</v>
      </c>
      <c r="D9" s="33">
        <v>70</v>
      </c>
    </row>
    <row r="10" spans="1:8">
      <c r="C10" s="32" t="s">
        <v>8</v>
      </c>
      <c r="D10" s="33">
        <v>18</v>
      </c>
    </row>
    <row r="11" spans="1:8">
      <c r="C11" s="32" t="s">
        <v>9</v>
      </c>
      <c r="D11" s="33">
        <v>12</v>
      </c>
    </row>
    <row r="13" spans="1:8">
      <c r="B13" s="24" t="s">
        <v>10</v>
      </c>
    </row>
    <row r="14" spans="1:8" ht="15.95" thickBot="1"/>
    <row r="15" spans="1:8" ht="33" customHeight="1" thickBot="1">
      <c r="B15" s="75" t="s">
        <v>11</v>
      </c>
      <c r="C15" s="67"/>
      <c r="D15" s="67"/>
      <c r="E15" s="67"/>
      <c r="F15" s="68"/>
      <c r="G15" s="75" t="s">
        <v>12</v>
      </c>
      <c r="H15" s="68"/>
    </row>
    <row r="16" spans="1:8" ht="15.95" thickBot="1">
      <c r="B16" s="71" t="s">
        <v>13</v>
      </c>
      <c r="C16" s="72"/>
      <c r="D16" s="72"/>
      <c r="E16" s="72"/>
      <c r="F16" s="73"/>
      <c r="G16" s="35" t="s">
        <v>14</v>
      </c>
      <c r="H16" s="34">
        <f>D9</f>
        <v>70</v>
      </c>
    </row>
    <row r="17" spans="2:8" ht="15.95" thickBot="1">
      <c r="B17" s="71" t="s">
        <v>15</v>
      </c>
      <c r="C17" s="72"/>
      <c r="D17" s="72"/>
      <c r="E17" s="72"/>
      <c r="F17" s="73"/>
      <c r="G17" s="35" t="s">
        <v>16</v>
      </c>
      <c r="H17" s="34">
        <f>D10</f>
        <v>18</v>
      </c>
    </row>
    <row r="18" spans="2:8" ht="15.95" thickBot="1">
      <c r="B18" s="71" t="s">
        <v>17</v>
      </c>
      <c r="C18" s="72"/>
      <c r="D18" s="72"/>
      <c r="E18" s="72"/>
      <c r="F18" s="73"/>
      <c r="G18" s="35" t="s">
        <v>18</v>
      </c>
      <c r="H18" s="34">
        <f>D11</f>
        <v>12</v>
      </c>
    </row>
    <row r="19" spans="2:8" ht="16.5" customHeight="1" thickBot="1">
      <c r="B19" s="36" t="s">
        <v>19</v>
      </c>
      <c r="C19" s="37" t="s">
        <v>20</v>
      </c>
      <c r="D19" s="37" t="s">
        <v>21</v>
      </c>
      <c r="E19" s="65" t="s">
        <v>22</v>
      </c>
      <c r="F19" s="66"/>
      <c r="G19" s="67"/>
      <c r="H19" s="68"/>
    </row>
    <row r="20" spans="2:8" ht="54" customHeight="1" thickBot="1">
      <c r="B20" s="60" t="s">
        <v>23</v>
      </c>
      <c r="C20" s="58" t="s">
        <v>24</v>
      </c>
      <c r="D20" s="28" t="s">
        <v>25</v>
      </c>
      <c r="E20" s="22" t="s">
        <v>26</v>
      </c>
      <c r="F20" s="23">
        <v>0.2</v>
      </c>
      <c r="G20" s="69" t="s">
        <v>27</v>
      </c>
      <c r="H20" s="70"/>
    </row>
    <row r="21" spans="2:8" ht="28.5" thickBot="1">
      <c r="B21" s="60" t="s">
        <v>28</v>
      </c>
      <c r="C21" s="59" t="s">
        <v>29</v>
      </c>
      <c r="D21" s="28" t="s">
        <v>25</v>
      </c>
      <c r="E21" s="22" t="s">
        <v>30</v>
      </c>
      <c r="F21" s="23">
        <v>0.2</v>
      </c>
      <c r="G21" s="69" t="s">
        <v>31</v>
      </c>
      <c r="H21" s="70"/>
    </row>
    <row r="22" spans="2:8" ht="28.5" thickBot="1">
      <c r="B22" s="60" t="s">
        <v>32</v>
      </c>
      <c r="C22" s="59" t="s">
        <v>33</v>
      </c>
      <c r="D22" s="28" t="s">
        <v>25</v>
      </c>
      <c r="E22" s="22" t="s">
        <v>34</v>
      </c>
      <c r="F22" s="23">
        <v>0.6</v>
      </c>
      <c r="G22" s="69" t="s">
        <v>31</v>
      </c>
      <c r="H22" s="70"/>
    </row>
    <row r="23" spans="2:8" ht="48" customHeight="1" thickBot="1">
      <c r="B23" s="57" t="s">
        <v>35</v>
      </c>
      <c r="C23" s="58" t="s">
        <v>36</v>
      </c>
      <c r="D23" s="38" t="s">
        <v>25</v>
      </c>
      <c r="E23" s="22" t="s">
        <v>37</v>
      </c>
      <c r="F23" s="39">
        <v>1</v>
      </c>
      <c r="G23" s="82" t="s">
        <v>38</v>
      </c>
      <c r="H23" s="70"/>
    </row>
    <row r="24" spans="2:8" ht="15.95" thickBot="1">
      <c r="B24" s="40"/>
      <c r="C24" s="41"/>
      <c r="D24" s="40"/>
      <c r="E24" s="42"/>
      <c r="F24" s="43"/>
      <c r="G24" s="40"/>
      <c r="H24" s="40"/>
    </row>
    <row r="25" spans="2:8" ht="15.75" customHeight="1">
      <c r="B25" s="84" t="s">
        <v>39</v>
      </c>
      <c r="C25" s="85"/>
      <c r="D25" s="86"/>
      <c r="E25" s="42"/>
      <c r="F25" s="43"/>
      <c r="G25" s="40"/>
      <c r="H25" s="40"/>
    </row>
    <row r="26" spans="2:8" ht="15.75" customHeight="1">
      <c r="B26" s="87" t="s">
        <v>40</v>
      </c>
      <c r="C26" s="79"/>
      <c r="D26" s="88"/>
      <c r="E26" s="42"/>
      <c r="F26" s="43"/>
      <c r="G26" s="40"/>
      <c r="H26" s="40"/>
    </row>
    <row r="27" spans="2:8">
      <c r="B27" s="87"/>
      <c r="C27" s="79"/>
      <c r="D27" s="88"/>
      <c r="E27" s="42"/>
      <c r="F27" s="43"/>
      <c r="G27" s="40"/>
      <c r="H27" s="40"/>
    </row>
    <row r="28" spans="2:8" ht="15.75" customHeight="1">
      <c r="B28" s="87" t="s">
        <v>41</v>
      </c>
      <c r="C28" s="79"/>
      <c r="D28" s="88"/>
      <c r="E28" s="42"/>
      <c r="F28" s="43"/>
      <c r="G28" s="40"/>
      <c r="H28" s="40"/>
    </row>
    <row r="29" spans="2:8">
      <c r="B29" s="87"/>
      <c r="C29" s="79"/>
      <c r="D29" s="88"/>
      <c r="E29" s="42"/>
      <c r="F29" s="43"/>
      <c r="G29" s="40"/>
      <c r="H29" s="40"/>
    </row>
    <row r="30" spans="2:8">
      <c r="B30" s="87"/>
      <c r="C30" s="79"/>
      <c r="D30" s="88"/>
      <c r="E30" s="42"/>
      <c r="F30" s="43"/>
      <c r="G30" s="40"/>
      <c r="H30" s="40"/>
    </row>
    <row r="31" spans="2:8" ht="15.75" customHeight="1">
      <c r="B31" s="87" t="s">
        <v>42</v>
      </c>
      <c r="C31" s="79"/>
      <c r="D31" s="88"/>
      <c r="E31" s="42"/>
      <c r="F31" s="43"/>
      <c r="G31" s="40"/>
      <c r="H31" s="40"/>
    </row>
    <row r="32" spans="2:8" ht="15.75" customHeight="1">
      <c r="B32" s="87" t="s">
        <v>43</v>
      </c>
      <c r="C32" s="79"/>
      <c r="D32" s="88"/>
      <c r="E32" s="42"/>
      <c r="F32" s="43"/>
      <c r="G32" s="40"/>
      <c r="H32" s="40"/>
    </row>
    <row r="33" spans="2:8" ht="15.75" customHeight="1">
      <c r="B33" s="87" t="s">
        <v>44</v>
      </c>
      <c r="C33" s="79"/>
      <c r="D33" s="88"/>
      <c r="E33" s="42"/>
      <c r="F33" s="43"/>
      <c r="G33" s="40"/>
      <c r="H33" s="40"/>
    </row>
    <row r="34" spans="2:8" ht="15.95" thickBot="1">
      <c r="B34" s="90"/>
      <c r="C34" s="91"/>
      <c r="D34" s="92"/>
      <c r="E34" s="42"/>
      <c r="F34" s="43"/>
      <c r="G34" s="40"/>
      <c r="H34" s="40"/>
    </row>
    <row r="35" spans="2:8" ht="33.75" customHeight="1">
      <c r="B35" s="83" t="s">
        <v>45</v>
      </c>
      <c r="C35" s="83"/>
      <c r="D35" s="83"/>
      <c r="E35" s="83"/>
      <c r="F35" s="83"/>
      <c r="G35" s="83"/>
      <c r="H35" s="83"/>
    </row>
    <row r="37" spans="2:8" ht="31.5" customHeight="1">
      <c r="B37" s="83" t="s">
        <v>46</v>
      </c>
      <c r="C37" s="83"/>
      <c r="D37" s="83"/>
      <c r="E37" s="83"/>
      <c r="F37" s="83"/>
      <c r="G37" s="83"/>
      <c r="H37" s="83"/>
    </row>
    <row r="38" spans="2:8">
      <c r="D38" s="44" t="s">
        <v>47</v>
      </c>
    </row>
    <row r="40" spans="2:8" ht="31.5" customHeight="1">
      <c r="B40" s="83" t="s">
        <v>48</v>
      </c>
      <c r="C40" s="83"/>
      <c r="D40" s="83"/>
      <c r="E40" s="83"/>
      <c r="F40" s="83"/>
      <c r="G40" s="83"/>
      <c r="H40" s="83"/>
    </row>
    <row r="44" spans="2:8" ht="30.75" customHeight="1">
      <c r="B44" s="83" t="s">
        <v>49</v>
      </c>
      <c r="C44" s="83"/>
      <c r="D44" s="83"/>
      <c r="E44" s="83"/>
      <c r="F44" s="83"/>
      <c r="G44" s="83"/>
      <c r="H44" s="83"/>
    </row>
    <row r="45" spans="2:8">
      <c r="B45" s="79" t="s">
        <v>50</v>
      </c>
      <c r="C45" s="79"/>
      <c r="D45" s="79"/>
      <c r="E45" s="79"/>
      <c r="F45" s="79"/>
      <c r="G45" s="79"/>
      <c r="H45" s="79"/>
    </row>
    <row r="46" spans="2:8">
      <c r="B46" s="79"/>
      <c r="C46" s="79"/>
      <c r="D46" s="79"/>
      <c r="E46" s="79"/>
      <c r="F46" s="79"/>
      <c r="G46" s="79"/>
      <c r="H46" s="79"/>
    </row>
    <row r="48" spans="2:8" ht="32.25" customHeight="1">
      <c r="B48" s="83" t="s">
        <v>51</v>
      </c>
      <c r="C48" s="83"/>
      <c r="D48" s="83"/>
      <c r="E48" s="83"/>
      <c r="F48" s="83"/>
      <c r="G48" s="83"/>
      <c r="H48" s="83"/>
    </row>
    <row r="54" spans="2:8">
      <c r="B54" s="79" t="s">
        <v>52</v>
      </c>
      <c r="C54" s="79"/>
      <c r="D54" s="79"/>
      <c r="E54" s="79"/>
      <c r="F54" s="79"/>
      <c r="G54" s="79"/>
      <c r="H54" s="79"/>
    </row>
    <row r="55" spans="2:8">
      <c r="B55" s="79"/>
      <c r="C55" s="79"/>
      <c r="D55" s="79"/>
      <c r="E55" s="79"/>
      <c r="F55" s="79"/>
      <c r="G55" s="79"/>
      <c r="H55" s="79"/>
    </row>
    <row r="56" spans="2:8">
      <c r="B56" s="80" t="s">
        <v>53</v>
      </c>
      <c r="C56" s="80"/>
      <c r="D56" s="80"/>
      <c r="E56" s="80"/>
      <c r="F56" s="80"/>
      <c r="G56" s="80"/>
      <c r="H56" s="80"/>
    </row>
    <row r="57" spans="2:8">
      <c r="B57" s="81" t="s">
        <v>54</v>
      </c>
      <c r="C57" s="81"/>
      <c r="D57" s="81"/>
      <c r="E57" s="81"/>
      <c r="F57" s="81"/>
      <c r="G57" s="81"/>
      <c r="H57" s="81"/>
    </row>
    <row r="58" spans="2:8">
      <c r="B58" s="78" t="s">
        <v>55</v>
      </c>
      <c r="C58" s="78"/>
      <c r="D58" s="78"/>
      <c r="E58" s="78"/>
      <c r="F58" s="78"/>
      <c r="G58" s="78"/>
      <c r="H58" s="78"/>
    </row>
    <row r="62" spans="2:8">
      <c r="B62" s="89"/>
      <c r="C62" s="89"/>
      <c r="D62" s="89"/>
      <c r="E62" s="89"/>
      <c r="F62" s="89"/>
      <c r="G62" s="89"/>
      <c r="H62" s="89"/>
    </row>
    <row r="63" spans="2:8">
      <c r="B63" s="79"/>
      <c r="C63" s="79"/>
      <c r="D63" s="79"/>
      <c r="E63" s="79"/>
      <c r="F63" s="79"/>
      <c r="G63" s="79"/>
      <c r="H63" s="79"/>
    </row>
    <row r="64" spans="2:8">
      <c r="B64" s="79"/>
      <c r="C64" s="79"/>
      <c r="D64" s="79"/>
      <c r="E64" s="79"/>
      <c r="F64" s="79"/>
      <c r="G64" s="79"/>
      <c r="H64" s="79"/>
    </row>
    <row r="65" spans="2:8">
      <c r="B65" s="79"/>
      <c r="C65" s="79"/>
      <c r="D65" s="79"/>
      <c r="E65" s="79"/>
      <c r="F65" s="79"/>
      <c r="G65" s="79"/>
      <c r="H65" s="79"/>
    </row>
    <row r="66" spans="2:8">
      <c r="B66" s="79"/>
      <c r="C66" s="79"/>
      <c r="D66" s="79"/>
      <c r="E66" s="79"/>
      <c r="F66" s="79"/>
      <c r="G66" s="79"/>
      <c r="H66" s="79"/>
    </row>
    <row r="67" spans="2:8">
      <c r="B67" s="79"/>
      <c r="C67" s="79"/>
      <c r="D67" s="79"/>
      <c r="E67" s="79"/>
      <c r="F67" s="79"/>
      <c r="G67" s="79"/>
      <c r="H67" s="79"/>
    </row>
    <row r="68" spans="2:8">
      <c r="B68" s="76"/>
      <c r="C68" s="76"/>
      <c r="D68" s="76"/>
      <c r="E68" s="76"/>
      <c r="F68" s="76"/>
      <c r="G68" s="76"/>
      <c r="H68" s="76"/>
    </row>
    <row r="69" spans="2:8">
      <c r="B69" s="76"/>
      <c r="C69" s="76"/>
      <c r="D69" s="76"/>
      <c r="E69" s="76"/>
      <c r="F69" s="76"/>
      <c r="G69" s="76"/>
      <c r="H69" s="76"/>
    </row>
  </sheetData>
  <mergeCells count="32">
    <mergeCell ref="B26:D27"/>
    <mergeCell ref="B28:D30"/>
    <mergeCell ref="B62:H62"/>
    <mergeCell ref="B63:H67"/>
    <mergeCell ref="B33:D34"/>
    <mergeCell ref="B31:D31"/>
    <mergeCell ref="B32:D32"/>
    <mergeCell ref="B68:H69"/>
    <mergeCell ref="B5:H6"/>
    <mergeCell ref="A2:H2"/>
    <mergeCell ref="B58:H58"/>
    <mergeCell ref="B54:H55"/>
    <mergeCell ref="B56:H56"/>
    <mergeCell ref="B57:H57"/>
    <mergeCell ref="G23:H23"/>
    <mergeCell ref="B37:H37"/>
    <mergeCell ref="B40:H40"/>
    <mergeCell ref="B44:H44"/>
    <mergeCell ref="B45:H46"/>
    <mergeCell ref="B48:H48"/>
    <mergeCell ref="B35:H35"/>
    <mergeCell ref="B25:D25"/>
    <mergeCell ref="G22:H22"/>
    <mergeCell ref="E19:H19"/>
    <mergeCell ref="G20:H20"/>
    <mergeCell ref="B18:F18"/>
    <mergeCell ref="G21:H21"/>
    <mergeCell ref="B4:H4"/>
    <mergeCell ref="B15:F15"/>
    <mergeCell ref="G15:H15"/>
    <mergeCell ref="B16:F16"/>
    <mergeCell ref="B17:F17"/>
  </mergeCells>
  <phoneticPr fontId="14" type="noConversion"/>
  <dataValidations count="2">
    <dataValidation allowBlank="1" sqref="C23:C24 C20:C22" xr:uid="{00000000-0002-0000-0100-000000000000}"/>
    <dataValidation allowBlank="1" prompt="Pasirinkti parametro vertę: yra / nėra" sqref="G20:H34" xr:uid="{00000000-0002-0000-0100-000001000000}"/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2"/>
  <sheetViews>
    <sheetView zoomScale="137" zoomScaleNormal="100" workbookViewId="0">
      <selection activeCell="F8" sqref="F8"/>
    </sheetView>
  </sheetViews>
  <sheetFormatPr defaultColWidth="9.140625" defaultRowHeight="15.6"/>
  <cols>
    <col min="1" max="1" width="9.140625" style="2"/>
    <col min="2" max="2" width="35.5703125" style="2" customWidth="1"/>
    <col min="3" max="3" width="39.42578125" style="2" customWidth="1"/>
    <col min="4" max="4" width="36.42578125" style="2" customWidth="1"/>
    <col min="5" max="5" width="25.140625" style="2" customWidth="1"/>
    <col min="6" max="6" width="20.5703125" style="2" customWidth="1"/>
    <col min="7" max="8" width="29.85546875" style="2" customWidth="1"/>
    <col min="9" max="9" width="27.5703125" style="2" customWidth="1"/>
    <col min="10" max="16384" width="9.140625" style="2"/>
  </cols>
  <sheetData>
    <row r="1" spans="2:9">
      <c r="G1" s="27"/>
    </row>
    <row r="3" spans="2:9">
      <c r="B3" s="96" t="s">
        <v>56</v>
      </c>
      <c r="C3" s="96"/>
      <c r="D3" s="96"/>
      <c r="E3" s="96"/>
    </row>
    <row r="5" spans="2:9" ht="30">
      <c r="B5" s="4" t="s">
        <v>19</v>
      </c>
      <c r="C5" s="97" t="s">
        <v>57</v>
      </c>
      <c r="D5" s="93"/>
      <c r="E5" s="5" t="s">
        <v>58</v>
      </c>
    </row>
    <row r="6" spans="2:9" ht="38.25" customHeight="1">
      <c r="B6" s="7" t="s">
        <v>23</v>
      </c>
      <c r="C6" s="98" t="str">
        <f>'Vertinimo tvarka'!C20</f>
        <v>Automatinis siūlėtuvo variklio paleidimas aparatui aptikus užlydymo maišelį siūlėtuvo angoje</v>
      </c>
      <c r="D6" s="99"/>
      <c r="E6" s="6"/>
    </row>
    <row r="7" spans="2:9">
      <c r="B7" s="7" t="s">
        <v>28</v>
      </c>
      <c r="C7" s="98" t="str">
        <f>'Vertinimo tvarka'!C21</f>
        <v>Aparatas turi RS 232 arba lygiavertę jungtį</v>
      </c>
      <c r="D7" s="99"/>
      <c r="E7" s="6"/>
    </row>
    <row r="8" spans="2:9" ht="17.100000000000001" customHeight="1">
      <c r="B8" s="7" t="s">
        <v>32</v>
      </c>
      <c r="C8" s="98" t="str">
        <f>'Vertinimo tvarka'!C22</f>
        <v>Komplektuojamas su rotaciniu staleliu</v>
      </c>
      <c r="D8" s="99"/>
      <c r="E8" s="6"/>
    </row>
    <row r="10" spans="2:9">
      <c r="B10" s="96" t="s">
        <v>59</v>
      </c>
      <c r="C10" s="96"/>
      <c r="D10" s="96"/>
    </row>
    <row r="11" spans="2:9">
      <c r="C11" s="3"/>
      <c r="D11" s="3"/>
      <c r="E11" s="3"/>
      <c r="F11" s="3"/>
      <c r="G11" s="3"/>
      <c r="H11" s="3"/>
      <c r="I11" s="3"/>
    </row>
    <row r="12" spans="2:9">
      <c r="B12" s="93" t="s">
        <v>60</v>
      </c>
      <c r="C12" s="93"/>
      <c r="D12" s="5" t="s">
        <v>61</v>
      </c>
      <c r="E12" s="4" t="s">
        <v>62</v>
      </c>
      <c r="F12" s="3"/>
      <c r="G12" s="3"/>
      <c r="H12" s="3"/>
      <c r="I12" s="3"/>
    </row>
    <row r="13" spans="2:9" ht="15.95" thickBot="1">
      <c r="B13" s="94" t="s">
        <v>63</v>
      </c>
      <c r="C13" s="95"/>
      <c r="D13" s="8"/>
      <c r="E13" s="9" t="s">
        <v>2</v>
      </c>
      <c r="F13" s="3"/>
      <c r="G13" s="3"/>
      <c r="H13" s="3"/>
      <c r="I13" s="3"/>
    </row>
    <row r="14" spans="2:9">
      <c r="B14" s="104" t="s">
        <v>39</v>
      </c>
      <c r="C14" s="105"/>
      <c r="D14" s="3"/>
      <c r="E14" s="3"/>
      <c r="F14" s="3"/>
      <c r="G14" s="3"/>
      <c r="H14" s="3"/>
      <c r="I14" s="3"/>
    </row>
    <row r="15" spans="2:9">
      <c r="B15" s="100" t="s">
        <v>40</v>
      </c>
      <c r="C15" s="101"/>
      <c r="D15" s="10"/>
    </row>
    <row r="16" spans="2:9">
      <c r="B16" s="100"/>
      <c r="C16" s="101"/>
      <c r="D16" s="10"/>
    </row>
    <row r="17" spans="2:3" ht="15.75" customHeight="1">
      <c r="B17" s="100" t="s">
        <v>41</v>
      </c>
      <c r="C17" s="101"/>
    </row>
    <row r="18" spans="2:3">
      <c r="B18" s="100"/>
      <c r="C18" s="101"/>
    </row>
    <row r="19" spans="2:3">
      <c r="B19" s="100" t="s">
        <v>42</v>
      </c>
      <c r="C19" s="101"/>
    </row>
    <row r="20" spans="2:3">
      <c r="B20" s="100" t="s">
        <v>43</v>
      </c>
      <c r="C20" s="101"/>
    </row>
    <row r="21" spans="2:3" ht="15.75" customHeight="1">
      <c r="B21" s="100" t="s">
        <v>44</v>
      </c>
      <c r="C21" s="101"/>
    </row>
    <row r="22" spans="2:3" ht="15.95" thickBot="1">
      <c r="B22" s="102"/>
      <c r="C22" s="103"/>
    </row>
  </sheetData>
  <mergeCells count="14">
    <mergeCell ref="B20:C20"/>
    <mergeCell ref="B21:C22"/>
    <mergeCell ref="B14:C14"/>
    <mergeCell ref="B17:C18"/>
    <mergeCell ref="B15:C16"/>
    <mergeCell ref="B19:C19"/>
    <mergeCell ref="B12:C12"/>
    <mergeCell ref="B13:C13"/>
    <mergeCell ref="B3:E3"/>
    <mergeCell ref="C5:D5"/>
    <mergeCell ref="C7:D7"/>
    <mergeCell ref="B10:D10"/>
    <mergeCell ref="C6:D6"/>
    <mergeCell ref="C8:D8"/>
  </mergeCells>
  <phoneticPr fontId="14" type="noConversion"/>
  <dataValidations xWindow="810" yWindow="496" count="3">
    <dataValidation allowBlank="1" sqref="B13:C13 C6:C8" xr:uid="{00000000-0002-0000-0200-000001000000}"/>
    <dataValidation type="list" allowBlank="1" showInputMessage="1" prompt="Pasirinkti išplėstinės garantijos reikšmę: TAIP / NE" sqref="D13" xr:uid="{00000000-0002-0000-0200-000003000000}">
      <formula1>"Taip, Ne"</formula1>
    </dataValidation>
    <dataValidation type="list" allowBlank="1" showInputMessage="1" showErrorMessage="1" prompt="Pasirinkti parametro vertę: yra / nėra" sqref="E6:E8" xr:uid="{00000000-0002-0000-0200-000000000000}">
      <formula1>"Yra, Nėra"</formula1>
    </dataValidation>
  </dataValidation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3"/>
  <sheetViews>
    <sheetView zoomScaleNormal="100" workbookViewId="0">
      <selection activeCell="B5" sqref="B5"/>
    </sheetView>
  </sheetViews>
  <sheetFormatPr defaultColWidth="9.140625" defaultRowHeight="15.6"/>
  <cols>
    <col min="1" max="1" width="41.42578125" style="21" customWidth="1"/>
    <col min="2" max="4" width="55.85546875" style="11" customWidth="1"/>
    <col min="5" max="5" width="12.5703125" style="11" customWidth="1"/>
    <col min="6" max="16384" width="9.140625" style="11"/>
  </cols>
  <sheetData>
    <row r="1" spans="1:4">
      <c r="A1" s="106"/>
      <c r="B1" s="106"/>
      <c r="C1" s="106"/>
      <c r="D1" s="106"/>
    </row>
    <row r="2" spans="1:4" ht="15.95" thickBot="1">
      <c r="A2" s="106"/>
      <c r="B2" s="106"/>
      <c r="C2" s="106"/>
      <c r="D2" s="106"/>
    </row>
    <row r="3" spans="1:4" ht="15.95" thickBot="1">
      <c r="A3" s="13"/>
      <c r="B3" s="14" t="s">
        <v>64</v>
      </c>
      <c r="C3" s="14" t="s">
        <v>65</v>
      </c>
      <c r="D3" s="14" t="s">
        <v>66</v>
      </c>
    </row>
    <row r="4" spans="1:4" ht="15.95" thickBot="1">
      <c r="A4" s="15" t="s">
        <v>67</v>
      </c>
      <c r="B4" s="16"/>
      <c r="C4" s="16"/>
      <c r="D4" s="16"/>
    </row>
    <row r="5" spans="1:4" ht="33.6" thickBot="1">
      <c r="A5" s="15" t="s">
        <v>68</v>
      </c>
      <c r="B5" s="17"/>
      <c r="C5" s="17"/>
      <c r="D5" s="17"/>
    </row>
    <row r="6" spans="1:4" ht="18.600000000000001" thickBot="1">
      <c r="A6" s="15" t="s">
        <v>69</v>
      </c>
      <c r="B6" s="18"/>
      <c r="C6" s="18"/>
      <c r="D6" s="18"/>
    </row>
    <row r="7" spans="1:4" ht="18.600000000000001" thickBot="1">
      <c r="A7" s="15" t="s">
        <v>70</v>
      </c>
      <c r="B7" s="19"/>
      <c r="C7" s="19"/>
      <c r="D7" s="19"/>
    </row>
    <row r="8" spans="1:4" ht="18.600000000000001" thickBot="1">
      <c r="A8" s="15" t="s">
        <v>71</v>
      </c>
      <c r="B8" s="17"/>
      <c r="C8" s="17"/>
      <c r="D8" s="17"/>
    </row>
    <row r="10" spans="1:4">
      <c r="A10" s="20" t="s">
        <v>72</v>
      </c>
    </row>
    <row r="11" spans="1:4" ht="18">
      <c r="A11" s="107" t="s">
        <v>73</v>
      </c>
      <c r="B11" s="107"/>
      <c r="C11" s="107"/>
      <c r="D11" s="107"/>
    </row>
    <row r="12" spans="1:4">
      <c r="A12" s="108" t="s">
        <v>74</v>
      </c>
      <c r="B12" s="108"/>
      <c r="C12" s="108"/>
      <c r="D12" s="108"/>
    </row>
    <row r="13" spans="1:4" ht="18">
      <c r="A13" s="107" t="s">
        <v>75</v>
      </c>
      <c r="B13" s="107"/>
      <c r="C13" s="107"/>
      <c r="D13" s="107"/>
    </row>
  </sheetData>
  <mergeCells count="4">
    <mergeCell ref="A1:D2"/>
    <mergeCell ref="A11:D11"/>
    <mergeCell ref="A12:D12"/>
    <mergeCell ref="A13:D13"/>
  </mergeCells>
  <dataValidations count="3">
    <dataValidation type="list" allowBlank="1" showInputMessage="1" showErrorMessage="1" sqref="B5:D5" xr:uid="{00000000-0002-0000-0600-000000000000}">
      <formula1>"3,5"</formula1>
    </dataValidation>
    <dataValidation type="list" allowBlank="1" showInputMessage="1" showErrorMessage="1" sqref="B6:D8" xr:uid="{00000000-0002-0000-0600-000001000000}">
      <formula1>"Yra, Nėra,"</formula1>
    </dataValidation>
    <dataValidation operator="greaterThanOrEqual" allowBlank="1" showInputMessage="1" showErrorMessage="1" sqref="B4:D4" xr:uid="{00000000-0002-0000-0600-000002000000}"/>
  </dataValidation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3"/>
  <sheetViews>
    <sheetView tabSelected="1" zoomScale="109" zoomScaleNormal="100" workbookViewId="0">
      <selection activeCell="D3" sqref="D3"/>
    </sheetView>
  </sheetViews>
  <sheetFormatPr defaultColWidth="9.140625" defaultRowHeight="15.6"/>
  <cols>
    <col min="1" max="1" width="43.140625" style="45" customWidth="1"/>
    <col min="2" max="4" width="55.85546875" style="45" customWidth="1"/>
    <col min="5" max="8" width="10.5703125" style="45" bestFit="1" customWidth="1"/>
    <col min="9" max="16384" width="9.140625" style="45"/>
  </cols>
  <sheetData>
    <row r="1" spans="1:4" ht="15.95" thickBot="1"/>
    <row r="2" spans="1:4" ht="15.95" thickBot="1">
      <c r="B2" s="46" t="s">
        <v>64</v>
      </c>
      <c r="C2" s="46" t="s">
        <v>65</v>
      </c>
      <c r="D2" s="46" t="s">
        <v>66</v>
      </c>
    </row>
    <row r="3" spans="1:4" ht="15.95" thickBot="1">
      <c r="A3" s="55" t="s">
        <v>67</v>
      </c>
      <c r="B3" s="47">
        <f>'Pasiūlymų suvestinė_Bendra'!B4</f>
        <v>0</v>
      </c>
      <c r="C3" s="47">
        <f>'Pasiūlymų suvestinė_Bendra'!C4</f>
        <v>0</v>
      </c>
      <c r="D3" s="47">
        <f>'Pasiūlymų suvestinė_Bendra'!D4</f>
        <v>0</v>
      </c>
    </row>
    <row r="4" spans="1:4" ht="15.95" thickBot="1">
      <c r="A4" s="55" t="s">
        <v>76</v>
      </c>
      <c r="B4" s="48" t="e">
        <f>(MIN(B3:D3)/B3)*'Vertinimo tvarka'!H16</f>
        <v>#DIV/0!</v>
      </c>
      <c r="C4" s="48" t="e">
        <f>(MIN(B3:D3)/C3)*'Vertinimo tvarka'!H16</f>
        <v>#DIV/0!</v>
      </c>
      <c r="D4" s="48" t="e">
        <f>(MIN(B3:D3)/D3)*'Vertinimo tvarka'!H16</f>
        <v>#DIV/0!</v>
      </c>
    </row>
    <row r="5" spans="1:4" ht="18" thickBot="1">
      <c r="A5" s="55" t="s">
        <v>77</v>
      </c>
      <c r="B5" s="48">
        <f>SUM(B6:B8)*'Vertinimo tvarka'!H17</f>
        <v>0</v>
      </c>
      <c r="C5" s="48">
        <f>SUM(C6:C8)*'Vertinimo tvarka'!H17</f>
        <v>0</v>
      </c>
      <c r="D5" s="48">
        <f>SUM(D6:D8)*'Vertinimo tvarka'!H17</f>
        <v>0</v>
      </c>
    </row>
    <row r="6" spans="1:4" ht="17.45">
      <c r="A6" s="56" t="s">
        <v>78</v>
      </c>
      <c r="B6" s="49">
        <f>COUNTIF('Pasiūlymų suvestinė_Bendra'!B6, "Yra")*'Vertinimo tvarka'!F20</f>
        <v>0</v>
      </c>
      <c r="C6" s="49">
        <f>COUNTIF('Pasiūlymų suvestinė_Bendra'!C6, "Yra")*'Vertinimo tvarka'!F20</f>
        <v>0</v>
      </c>
      <c r="D6" s="49">
        <f>COUNTIF('Pasiūlymų suvestinė_Bendra'!D6, "Yra")*'Vertinimo tvarka'!F20</f>
        <v>0</v>
      </c>
    </row>
    <row r="7" spans="1:4" ht="17.45">
      <c r="A7" s="56" t="s">
        <v>79</v>
      </c>
      <c r="B7" s="49">
        <f>COUNTIF('Pasiūlymų suvestinė_Bendra'!B7, "Yra")*'Vertinimo tvarka'!F21</f>
        <v>0</v>
      </c>
      <c r="C7" s="49">
        <f>COUNTIF('Pasiūlymų suvestinė_Bendra'!C7, "Yra")*'Vertinimo tvarka'!F21</f>
        <v>0</v>
      </c>
      <c r="D7" s="49">
        <f>COUNTIF('Pasiūlymų suvestinė_Bendra'!D7, "Yra")*'Vertinimo tvarka'!F21</f>
        <v>0</v>
      </c>
    </row>
    <row r="8" spans="1:4" ht="17.45">
      <c r="A8" s="56" t="s">
        <v>80</v>
      </c>
      <c r="B8" s="49">
        <f>COUNTIF('Pasiūlymų suvestinė_Bendra'!B8, "Yra")*'Vertinimo tvarka'!F22</f>
        <v>0</v>
      </c>
      <c r="C8" s="49">
        <f>COUNTIF('Pasiūlymų suvestinė_Bendra'!C8, "Yra")*'Vertinimo tvarka'!F22</f>
        <v>0</v>
      </c>
      <c r="D8" s="49">
        <f>COUNTIF('Pasiūlymų suvestinė_Bendra'!D8, "Yra")*'Vertinimo tvarka'!F22</f>
        <v>0</v>
      </c>
    </row>
    <row r="9" spans="1:4" ht="17.45">
      <c r="A9" s="56" t="s">
        <v>81</v>
      </c>
      <c r="B9" s="50">
        <f>IF('Pasiūlymų suvestinė_Bendra'!B5=5, 12,0)</f>
        <v>0</v>
      </c>
      <c r="C9" s="50">
        <f>IF('Pasiūlymų suvestinė_Bendra'!C5=5, 12,0)</f>
        <v>0</v>
      </c>
      <c r="D9" s="50">
        <f>IF('Pasiūlymų suvestinė_Bendra'!D5=5, 12,0)</f>
        <v>0</v>
      </c>
    </row>
    <row r="10" spans="1:4" ht="18" thickBot="1">
      <c r="A10" s="55" t="s">
        <v>82</v>
      </c>
      <c r="B10" s="51" t="e">
        <f>SUM(B4+B5+B9)</f>
        <v>#DIV/0!</v>
      </c>
      <c r="C10" s="51" t="e">
        <f>SUM(C4+C5+C9)</f>
        <v>#DIV/0!</v>
      </c>
      <c r="D10" s="51" t="e">
        <f>SUM(D4+D5+D9)</f>
        <v>#DIV/0!</v>
      </c>
    </row>
    <row r="11" spans="1:4" ht="15.95" thickBot="1">
      <c r="A11" s="55" t="s">
        <v>83</v>
      </c>
      <c r="B11" s="52" t="e">
        <f>_xlfn.RANK.EQ(B10, $B$10:$D$10, 0)</f>
        <v>#DIV/0!</v>
      </c>
      <c r="C11" s="52" t="e">
        <f>_xlfn.RANK.EQ(C10, $B$10:$D$10, 0)</f>
        <v>#DIV/0!</v>
      </c>
      <c r="D11" s="52" t="e">
        <f>_xlfn.RANK.EQ(D10, $B$10:$D$10, 0)</f>
        <v>#DIV/0!</v>
      </c>
    </row>
    <row r="13" spans="1:4">
      <c r="A13" s="45" t="s">
        <v>84</v>
      </c>
    </row>
    <row r="18" spans="1:1">
      <c r="A18" s="53"/>
    </row>
    <row r="23" spans="1:1">
      <c r="A23" s="54"/>
    </row>
  </sheetData>
  <conditionalFormatting sqref="B11:D11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>
      <selection activeCell="D6" sqref="D6"/>
    </sheetView>
  </sheetViews>
  <sheetFormatPr defaultColWidth="9.140625" defaultRowHeight="15.6"/>
  <cols>
    <col min="1" max="16384" width="9.140625" style="1"/>
  </cols>
  <sheetData>
    <row r="1" spans="1:1">
      <c r="A1" s="1" t="s">
        <v>85</v>
      </c>
    </row>
    <row r="2" spans="1:1">
      <c r="A2" s="1" t="s">
        <v>86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Statusas xmlns="bd76807b-7035-44a2-93ee-9bb18f0b64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CF4688-B932-44B0-BB6F-4C5AD6A7D30B}"/>
</file>

<file path=customXml/itemProps2.xml><?xml version="1.0" encoding="utf-8"?>
<ds:datastoreItem xmlns:ds="http://schemas.openxmlformats.org/officeDocument/2006/customXml" ds:itemID="{B7A1C02B-97B0-426D-87A8-B5E6B4C2BEC6}"/>
</file>

<file path=customXml/itemProps3.xml><?xml version="1.0" encoding="utf-8"?>
<ds:datastoreItem xmlns:ds="http://schemas.openxmlformats.org/officeDocument/2006/customXml" ds:itemID="{3B39AA96-F196-4A98-A48B-3E2D0AFBF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Nika Armonė</cp:lastModifiedBy>
  <cp:revision/>
  <dcterms:created xsi:type="dcterms:W3CDTF">2021-04-30T12:21:51Z</dcterms:created>
  <dcterms:modified xsi:type="dcterms:W3CDTF">2026-04-13T09:58:15Z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