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santariskes-my.sharepoint.com/personal/lina_alekne_santa_lt/Documents/Darbinis katalogas/Konkursai/2026/Siūlai/RK/"/>
    </mc:Choice>
  </mc:AlternateContent>
  <xr:revisionPtr revIDLastSave="0" documentId="8_{8B6C3ED1-266F-43AD-A075-A8A38023304C}" xr6:coauthVersionLast="47" xr6:coauthVersionMax="47" xr10:uidLastSave="{00000000-0000-0000-0000-000000000000}"/>
  <bookViews>
    <workbookView xWindow="-108" yWindow="-108" windowWidth="23256" windowHeight="13896" xr2:uid="{5F3DC2F2-65D9-452A-BB9C-8422264B06B1}"/>
  </bookViews>
  <sheets>
    <sheet name="TS_Chir.siūlai prieš RK" sheetId="1" r:id="rId1"/>
  </sheets>
  <definedNames>
    <definedName name="ExternalData_1" localSheetId="0" hidden="1">'TS_Chir.siūlai prieš RK'!$A$17:$U$365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366" i="1" l="1"/>
  <c r="X366" i="1"/>
  <c r="Y49" i="1"/>
  <c r="Y111" i="1"/>
  <c r="Y152" i="1"/>
  <c r="Y185" i="1"/>
  <c r="Y248" i="1"/>
  <c r="Y359" i="1"/>
  <c r="X19" i="1"/>
  <c r="Y19" i="1" s="1"/>
  <c r="X20" i="1"/>
  <c r="Y20" i="1" s="1"/>
  <c r="X21" i="1"/>
  <c r="Y21" i="1" s="1"/>
  <c r="X22" i="1"/>
  <c r="Y22" i="1" s="1"/>
  <c r="X23" i="1"/>
  <c r="Y23" i="1" s="1"/>
  <c r="X24" i="1"/>
  <c r="Y24" i="1" s="1"/>
  <c r="X26" i="1"/>
  <c r="Y26" i="1" s="1"/>
  <c r="X27" i="1"/>
  <c r="Y27" i="1" s="1"/>
  <c r="X28" i="1"/>
  <c r="Y28" i="1" s="1"/>
  <c r="X29" i="1"/>
  <c r="Y29" i="1" s="1"/>
  <c r="X30" i="1"/>
  <c r="Y30" i="1" s="1"/>
  <c r="X31" i="1"/>
  <c r="Y31" i="1" s="1"/>
  <c r="X32" i="1"/>
  <c r="Y32" i="1" s="1"/>
  <c r="X33" i="1"/>
  <c r="Y33" i="1" s="1"/>
  <c r="X34" i="1"/>
  <c r="Y34" i="1" s="1"/>
  <c r="X35" i="1"/>
  <c r="Y35" i="1" s="1"/>
  <c r="X37" i="1"/>
  <c r="Y37" i="1" s="1"/>
  <c r="X39" i="1"/>
  <c r="Y39" i="1" s="1"/>
  <c r="X40" i="1"/>
  <c r="Y40" i="1" s="1"/>
  <c r="X41" i="1"/>
  <c r="Y41" i="1" s="1"/>
  <c r="X42" i="1"/>
  <c r="Y42" i="1" s="1"/>
  <c r="X43" i="1"/>
  <c r="Y43" i="1" s="1"/>
  <c r="X44" i="1"/>
  <c r="Y44" i="1" s="1"/>
  <c r="X45" i="1"/>
  <c r="Y45" i="1" s="1"/>
  <c r="X46" i="1"/>
  <c r="Y46" i="1" s="1"/>
  <c r="X47" i="1"/>
  <c r="Y47" i="1" s="1"/>
  <c r="X48" i="1"/>
  <c r="Y48" i="1" s="1"/>
  <c r="X49" i="1"/>
  <c r="X50" i="1"/>
  <c r="Y50" i="1" s="1"/>
  <c r="X51" i="1"/>
  <c r="Y51" i="1" s="1"/>
  <c r="X52" i="1"/>
  <c r="Y52" i="1" s="1"/>
  <c r="X53" i="1"/>
  <c r="Y53" i="1" s="1"/>
  <c r="X54" i="1"/>
  <c r="Y54" i="1" s="1"/>
  <c r="X55" i="1"/>
  <c r="Y55" i="1" s="1"/>
  <c r="X56" i="1"/>
  <c r="Y56" i="1" s="1"/>
  <c r="X57" i="1"/>
  <c r="Y57" i="1" s="1"/>
  <c r="X58" i="1"/>
  <c r="Y58" i="1" s="1"/>
  <c r="X59" i="1"/>
  <c r="Y59" i="1" s="1"/>
  <c r="X60" i="1"/>
  <c r="Y60" i="1" s="1"/>
  <c r="X61" i="1"/>
  <c r="Y61" i="1" s="1"/>
  <c r="X62" i="1"/>
  <c r="Y62" i="1" s="1"/>
  <c r="X63" i="1"/>
  <c r="Y63" i="1" s="1"/>
  <c r="X64" i="1"/>
  <c r="Y64" i="1" s="1"/>
  <c r="X65" i="1"/>
  <c r="Y65" i="1" s="1"/>
  <c r="X67" i="1"/>
  <c r="Y67" i="1" s="1"/>
  <c r="X68" i="1"/>
  <c r="Y68" i="1" s="1"/>
  <c r="X69" i="1"/>
  <c r="Y69" i="1" s="1"/>
  <c r="X70" i="1"/>
  <c r="Y70" i="1" s="1"/>
  <c r="X71" i="1"/>
  <c r="Y71" i="1" s="1"/>
  <c r="X72" i="1"/>
  <c r="Y72" i="1" s="1"/>
  <c r="X74" i="1"/>
  <c r="Y74" i="1" s="1"/>
  <c r="X75" i="1"/>
  <c r="Y75" i="1" s="1"/>
  <c r="X76" i="1"/>
  <c r="Y76" i="1" s="1"/>
  <c r="X77" i="1"/>
  <c r="Y77" i="1" s="1"/>
  <c r="X78" i="1"/>
  <c r="Y78" i="1" s="1"/>
  <c r="X79" i="1"/>
  <c r="Y79" i="1" s="1"/>
  <c r="X80" i="1"/>
  <c r="Y80" i="1" s="1"/>
  <c r="X81" i="1"/>
  <c r="Y81" i="1" s="1"/>
  <c r="X82" i="1"/>
  <c r="Y82" i="1" s="1"/>
  <c r="X83" i="1"/>
  <c r="Y83" i="1" s="1"/>
  <c r="X84" i="1"/>
  <c r="Y84" i="1" s="1"/>
  <c r="X86" i="1"/>
  <c r="Y86" i="1" s="1"/>
  <c r="X87" i="1"/>
  <c r="Y87" i="1" s="1"/>
  <c r="X89" i="1"/>
  <c r="Y89" i="1" s="1"/>
  <c r="X90" i="1"/>
  <c r="Y90" i="1" s="1"/>
  <c r="X92" i="1"/>
  <c r="Y92" i="1" s="1"/>
  <c r="X93" i="1"/>
  <c r="Y93" i="1" s="1"/>
  <c r="X94" i="1"/>
  <c r="Y94" i="1" s="1"/>
  <c r="X95" i="1"/>
  <c r="Y95" i="1" s="1"/>
  <c r="X96" i="1"/>
  <c r="Y96" i="1" s="1"/>
  <c r="X97" i="1"/>
  <c r="Y97" i="1" s="1"/>
  <c r="X99" i="1"/>
  <c r="Y99" i="1" s="1"/>
  <c r="X100" i="1"/>
  <c r="Y100" i="1" s="1"/>
  <c r="X101" i="1"/>
  <c r="Y101" i="1" s="1"/>
  <c r="X102" i="1"/>
  <c r="Y102" i="1" s="1"/>
  <c r="X103" i="1"/>
  <c r="Y103" i="1" s="1"/>
  <c r="X104" i="1"/>
  <c r="Y104" i="1" s="1"/>
  <c r="X105" i="1"/>
  <c r="Y105" i="1" s="1"/>
  <c r="X106" i="1"/>
  <c r="Y106" i="1" s="1"/>
  <c r="X107" i="1"/>
  <c r="Y107" i="1" s="1"/>
  <c r="X108" i="1"/>
  <c r="Y108" i="1" s="1"/>
  <c r="X109" i="1"/>
  <c r="Y109" i="1" s="1"/>
  <c r="X110" i="1"/>
  <c r="Y110" i="1" s="1"/>
  <c r="X111" i="1"/>
  <c r="X112" i="1"/>
  <c r="Y112" i="1" s="1"/>
  <c r="X113" i="1"/>
  <c r="Y113" i="1" s="1"/>
  <c r="X114" i="1"/>
  <c r="Y114" i="1" s="1"/>
  <c r="X115" i="1"/>
  <c r="Y115" i="1" s="1"/>
  <c r="X116" i="1"/>
  <c r="Y116" i="1" s="1"/>
  <c r="X117" i="1"/>
  <c r="Y117" i="1" s="1"/>
  <c r="X118" i="1"/>
  <c r="Y118" i="1" s="1"/>
  <c r="X119" i="1"/>
  <c r="Y119" i="1" s="1"/>
  <c r="X120" i="1"/>
  <c r="Y120" i="1" s="1"/>
  <c r="X121" i="1"/>
  <c r="Y121" i="1" s="1"/>
  <c r="X122" i="1"/>
  <c r="Y122" i="1" s="1"/>
  <c r="X123" i="1"/>
  <c r="Y123" i="1" s="1"/>
  <c r="X124" i="1"/>
  <c r="Y124" i="1" s="1"/>
  <c r="X125" i="1"/>
  <c r="Y125" i="1" s="1"/>
  <c r="X126" i="1"/>
  <c r="Y126" i="1" s="1"/>
  <c r="X127" i="1"/>
  <c r="Y127" i="1" s="1"/>
  <c r="X128" i="1"/>
  <c r="Y128" i="1" s="1"/>
  <c r="X129" i="1"/>
  <c r="Y129" i="1" s="1"/>
  <c r="X130" i="1"/>
  <c r="Y130" i="1" s="1"/>
  <c r="X131" i="1"/>
  <c r="Y131" i="1" s="1"/>
  <c r="X132" i="1"/>
  <c r="Y132" i="1" s="1"/>
  <c r="X133" i="1"/>
  <c r="Y133" i="1" s="1"/>
  <c r="X134" i="1"/>
  <c r="Y134" i="1" s="1"/>
  <c r="X135" i="1"/>
  <c r="Y135" i="1" s="1"/>
  <c r="X136" i="1"/>
  <c r="Y136" i="1" s="1"/>
  <c r="X137" i="1"/>
  <c r="Y137" i="1" s="1"/>
  <c r="X138" i="1"/>
  <c r="Y138" i="1" s="1"/>
  <c r="X139" i="1"/>
  <c r="Y139" i="1" s="1"/>
  <c r="X140" i="1"/>
  <c r="Y140" i="1" s="1"/>
  <c r="X142" i="1"/>
  <c r="Y142" i="1" s="1"/>
  <c r="X143" i="1"/>
  <c r="Y143" i="1" s="1"/>
  <c r="X144" i="1"/>
  <c r="Y144" i="1" s="1"/>
  <c r="X145" i="1"/>
  <c r="Y145" i="1" s="1"/>
  <c r="X146" i="1"/>
  <c r="Y146" i="1" s="1"/>
  <c r="X147" i="1"/>
  <c r="Y147" i="1" s="1"/>
  <c r="X148" i="1"/>
  <c r="Y148" i="1" s="1"/>
  <c r="X149" i="1"/>
  <c r="Y149" i="1" s="1"/>
  <c r="X150" i="1"/>
  <c r="Y150" i="1" s="1"/>
  <c r="X151" i="1"/>
  <c r="Y151" i="1" s="1"/>
  <c r="X152" i="1"/>
  <c r="X153" i="1"/>
  <c r="Y153" i="1" s="1"/>
  <c r="X154" i="1"/>
  <c r="Y154" i="1" s="1"/>
  <c r="X155" i="1"/>
  <c r="Y155" i="1" s="1"/>
  <c r="X156" i="1"/>
  <c r="Y156" i="1" s="1"/>
  <c r="X157" i="1"/>
  <c r="Y157" i="1" s="1"/>
  <c r="X158" i="1"/>
  <c r="Y158" i="1" s="1"/>
  <c r="X159" i="1"/>
  <c r="Y159" i="1" s="1"/>
  <c r="X160" i="1"/>
  <c r="Y160" i="1" s="1"/>
  <c r="X161" i="1"/>
  <c r="Y161" i="1" s="1"/>
  <c r="X162" i="1"/>
  <c r="Y162" i="1" s="1"/>
  <c r="X163" i="1"/>
  <c r="Y163" i="1" s="1"/>
  <c r="X164" i="1"/>
  <c r="Y164" i="1" s="1"/>
  <c r="X165" i="1"/>
  <c r="Y165" i="1" s="1"/>
  <c r="X166" i="1"/>
  <c r="Y166" i="1" s="1"/>
  <c r="X167" i="1"/>
  <c r="Y167" i="1" s="1"/>
  <c r="X168" i="1"/>
  <c r="Y168" i="1" s="1"/>
  <c r="X169" i="1"/>
  <c r="Y169" i="1" s="1"/>
  <c r="X170" i="1"/>
  <c r="Y170" i="1" s="1"/>
  <c r="X171" i="1"/>
  <c r="Y171" i="1" s="1"/>
  <c r="X172" i="1"/>
  <c r="Y172" i="1" s="1"/>
  <c r="X173" i="1"/>
  <c r="Y173" i="1" s="1"/>
  <c r="X174" i="1"/>
  <c r="Y174" i="1" s="1"/>
  <c r="X175" i="1"/>
  <c r="Y175" i="1" s="1"/>
  <c r="X176" i="1"/>
  <c r="Y176" i="1" s="1"/>
  <c r="X177" i="1"/>
  <c r="Y177" i="1" s="1"/>
  <c r="X178" i="1"/>
  <c r="Y178" i="1" s="1"/>
  <c r="X179" i="1"/>
  <c r="Y179" i="1" s="1"/>
  <c r="X180" i="1"/>
  <c r="Y180" i="1" s="1"/>
  <c r="X181" i="1"/>
  <c r="Y181" i="1" s="1"/>
  <c r="X182" i="1"/>
  <c r="Y182" i="1" s="1"/>
  <c r="X183" i="1"/>
  <c r="Y183" i="1" s="1"/>
  <c r="X184" i="1"/>
  <c r="Y184" i="1" s="1"/>
  <c r="X185" i="1"/>
  <c r="X186" i="1"/>
  <c r="Y186" i="1" s="1"/>
  <c r="X187" i="1"/>
  <c r="Y187" i="1" s="1"/>
  <c r="X189" i="1"/>
  <c r="Y189" i="1" s="1"/>
  <c r="X190" i="1"/>
  <c r="Y190" i="1" s="1"/>
  <c r="X191" i="1"/>
  <c r="Y191" i="1" s="1"/>
  <c r="X192" i="1"/>
  <c r="Y192" i="1" s="1"/>
  <c r="X193" i="1"/>
  <c r="Y193" i="1" s="1"/>
  <c r="X194" i="1"/>
  <c r="Y194" i="1" s="1"/>
  <c r="X196" i="1"/>
  <c r="Y196" i="1" s="1"/>
  <c r="X197" i="1"/>
  <c r="Y197" i="1" s="1"/>
  <c r="X199" i="1"/>
  <c r="Y199" i="1" s="1"/>
  <c r="X200" i="1"/>
  <c r="Y200" i="1" s="1"/>
  <c r="X201" i="1"/>
  <c r="Y201" i="1" s="1"/>
  <c r="X202" i="1"/>
  <c r="Y202" i="1" s="1"/>
  <c r="X203" i="1"/>
  <c r="Y203" i="1" s="1"/>
  <c r="X204" i="1"/>
  <c r="Y204" i="1" s="1"/>
  <c r="X205" i="1"/>
  <c r="Y205" i="1" s="1"/>
  <c r="X206" i="1"/>
  <c r="Y206" i="1" s="1"/>
  <c r="X207" i="1"/>
  <c r="Y207" i="1" s="1"/>
  <c r="X208" i="1"/>
  <c r="Y208" i="1" s="1"/>
  <c r="X209" i="1"/>
  <c r="Y209" i="1" s="1"/>
  <c r="X211" i="1"/>
  <c r="Y211" i="1" s="1"/>
  <c r="X212" i="1"/>
  <c r="Y212" i="1" s="1"/>
  <c r="X213" i="1"/>
  <c r="Y213" i="1" s="1"/>
  <c r="X214" i="1"/>
  <c r="Y214" i="1" s="1"/>
  <c r="X215" i="1"/>
  <c r="Y215" i="1" s="1"/>
  <c r="X216" i="1"/>
  <c r="Y216" i="1" s="1"/>
  <c r="X217" i="1"/>
  <c r="Y217" i="1" s="1"/>
  <c r="X218" i="1"/>
  <c r="Y218" i="1" s="1"/>
  <c r="X219" i="1"/>
  <c r="Y219" i="1" s="1"/>
  <c r="X220" i="1"/>
  <c r="Y220" i="1" s="1"/>
  <c r="X221" i="1"/>
  <c r="Y221" i="1" s="1"/>
  <c r="X222" i="1"/>
  <c r="Y222" i="1" s="1"/>
  <c r="X223" i="1"/>
  <c r="Y223" i="1" s="1"/>
  <c r="X224" i="1"/>
  <c r="Y224" i="1" s="1"/>
  <c r="X225" i="1"/>
  <c r="Y225" i="1" s="1"/>
  <c r="X226" i="1"/>
  <c r="Y226" i="1" s="1"/>
  <c r="X227" i="1"/>
  <c r="Y227" i="1" s="1"/>
  <c r="X228" i="1"/>
  <c r="Y228" i="1" s="1"/>
  <c r="X229" i="1"/>
  <c r="Y229" i="1" s="1"/>
  <c r="X230" i="1"/>
  <c r="Y230" i="1" s="1"/>
  <c r="X231" i="1"/>
  <c r="Y231" i="1" s="1"/>
  <c r="X232" i="1"/>
  <c r="Y232" i="1" s="1"/>
  <c r="X233" i="1"/>
  <c r="Y233" i="1" s="1"/>
  <c r="X234" i="1"/>
  <c r="Y234" i="1" s="1"/>
  <c r="X235" i="1"/>
  <c r="Y235" i="1" s="1"/>
  <c r="X236" i="1"/>
  <c r="Y236" i="1" s="1"/>
  <c r="X237" i="1"/>
  <c r="Y237" i="1" s="1"/>
  <c r="X239" i="1"/>
  <c r="Y239" i="1" s="1"/>
  <c r="X240" i="1"/>
  <c r="Y240" i="1" s="1"/>
  <c r="X241" i="1"/>
  <c r="Y241" i="1" s="1"/>
  <c r="X242" i="1"/>
  <c r="Y242" i="1" s="1"/>
  <c r="X243" i="1"/>
  <c r="Y243" i="1" s="1"/>
  <c r="X244" i="1"/>
  <c r="Y244" i="1" s="1"/>
  <c r="X245" i="1"/>
  <c r="Y245" i="1" s="1"/>
  <c r="X246" i="1"/>
  <c r="Y246" i="1" s="1"/>
  <c r="X247" i="1"/>
  <c r="Y247" i="1" s="1"/>
  <c r="X248" i="1"/>
  <c r="X249" i="1"/>
  <c r="Y249" i="1" s="1"/>
  <c r="X250" i="1"/>
  <c r="Y250" i="1" s="1"/>
  <c r="X251" i="1"/>
  <c r="Y251" i="1" s="1"/>
  <c r="X252" i="1"/>
  <c r="Y252" i="1" s="1"/>
  <c r="X253" i="1"/>
  <c r="Y253" i="1" s="1"/>
  <c r="X254" i="1"/>
  <c r="Y254" i="1" s="1"/>
  <c r="X255" i="1"/>
  <c r="Y255" i="1" s="1"/>
  <c r="X256" i="1"/>
  <c r="Y256" i="1" s="1"/>
  <c r="X257" i="1"/>
  <c r="Y257" i="1" s="1"/>
  <c r="X258" i="1"/>
  <c r="Y258" i="1" s="1"/>
  <c r="X259" i="1"/>
  <c r="Y259" i="1" s="1"/>
  <c r="X260" i="1"/>
  <c r="Y260" i="1" s="1"/>
  <c r="X261" i="1"/>
  <c r="Y261" i="1" s="1"/>
  <c r="X262" i="1"/>
  <c r="Y262" i="1" s="1"/>
  <c r="X263" i="1"/>
  <c r="Y263" i="1" s="1"/>
  <c r="X264" i="1"/>
  <c r="Y264" i="1" s="1"/>
  <c r="X265" i="1"/>
  <c r="Y265" i="1" s="1"/>
  <c r="X266" i="1"/>
  <c r="Y266" i="1" s="1"/>
  <c r="X267" i="1"/>
  <c r="Y267" i="1" s="1"/>
  <c r="X268" i="1"/>
  <c r="Y268" i="1" s="1"/>
  <c r="X270" i="1"/>
  <c r="Y270" i="1" s="1"/>
  <c r="X271" i="1"/>
  <c r="Y271" i="1" s="1"/>
  <c r="X272" i="1"/>
  <c r="Y272" i="1" s="1"/>
  <c r="X273" i="1"/>
  <c r="Y273" i="1" s="1"/>
  <c r="X274" i="1"/>
  <c r="Y274" i="1" s="1"/>
  <c r="X275" i="1"/>
  <c r="Y275" i="1" s="1"/>
  <c r="X276" i="1"/>
  <c r="Y276" i="1" s="1"/>
  <c r="X277" i="1"/>
  <c r="Y277" i="1" s="1"/>
  <c r="X278" i="1"/>
  <c r="Y278" i="1" s="1"/>
  <c r="X279" i="1"/>
  <c r="Y279" i="1" s="1"/>
  <c r="X280" i="1"/>
  <c r="Y280" i="1" s="1"/>
  <c r="X281" i="1"/>
  <c r="Y281" i="1" s="1"/>
  <c r="X282" i="1"/>
  <c r="Y282" i="1" s="1"/>
  <c r="X283" i="1"/>
  <c r="Y283" i="1" s="1"/>
  <c r="X284" i="1"/>
  <c r="Y284" i="1" s="1"/>
  <c r="X285" i="1"/>
  <c r="Y285" i="1" s="1"/>
  <c r="X286" i="1"/>
  <c r="Y286" i="1" s="1"/>
  <c r="X287" i="1"/>
  <c r="Y287" i="1" s="1"/>
  <c r="X288" i="1"/>
  <c r="Y288" i="1" s="1"/>
  <c r="X289" i="1"/>
  <c r="Y289" i="1" s="1"/>
  <c r="X290" i="1"/>
  <c r="Y290" i="1" s="1"/>
  <c r="X291" i="1"/>
  <c r="Y291" i="1" s="1"/>
  <c r="X292" i="1"/>
  <c r="Y292" i="1" s="1"/>
  <c r="X293" i="1"/>
  <c r="Y293" i="1" s="1"/>
  <c r="X294" i="1"/>
  <c r="Y294" i="1" s="1"/>
  <c r="X295" i="1"/>
  <c r="Y295" i="1" s="1"/>
  <c r="X296" i="1"/>
  <c r="Y296" i="1" s="1"/>
  <c r="X297" i="1"/>
  <c r="Y297" i="1" s="1"/>
  <c r="X298" i="1"/>
  <c r="Y298" i="1" s="1"/>
  <c r="X299" i="1"/>
  <c r="Y299" i="1" s="1"/>
  <c r="X300" i="1"/>
  <c r="Y300" i="1" s="1"/>
  <c r="X301" i="1"/>
  <c r="Y301" i="1" s="1"/>
  <c r="X302" i="1"/>
  <c r="Y302" i="1" s="1"/>
  <c r="X303" i="1"/>
  <c r="Y303" i="1" s="1"/>
  <c r="X304" i="1"/>
  <c r="Y304" i="1" s="1"/>
  <c r="X305" i="1"/>
  <c r="Y305" i="1" s="1"/>
  <c r="X306" i="1"/>
  <c r="Y306" i="1" s="1"/>
  <c r="X307" i="1"/>
  <c r="Y307" i="1" s="1"/>
  <c r="X308" i="1"/>
  <c r="Y308" i="1" s="1"/>
  <c r="X309" i="1"/>
  <c r="Y309" i="1" s="1"/>
  <c r="X310" i="1"/>
  <c r="Y310" i="1" s="1"/>
  <c r="X311" i="1"/>
  <c r="Y311" i="1" s="1"/>
  <c r="X312" i="1"/>
  <c r="Y312" i="1" s="1"/>
  <c r="X313" i="1"/>
  <c r="Y313" i="1" s="1"/>
  <c r="X314" i="1"/>
  <c r="Y314" i="1" s="1"/>
  <c r="X316" i="1"/>
  <c r="Y316" i="1" s="1"/>
  <c r="X317" i="1"/>
  <c r="Y317" i="1" s="1"/>
  <c r="X319" i="1"/>
  <c r="Y319" i="1" s="1"/>
  <c r="X321" i="1"/>
  <c r="Y321" i="1" s="1"/>
  <c r="X322" i="1"/>
  <c r="Y322" i="1" s="1"/>
  <c r="X323" i="1"/>
  <c r="Y323" i="1" s="1"/>
  <c r="X324" i="1"/>
  <c r="Y324" i="1" s="1"/>
  <c r="X325" i="1"/>
  <c r="Y325" i="1" s="1"/>
  <c r="X326" i="1"/>
  <c r="Y326" i="1" s="1"/>
  <c r="X327" i="1"/>
  <c r="Y327" i="1" s="1"/>
  <c r="X328" i="1"/>
  <c r="Y328" i="1" s="1"/>
  <c r="X329" i="1"/>
  <c r="Y329" i="1" s="1"/>
  <c r="X330" i="1"/>
  <c r="Y330" i="1" s="1"/>
  <c r="X331" i="1"/>
  <c r="Y331" i="1" s="1"/>
  <c r="X332" i="1"/>
  <c r="Y332" i="1" s="1"/>
  <c r="X333" i="1"/>
  <c r="Y333" i="1" s="1"/>
  <c r="X334" i="1"/>
  <c r="Y334" i="1" s="1"/>
  <c r="X335" i="1"/>
  <c r="Y335" i="1" s="1"/>
  <c r="X336" i="1"/>
  <c r="Y336" i="1" s="1"/>
  <c r="X337" i="1"/>
  <c r="Y337" i="1" s="1"/>
  <c r="X338" i="1"/>
  <c r="Y338" i="1" s="1"/>
  <c r="X339" i="1"/>
  <c r="Y339" i="1" s="1"/>
  <c r="X340" i="1"/>
  <c r="Y340" i="1" s="1"/>
  <c r="X341" i="1"/>
  <c r="Y341" i="1" s="1"/>
  <c r="X342" i="1"/>
  <c r="Y342" i="1" s="1"/>
  <c r="X343" i="1"/>
  <c r="Y343" i="1" s="1"/>
  <c r="X344" i="1"/>
  <c r="Y344" i="1" s="1"/>
  <c r="X345" i="1"/>
  <c r="Y345" i="1" s="1"/>
  <c r="X346" i="1"/>
  <c r="Y346" i="1" s="1"/>
  <c r="X347" i="1"/>
  <c r="Y347" i="1" s="1"/>
  <c r="X348" i="1"/>
  <c r="Y348" i="1" s="1"/>
  <c r="X349" i="1"/>
  <c r="Y349" i="1" s="1"/>
  <c r="X350" i="1"/>
  <c r="Y350" i="1" s="1"/>
  <c r="X351" i="1"/>
  <c r="Y351" i="1" s="1"/>
  <c r="X352" i="1"/>
  <c r="Y352" i="1" s="1"/>
  <c r="X353" i="1"/>
  <c r="Y353" i="1" s="1"/>
  <c r="X354" i="1"/>
  <c r="Y354" i="1" s="1"/>
  <c r="X355" i="1"/>
  <c r="Y355" i="1" s="1"/>
  <c r="X356" i="1"/>
  <c r="Y356" i="1" s="1"/>
  <c r="X357" i="1"/>
  <c r="Y357" i="1" s="1"/>
  <c r="X358" i="1"/>
  <c r="Y358" i="1" s="1"/>
  <c r="X359" i="1"/>
  <c r="X360" i="1"/>
  <c r="Y360" i="1" s="1"/>
  <c r="X361" i="1"/>
  <c r="Y361" i="1" s="1"/>
  <c r="X362" i="1"/>
  <c r="Y362" i="1" s="1"/>
  <c r="X363" i="1"/>
  <c r="Y363" i="1" s="1"/>
  <c r="X364" i="1"/>
  <c r="Y364" i="1" s="1"/>
  <c r="X365" i="1"/>
  <c r="Y365" i="1" s="1"/>
  <c r="T150" i="1"/>
  <c r="T19" i="1" l="1"/>
  <c r="U19" i="1" s="1"/>
  <c r="T20" i="1"/>
  <c r="U20" i="1" s="1"/>
  <c r="T21" i="1"/>
  <c r="U21" i="1" s="1"/>
  <c r="T22" i="1"/>
  <c r="U22" i="1"/>
  <c r="T23" i="1"/>
  <c r="U23" i="1" s="1"/>
  <c r="T24" i="1"/>
  <c r="U24" i="1" s="1"/>
  <c r="T26" i="1"/>
  <c r="U26" i="1" s="1"/>
  <c r="T27" i="1"/>
  <c r="U27" i="1" s="1"/>
  <c r="T28" i="1"/>
  <c r="U28" i="1" s="1"/>
  <c r="T29" i="1"/>
  <c r="U29" i="1" s="1"/>
  <c r="T30" i="1"/>
  <c r="U30" i="1"/>
  <c r="T31" i="1"/>
  <c r="U31" i="1" s="1"/>
  <c r="T32" i="1"/>
  <c r="U32" i="1" s="1"/>
  <c r="T33" i="1"/>
  <c r="U33" i="1" s="1"/>
  <c r="T34" i="1"/>
  <c r="U34" i="1" s="1"/>
  <c r="T35" i="1"/>
  <c r="U35" i="1" s="1"/>
  <c r="T37" i="1"/>
  <c r="U37" i="1" s="1"/>
  <c r="T39" i="1"/>
  <c r="U39" i="1" s="1"/>
  <c r="T40" i="1"/>
  <c r="U40" i="1" s="1"/>
  <c r="T41" i="1"/>
  <c r="U41" i="1" s="1"/>
  <c r="T42" i="1"/>
  <c r="U42" i="1" s="1"/>
  <c r="T43" i="1"/>
  <c r="U43" i="1" s="1"/>
  <c r="T44" i="1"/>
  <c r="U44" i="1" s="1"/>
  <c r="T45" i="1"/>
  <c r="U45" i="1" s="1"/>
  <c r="T46" i="1"/>
  <c r="U46" i="1" s="1"/>
  <c r="T47" i="1"/>
  <c r="U47" i="1" s="1"/>
  <c r="T48" i="1"/>
  <c r="U48" i="1" s="1"/>
  <c r="T49" i="1"/>
  <c r="U49" i="1" s="1"/>
  <c r="T50" i="1"/>
  <c r="U50" i="1" s="1"/>
  <c r="T51" i="1"/>
  <c r="U51" i="1" s="1"/>
  <c r="T52" i="1"/>
  <c r="U52" i="1" s="1"/>
  <c r="T53" i="1"/>
  <c r="U53" i="1" s="1"/>
  <c r="T54" i="1"/>
  <c r="U54" i="1" s="1"/>
  <c r="T55" i="1"/>
  <c r="U55" i="1" s="1"/>
  <c r="T56" i="1"/>
  <c r="U56" i="1" s="1"/>
  <c r="T57" i="1"/>
  <c r="U57" i="1" s="1"/>
  <c r="T58" i="1"/>
  <c r="U58" i="1" s="1"/>
  <c r="T59" i="1"/>
  <c r="U59" i="1" s="1"/>
  <c r="T60" i="1"/>
  <c r="U60" i="1" s="1"/>
  <c r="T61" i="1"/>
  <c r="U61" i="1" s="1"/>
  <c r="T62" i="1"/>
  <c r="U62" i="1" s="1"/>
  <c r="T63" i="1"/>
  <c r="U63" i="1" s="1"/>
  <c r="T64" i="1"/>
  <c r="U64" i="1" s="1"/>
  <c r="T65" i="1"/>
  <c r="U65" i="1" s="1"/>
  <c r="T67" i="1"/>
  <c r="U67" i="1" s="1"/>
  <c r="T68" i="1"/>
  <c r="U68" i="1" s="1"/>
  <c r="T69" i="1"/>
  <c r="U69" i="1" s="1"/>
  <c r="T70" i="1"/>
  <c r="U70" i="1" s="1"/>
  <c r="T71" i="1"/>
  <c r="U71" i="1" s="1"/>
  <c r="T72" i="1"/>
  <c r="U72" i="1" s="1"/>
  <c r="T74" i="1"/>
  <c r="U74" i="1" s="1"/>
  <c r="T75" i="1"/>
  <c r="U75" i="1" s="1"/>
  <c r="T76" i="1"/>
  <c r="U76" i="1" s="1"/>
  <c r="T77" i="1"/>
  <c r="U77" i="1" s="1"/>
  <c r="T78" i="1"/>
  <c r="U78" i="1" s="1"/>
  <c r="T79" i="1"/>
  <c r="U79" i="1" s="1"/>
  <c r="T80" i="1"/>
  <c r="U80" i="1" s="1"/>
  <c r="T81" i="1"/>
  <c r="U81" i="1" s="1"/>
  <c r="T82" i="1"/>
  <c r="U82" i="1" s="1"/>
  <c r="T83" i="1"/>
  <c r="U83" i="1" s="1"/>
  <c r="T84" i="1"/>
  <c r="U84" i="1" s="1"/>
  <c r="T86" i="1"/>
  <c r="U86" i="1" s="1"/>
  <c r="T87" i="1"/>
  <c r="U87" i="1" s="1"/>
  <c r="T89" i="1"/>
  <c r="U89" i="1" s="1"/>
  <c r="T90" i="1"/>
  <c r="U90" i="1" s="1"/>
  <c r="T92" i="1"/>
  <c r="U92" i="1" s="1"/>
  <c r="T93" i="1"/>
  <c r="U93" i="1" s="1"/>
  <c r="T94" i="1"/>
  <c r="U94" i="1" s="1"/>
  <c r="T95" i="1"/>
  <c r="U95" i="1" s="1"/>
  <c r="T96" i="1"/>
  <c r="U96" i="1" s="1"/>
  <c r="T97" i="1"/>
  <c r="U97" i="1" s="1"/>
  <c r="T99" i="1"/>
  <c r="U99" i="1" s="1"/>
  <c r="T100" i="1"/>
  <c r="U100" i="1" s="1"/>
  <c r="T101" i="1"/>
  <c r="U101" i="1" s="1"/>
  <c r="T102" i="1"/>
  <c r="U102" i="1" s="1"/>
  <c r="T103" i="1"/>
  <c r="U103" i="1" s="1"/>
  <c r="T104" i="1"/>
  <c r="U104" i="1" s="1"/>
  <c r="T105" i="1"/>
  <c r="U105" i="1" s="1"/>
  <c r="T106" i="1"/>
  <c r="U106" i="1" s="1"/>
  <c r="T107" i="1"/>
  <c r="U107" i="1" s="1"/>
  <c r="T108" i="1"/>
  <c r="U108" i="1" s="1"/>
  <c r="T109" i="1"/>
  <c r="U109" i="1" s="1"/>
  <c r="T110" i="1"/>
  <c r="U110" i="1" s="1"/>
  <c r="T111" i="1"/>
  <c r="U111" i="1" s="1"/>
  <c r="T112" i="1"/>
  <c r="U112" i="1" s="1"/>
  <c r="T113" i="1"/>
  <c r="U113" i="1" s="1"/>
  <c r="T114" i="1"/>
  <c r="U114" i="1" s="1"/>
  <c r="T115" i="1"/>
  <c r="U115" i="1" s="1"/>
  <c r="T116" i="1"/>
  <c r="U116" i="1" s="1"/>
  <c r="T117" i="1"/>
  <c r="U117" i="1" s="1"/>
  <c r="T118" i="1"/>
  <c r="U118" i="1" s="1"/>
  <c r="T119" i="1"/>
  <c r="U119" i="1" s="1"/>
  <c r="T120" i="1"/>
  <c r="U120" i="1" s="1"/>
  <c r="T121" i="1"/>
  <c r="U121" i="1" s="1"/>
  <c r="T122" i="1"/>
  <c r="U122" i="1" s="1"/>
  <c r="T123" i="1"/>
  <c r="U123" i="1"/>
  <c r="T124" i="1"/>
  <c r="U124" i="1" s="1"/>
  <c r="T125" i="1"/>
  <c r="U125" i="1" s="1"/>
  <c r="T126" i="1"/>
  <c r="U126" i="1" s="1"/>
  <c r="T127" i="1"/>
  <c r="U127" i="1" s="1"/>
  <c r="T128" i="1"/>
  <c r="U128" i="1" s="1"/>
  <c r="T129" i="1"/>
  <c r="U129" i="1" s="1"/>
  <c r="T130" i="1"/>
  <c r="U130" i="1" s="1"/>
  <c r="T131" i="1"/>
  <c r="U131" i="1" s="1"/>
  <c r="T132" i="1"/>
  <c r="U132" i="1" s="1"/>
  <c r="T133" i="1"/>
  <c r="U133" i="1" s="1"/>
  <c r="T134" i="1"/>
  <c r="U134" i="1" s="1"/>
  <c r="T135" i="1"/>
  <c r="U135" i="1" s="1"/>
  <c r="T136" i="1"/>
  <c r="U136" i="1" s="1"/>
  <c r="T137" i="1"/>
  <c r="U137" i="1" s="1"/>
  <c r="T138" i="1"/>
  <c r="U138" i="1" s="1"/>
  <c r="T139" i="1"/>
  <c r="U139" i="1" s="1"/>
  <c r="T140" i="1"/>
  <c r="U140" i="1" s="1"/>
  <c r="T142" i="1"/>
  <c r="U142" i="1" s="1"/>
  <c r="T143" i="1"/>
  <c r="U143" i="1" s="1"/>
  <c r="T144" i="1"/>
  <c r="U144" i="1" s="1"/>
  <c r="T145" i="1"/>
  <c r="U145" i="1" s="1"/>
  <c r="T146" i="1"/>
  <c r="U146" i="1" s="1"/>
  <c r="T147" i="1"/>
  <c r="U147" i="1" s="1"/>
  <c r="T148" i="1"/>
  <c r="U148" i="1" s="1"/>
  <c r="T149" i="1"/>
  <c r="U149" i="1" s="1"/>
  <c r="U150" i="1"/>
  <c r="T151" i="1"/>
  <c r="U151" i="1" s="1"/>
  <c r="T152" i="1"/>
  <c r="U152" i="1" s="1"/>
  <c r="T153" i="1"/>
  <c r="U153" i="1" s="1"/>
  <c r="T154" i="1"/>
  <c r="U154" i="1" s="1"/>
  <c r="T155" i="1"/>
  <c r="U155" i="1" s="1"/>
  <c r="T156" i="1"/>
  <c r="U156" i="1" s="1"/>
  <c r="T157" i="1"/>
  <c r="U157" i="1" s="1"/>
  <c r="T158" i="1"/>
  <c r="U158" i="1" s="1"/>
  <c r="T159" i="1"/>
  <c r="U159" i="1" s="1"/>
  <c r="T160" i="1"/>
  <c r="U160" i="1" s="1"/>
  <c r="T161" i="1"/>
  <c r="U161" i="1" s="1"/>
  <c r="T162" i="1"/>
  <c r="U162" i="1" s="1"/>
  <c r="T163" i="1"/>
  <c r="U163" i="1" s="1"/>
  <c r="T164" i="1"/>
  <c r="U164" i="1" s="1"/>
  <c r="T165" i="1"/>
  <c r="U165" i="1" s="1"/>
  <c r="T166" i="1"/>
  <c r="U166" i="1" s="1"/>
  <c r="T167" i="1"/>
  <c r="U167" i="1" s="1"/>
  <c r="T168" i="1"/>
  <c r="U168" i="1" s="1"/>
  <c r="T169" i="1"/>
  <c r="U169" i="1" s="1"/>
  <c r="T170" i="1"/>
  <c r="U170" i="1" s="1"/>
  <c r="T171" i="1"/>
  <c r="U171" i="1" s="1"/>
  <c r="T172" i="1"/>
  <c r="U172" i="1" s="1"/>
  <c r="T173" i="1"/>
  <c r="U173" i="1" s="1"/>
  <c r="T174" i="1"/>
  <c r="U174" i="1" s="1"/>
  <c r="T175" i="1"/>
  <c r="U175" i="1" s="1"/>
  <c r="T176" i="1"/>
  <c r="U176" i="1" s="1"/>
  <c r="T177" i="1"/>
  <c r="U177" i="1" s="1"/>
  <c r="T178" i="1"/>
  <c r="U178" i="1" s="1"/>
  <c r="T179" i="1"/>
  <c r="U179" i="1" s="1"/>
  <c r="T180" i="1"/>
  <c r="U180" i="1" s="1"/>
  <c r="T181" i="1"/>
  <c r="U181" i="1" s="1"/>
  <c r="T182" i="1"/>
  <c r="U182" i="1" s="1"/>
  <c r="T183" i="1"/>
  <c r="U183" i="1" s="1"/>
  <c r="T184" i="1"/>
  <c r="U184" i="1" s="1"/>
  <c r="T185" i="1"/>
  <c r="U185" i="1" s="1"/>
  <c r="T186" i="1"/>
  <c r="U186" i="1" s="1"/>
  <c r="T187" i="1"/>
  <c r="U187" i="1" s="1"/>
  <c r="T189" i="1"/>
  <c r="U189" i="1" s="1"/>
  <c r="T190" i="1"/>
  <c r="U190" i="1" s="1"/>
  <c r="T191" i="1"/>
  <c r="U191" i="1" s="1"/>
  <c r="T192" i="1"/>
  <c r="U192" i="1" s="1"/>
  <c r="T193" i="1"/>
  <c r="U193" i="1" s="1"/>
  <c r="T194" i="1"/>
  <c r="U194" i="1" s="1"/>
  <c r="T196" i="1"/>
  <c r="U196" i="1" s="1"/>
  <c r="T197" i="1"/>
  <c r="U197" i="1" s="1"/>
  <c r="T199" i="1"/>
  <c r="U199" i="1" s="1"/>
  <c r="T200" i="1"/>
  <c r="U200" i="1" s="1"/>
  <c r="T201" i="1"/>
  <c r="U201" i="1" s="1"/>
  <c r="T202" i="1"/>
  <c r="U202" i="1" s="1"/>
  <c r="T203" i="1"/>
  <c r="U203" i="1" s="1"/>
  <c r="T204" i="1"/>
  <c r="U204" i="1" s="1"/>
  <c r="T205" i="1"/>
  <c r="U205" i="1" s="1"/>
  <c r="T206" i="1"/>
  <c r="U206" i="1" s="1"/>
  <c r="T207" i="1"/>
  <c r="U207" i="1" s="1"/>
  <c r="T208" i="1"/>
  <c r="U208" i="1" s="1"/>
  <c r="T209" i="1"/>
  <c r="U209" i="1" s="1"/>
  <c r="T211" i="1"/>
  <c r="U211" i="1" s="1"/>
  <c r="T212" i="1"/>
  <c r="U212" i="1" s="1"/>
  <c r="T213" i="1"/>
  <c r="U213" i="1" s="1"/>
  <c r="T214" i="1"/>
  <c r="U214" i="1" s="1"/>
  <c r="T215" i="1"/>
  <c r="U215" i="1" s="1"/>
  <c r="T216" i="1"/>
  <c r="U216" i="1" s="1"/>
  <c r="T217" i="1"/>
  <c r="U217" i="1" s="1"/>
  <c r="T218" i="1"/>
  <c r="U218" i="1" s="1"/>
  <c r="T219" i="1"/>
  <c r="U219" i="1" s="1"/>
  <c r="T220" i="1"/>
  <c r="U220" i="1" s="1"/>
  <c r="T221" i="1"/>
  <c r="U221" i="1" s="1"/>
  <c r="T222" i="1"/>
  <c r="U222" i="1" s="1"/>
  <c r="T223" i="1"/>
  <c r="U223" i="1" s="1"/>
  <c r="T224" i="1"/>
  <c r="U224" i="1" s="1"/>
  <c r="T225" i="1"/>
  <c r="U225" i="1" s="1"/>
  <c r="T226" i="1"/>
  <c r="U226" i="1" s="1"/>
  <c r="T227" i="1"/>
  <c r="U227" i="1" s="1"/>
  <c r="T228" i="1"/>
  <c r="U228" i="1" s="1"/>
  <c r="T229" i="1"/>
  <c r="U229" i="1" s="1"/>
  <c r="T230" i="1"/>
  <c r="U230" i="1"/>
  <c r="T231" i="1"/>
  <c r="U231" i="1" s="1"/>
  <c r="T232" i="1"/>
  <c r="U232" i="1" s="1"/>
  <c r="T233" i="1"/>
  <c r="U233" i="1" s="1"/>
  <c r="T234" i="1"/>
  <c r="U234" i="1" s="1"/>
  <c r="T235" i="1"/>
  <c r="U235" i="1" s="1"/>
  <c r="T236" i="1"/>
  <c r="U236" i="1" s="1"/>
  <c r="T237" i="1"/>
  <c r="U237" i="1" s="1"/>
  <c r="T239" i="1"/>
  <c r="U239" i="1" s="1"/>
  <c r="T240" i="1"/>
  <c r="U240" i="1" s="1"/>
  <c r="T241" i="1"/>
  <c r="U241" i="1" s="1"/>
  <c r="T242" i="1"/>
  <c r="U242" i="1" s="1"/>
  <c r="T243" i="1"/>
  <c r="U243" i="1" s="1"/>
  <c r="T244" i="1"/>
  <c r="U244" i="1" s="1"/>
  <c r="T245" i="1"/>
  <c r="U245" i="1" s="1"/>
  <c r="T246" i="1"/>
  <c r="U246" i="1" s="1"/>
  <c r="T247" i="1"/>
  <c r="U247" i="1" s="1"/>
  <c r="T248" i="1"/>
  <c r="U248" i="1" s="1"/>
  <c r="T249" i="1"/>
  <c r="U249" i="1" s="1"/>
  <c r="T250" i="1"/>
  <c r="U250" i="1" s="1"/>
  <c r="T251" i="1"/>
  <c r="U251" i="1" s="1"/>
  <c r="T252" i="1"/>
  <c r="U252" i="1" s="1"/>
  <c r="T253" i="1"/>
  <c r="U253" i="1" s="1"/>
  <c r="T254" i="1"/>
  <c r="U254" i="1" s="1"/>
  <c r="T255" i="1"/>
  <c r="U255" i="1" s="1"/>
  <c r="T256" i="1"/>
  <c r="U256" i="1" s="1"/>
  <c r="T257" i="1"/>
  <c r="U257" i="1" s="1"/>
  <c r="T258" i="1"/>
  <c r="U258" i="1" s="1"/>
  <c r="T259" i="1"/>
  <c r="U259" i="1" s="1"/>
  <c r="T260" i="1"/>
  <c r="U260" i="1" s="1"/>
  <c r="T261" i="1"/>
  <c r="U261" i="1" s="1"/>
  <c r="T262" i="1"/>
  <c r="U262" i="1" s="1"/>
  <c r="T263" i="1"/>
  <c r="U263" i="1" s="1"/>
  <c r="T264" i="1"/>
  <c r="U264" i="1" s="1"/>
  <c r="T265" i="1"/>
  <c r="U265" i="1" s="1"/>
  <c r="T266" i="1"/>
  <c r="U266" i="1" s="1"/>
  <c r="T267" i="1"/>
  <c r="U267" i="1" s="1"/>
  <c r="T268" i="1"/>
  <c r="U268" i="1" s="1"/>
  <c r="T270" i="1"/>
  <c r="U270" i="1" s="1"/>
  <c r="T271" i="1"/>
  <c r="U271" i="1" s="1"/>
  <c r="T272" i="1"/>
  <c r="U272" i="1" s="1"/>
  <c r="T273" i="1"/>
  <c r="U273" i="1" s="1"/>
  <c r="T274" i="1"/>
  <c r="U274" i="1" s="1"/>
  <c r="T275" i="1"/>
  <c r="U275" i="1" s="1"/>
  <c r="T276" i="1"/>
  <c r="U276" i="1" s="1"/>
  <c r="T277" i="1"/>
  <c r="U277" i="1" s="1"/>
  <c r="T278" i="1"/>
  <c r="U278" i="1" s="1"/>
  <c r="T279" i="1"/>
  <c r="U279" i="1" s="1"/>
  <c r="T280" i="1"/>
  <c r="U280" i="1" s="1"/>
  <c r="T281" i="1"/>
  <c r="U281" i="1" s="1"/>
  <c r="T282" i="1"/>
  <c r="U282" i="1" s="1"/>
  <c r="T283" i="1"/>
  <c r="U283" i="1" s="1"/>
  <c r="T284" i="1"/>
  <c r="U284" i="1" s="1"/>
  <c r="T285" i="1"/>
  <c r="U285" i="1"/>
  <c r="T286" i="1"/>
  <c r="U286" i="1" s="1"/>
  <c r="T287" i="1"/>
  <c r="U287" i="1" s="1"/>
  <c r="T288" i="1"/>
  <c r="U288" i="1" s="1"/>
  <c r="T289" i="1"/>
  <c r="U289" i="1" s="1"/>
  <c r="T290" i="1"/>
  <c r="U290" i="1" s="1"/>
  <c r="T291" i="1"/>
  <c r="U291" i="1" s="1"/>
  <c r="T292" i="1"/>
  <c r="U292" i="1" s="1"/>
  <c r="T293" i="1"/>
  <c r="U293" i="1" s="1"/>
  <c r="T294" i="1"/>
  <c r="U294" i="1" s="1"/>
  <c r="T295" i="1"/>
  <c r="U295" i="1" s="1"/>
  <c r="T296" i="1"/>
  <c r="U296" i="1" s="1"/>
  <c r="T297" i="1"/>
  <c r="U297" i="1" s="1"/>
  <c r="T298" i="1"/>
  <c r="U298" i="1" s="1"/>
  <c r="T299" i="1"/>
  <c r="U299" i="1" s="1"/>
  <c r="T300" i="1"/>
  <c r="U300" i="1" s="1"/>
  <c r="T301" i="1"/>
  <c r="U301" i="1" s="1"/>
  <c r="T302" i="1"/>
  <c r="U302" i="1" s="1"/>
  <c r="T303" i="1"/>
  <c r="U303" i="1" s="1"/>
  <c r="T304" i="1"/>
  <c r="U304" i="1" s="1"/>
  <c r="T305" i="1"/>
  <c r="U305" i="1" s="1"/>
  <c r="T306" i="1"/>
  <c r="U306" i="1" s="1"/>
  <c r="T307" i="1"/>
  <c r="U307" i="1" s="1"/>
  <c r="T308" i="1"/>
  <c r="U308" i="1" s="1"/>
  <c r="T309" i="1"/>
  <c r="U309" i="1" s="1"/>
  <c r="T310" i="1"/>
  <c r="U310" i="1" s="1"/>
  <c r="T311" i="1"/>
  <c r="U311" i="1" s="1"/>
  <c r="T312" i="1"/>
  <c r="U312" i="1" s="1"/>
  <c r="T313" i="1"/>
  <c r="U313" i="1" s="1"/>
  <c r="T314" i="1"/>
  <c r="U314" i="1" s="1"/>
  <c r="T316" i="1"/>
  <c r="U316" i="1" s="1"/>
  <c r="T317" i="1"/>
  <c r="U317" i="1" s="1"/>
  <c r="T319" i="1"/>
  <c r="U319" i="1" s="1"/>
  <c r="T321" i="1"/>
  <c r="U321" i="1" s="1"/>
  <c r="T322" i="1"/>
  <c r="U322" i="1" s="1"/>
  <c r="T323" i="1"/>
  <c r="U323" i="1" s="1"/>
  <c r="T324" i="1"/>
  <c r="U324" i="1" s="1"/>
  <c r="T325" i="1"/>
  <c r="U325" i="1" s="1"/>
  <c r="T326" i="1"/>
  <c r="U326" i="1" s="1"/>
  <c r="T327" i="1"/>
  <c r="U327" i="1" s="1"/>
  <c r="T328" i="1"/>
  <c r="U328" i="1" s="1"/>
  <c r="T329" i="1"/>
  <c r="U329" i="1" s="1"/>
  <c r="T330" i="1"/>
  <c r="U330" i="1" s="1"/>
  <c r="T331" i="1"/>
  <c r="U331" i="1" s="1"/>
  <c r="T332" i="1"/>
  <c r="U332" i="1" s="1"/>
  <c r="T333" i="1"/>
  <c r="U333" i="1" s="1"/>
  <c r="T334" i="1"/>
  <c r="U334" i="1" s="1"/>
  <c r="T335" i="1"/>
  <c r="U335" i="1" s="1"/>
  <c r="T336" i="1"/>
  <c r="U336" i="1" s="1"/>
  <c r="T337" i="1"/>
  <c r="U337" i="1" s="1"/>
  <c r="T338" i="1"/>
  <c r="U338" i="1" s="1"/>
  <c r="T339" i="1"/>
  <c r="U339" i="1" s="1"/>
  <c r="T340" i="1"/>
  <c r="U340" i="1" s="1"/>
  <c r="T341" i="1"/>
  <c r="U341" i="1" s="1"/>
  <c r="T342" i="1"/>
  <c r="U342" i="1" s="1"/>
  <c r="T343" i="1"/>
  <c r="U343" i="1" s="1"/>
  <c r="T344" i="1"/>
  <c r="U344" i="1" s="1"/>
  <c r="T345" i="1"/>
  <c r="U345" i="1" s="1"/>
  <c r="T346" i="1"/>
  <c r="U346" i="1" s="1"/>
  <c r="T347" i="1"/>
  <c r="U347" i="1" s="1"/>
  <c r="T348" i="1"/>
  <c r="U348" i="1" s="1"/>
  <c r="T349" i="1"/>
  <c r="U349" i="1" s="1"/>
  <c r="T350" i="1"/>
  <c r="U350" i="1" s="1"/>
  <c r="T351" i="1"/>
  <c r="U351" i="1" s="1"/>
  <c r="T352" i="1"/>
  <c r="U352" i="1" s="1"/>
  <c r="T353" i="1"/>
  <c r="U353" i="1" s="1"/>
  <c r="T354" i="1"/>
  <c r="U354" i="1" s="1"/>
  <c r="T355" i="1"/>
  <c r="U355" i="1" s="1"/>
  <c r="T356" i="1"/>
  <c r="U356" i="1" s="1"/>
  <c r="T357" i="1"/>
  <c r="U357" i="1" s="1"/>
  <c r="T358" i="1"/>
  <c r="U358" i="1" s="1"/>
  <c r="T359" i="1"/>
  <c r="U359" i="1" s="1"/>
  <c r="T360" i="1"/>
  <c r="U360" i="1" s="1"/>
  <c r="T361" i="1"/>
  <c r="U361" i="1" s="1"/>
  <c r="T362" i="1"/>
  <c r="U362" i="1" s="1"/>
  <c r="T363" i="1"/>
  <c r="U363" i="1" s="1"/>
  <c r="T364" i="1"/>
  <c r="U364" i="1" s="1"/>
  <c r="T365" i="1"/>
  <c r="U365" i="1" s="1"/>
  <c r="Q366" i="1"/>
  <c r="U366" i="1" l="1"/>
  <c r="T366"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23F687B-CC98-4E05-A40E-A4047685153D}" keepAlive="1" name="Query - Table1 (4)" description="Connection to the 'Table1 (4)' query in the workbook." type="5" refreshedVersion="8" background="1" saveData="1">
    <dbPr connection="Provider=Microsoft.Mashup.OleDb.1;Data Source=$Workbook$;Location=&quot;Table1 (4)&quot;;Extended Properties=&quot;&quot;" command="SELECT * FROM [Table1 (4)]"/>
  </connection>
  <connection id="2" xr16:uid="{BA96DF37-0262-4603-8A46-3C4E5289C1CB}" keepAlive="1" name="Query - Table3" description="Connection to the 'Table3' query in the workbook." type="5" refreshedVersion="0" background="1">
    <dbPr connection="Provider=Microsoft.Mashup.OleDb.1;Data Source=$Workbook$;Location=Table3;Extended Properties=&quot;&quot;" command="SELECT * FROM [Table3]"/>
  </connection>
</connections>
</file>

<file path=xl/sharedStrings.xml><?xml version="1.0" encoding="utf-8"?>
<sst xmlns="http://schemas.openxmlformats.org/spreadsheetml/2006/main" count="3569" uniqueCount="499">
  <si>
    <t>vnt.</t>
  </si>
  <si>
    <t>Dengtas silikonu</t>
  </si>
  <si>
    <t>Nėra</t>
  </si>
  <si>
    <t>Nesirezorbuoja</t>
  </si>
  <si>
    <t>Žalias</t>
  </si>
  <si>
    <t>Nesirezorbuojantis, sintetinis, polifilamentinis siūlas. Cheminė medžiaga poliesteris.</t>
  </si>
  <si>
    <t>20.45</t>
  </si>
  <si>
    <t>20.44</t>
  </si>
  <si>
    <t>Nedengtas</t>
  </si>
  <si>
    <t>1/2</t>
  </si>
  <si>
    <t>apvali</t>
  </si>
  <si>
    <t>20.43</t>
  </si>
  <si>
    <t>Baltas</t>
  </si>
  <si>
    <t>3/8</t>
  </si>
  <si>
    <t>pjaunanti</t>
  </si>
  <si>
    <t>2-0</t>
  </si>
  <si>
    <t>20.42</t>
  </si>
  <si>
    <t>3-0</t>
  </si>
  <si>
    <t>20.41</t>
  </si>
  <si>
    <t xml:space="preserve">Kūginiu galu </t>
  </si>
  <si>
    <t>20.40</t>
  </si>
  <si>
    <t>atvirkštinio pjovimo</t>
  </si>
  <si>
    <t>4-0</t>
  </si>
  <si>
    <t>20.39</t>
  </si>
  <si>
    <t>20.38</t>
  </si>
  <si>
    <t>spatula</t>
  </si>
  <si>
    <t>5-0</t>
  </si>
  <si>
    <t>20.37</t>
  </si>
  <si>
    <t>Dengtas polibutilatu</t>
  </si>
  <si>
    <t>pjaunančiu galu</t>
  </si>
  <si>
    <t>20.36</t>
  </si>
  <si>
    <t>20.35</t>
  </si>
  <si>
    <t>20.34</t>
  </si>
  <si>
    <t>20.33</t>
  </si>
  <si>
    <t>20.32</t>
  </si>
  <si>
    <t>20.31</t>
  </si>
  <si>
    <t>20.30</t>
  </si>
  <si>
    <t>20.29</t>
  </si>
  <si>
    <t>20.28</t>
  </si>
  <si>
    <t>20.27</t>
  </si>
  <si>
    <t>Žalias/Baltas</t>
  </si>
  <si>
    <t>20.26</t>
  </si>
  <si>
    <t>20.25</t>
  </si>
  <si>
    <t>20.24</t>
  </si>
  <si>
    <t>20.23</t>
  </si>
  <si>
    <t>20.22</t>
  </si>
  <si>
    <t>2</t>
  </si>
  <si>
    <t>20.21</t>
  </si>
  <si>
    <t>1</t>
  </si>
  <si>
    <t>20.20</t>
  </si>
  <si>
    <t>0</t>
  </si>
  <si>
    <t>20.19</t>
  </si>
  <si>
    <t>20.18</t>
  </si>
  <si>
    <t>20.17</t>
  </si>
  <si>
    <t xml:space="preserve"> 3-0</t>
  </si>
  <si>
    <t>20.16</t>
  </si>
  <si>
    <t xml:space="preserve">apvali </t>
  </si>
  <si>
    <t>20.15</t>
  </si>
  <si>
    <t>20.14</t>
  </si>
  <si>
    <t>20.13</t>
  </si>
  <si>
    <t>20.12</t>
  </si>
  <si>
    <t>20.11</t>
  </si>
  <si>
    <t>20.10</t>
  </si>
  <si>
    <t>20.9</t>
  </si>
  <si>
    <t>apvali su trumpu pjovimo galu</t>
  </si>
  <si>
    <t>20.8</t>
  </si>
  <si>
    <t>20.7</t>
  </si>
  <si>
    <t>20.6</t>
  </si>
  <si>
    <t>20.5</t>
  </si>
  <si>
    <t>20.4</t>
  </si>
  <si>
    <t>20.3</t>
  </si>
  <si>
    <t>20.2</t>
  </si>
  <si>
    <t>20.1</t>
  </si>
  <si>
    <t>33141125-2</t>
  </si>
  <si>
    <t>Nedažytas</t>
  </si>
  <si>
    <t>Nesirezorbuojantis, sintetinis, monofilamentinis. Cheminė medžiaga politetrafluoretilenas.</t>
  </si>
  <si>
    <t>19.1</t>
  </si>
  <si>
    <t>Mėlynas</t>
  </si>
  <si>
    <t>apvali (kūginiu galu)</t>
  </si>
  <si>
    <t>Nesirezorbuojantis, sintetinis, monofilamentinis, dantytas siūlas. Cheminė medžiaga polibutileno tereftalatas.</t>
  </si>
  <si>
    <t>18.2</t>
  </si>
  <si>
    <t>18.1</t>
  </si>
  <si>
    <t>apvali, kūginiu galu</t>
  </si>
  <si>
    <t>Nesirezorbuojantis, sintetinis, monofilamentinis siūlas. Cheminė medžiaga polipropilenas.</t>
  </si>
  <si>
    <t>17.45</t>
  </si>
  <si>
    <t>17.44</t>
  </si>
  <si>
    <t>17.43</t>
  </si>
  <si>
    <t>17.42</t>
  </si>
  <si>
    <t xml:space="preserve"> kūginiu galu</t>
  </si>
  <si>
    <t>6-0</t>
  </si>
  <si>
    <t>17.41</t>
  </si>
  <si>
    <t xml:space="preserve"> kūginiu galu, juoda</t>
  </si>
  <si>
    <t>17.40</t>
  </si>
  <si>
    <t>17.39</t>
  </si>
  <si>
    <t>17.38</t>
  </si>
  <si>
    <t>17.37</t>
  </si>
  <si>
    <t>17.36</t>
  </si>
  <si>
    <t>17.35</t>
  </si>
  <si>
    <t>17.34</t>
  </si>
  <si>
    <t>17.33</t>
  </si>
  <si>
    <t>17.32</t>
  </si>
  <si>
    <t>17.31</t>
  </si>
  <si>
    <t>17.30</t>
  </si>
  <si>
    <t>17.29</t>
  </si>
  <si>
    <t>17.28</t>
  </si>
  <si>
    <t>17.27</t>
  </si>
  <si>
    <t xml:space="preserve">apvali,juoda </t>
  </si>
  <si>
    <t>17.26</t>
  </si>
  <si>
    <t>apvali, juoda</t>
  </si>
  <si>
    <t>17.25</t>
  </si>
  <si>
    <t>17.24</t>
  </si>
  <si>
    <t>17.23</t>
  </si>
  <si>
    <t>17.22</t>
  </si>
  <si>
    <t>17.21</t>
  </si>
  <si>
    <t>17.20</t>
  </si>
  <si>
    <t>17.19</t>
  </si>
  <si>
    <t>17.18</t>
  </si>
  <si>
    <t>17.17</t>
  </si>
  <si>
    <t>17.16</t>
  </si>
  <si>
    <t>tiesi, kūginiu galu</t>
  </si>
  <si>
    <t>17.15</t>
  </si>
  <si>
    <t>17.14</t>
  </si>
  <si>
    <t>17.13</t>
  </si>
  <si>
    <t>17.12</t>
  </si>
  <si>
    <t>17.11</t>
  </si>
  <si>
    <t>17.10</t>
  </si>
  <si>
    <t>17.9</t>
  </si>
  <si>
    <t>17.8</t>
  </si>
  <si>
    <t>17.7</t>
  </si>
  <si>
    <t>17.6</t>
  </si>
  <si>
    <t>9,3</t>
  </si>
  <si>
    <t>pjaun.galu, kraujag.</t>
  </si>
  <si>
    <t>7-0</t>
  </si>
  <si>
    <t>17.5</t>
  </si>
  <si>
    <t>17.4</t>
  </si>
  <si>
    <t>17.3</t>
  </si>
  <si>
    <t>17.2</t>
  </si>
  <si>
    <t>17.1</t>
  </si>
  <si>
    <t>Nesirezorbuojantis, sintetinis, monofilamentinis siūlas. Cheminė medžiaga polipropilenas ir polietilenas.</t>
  </si>
  <si>
    <t>16.30</t>
  </si>
  <si>
    <t>10</t>
  </si>
  <si>
    <t>16.29</t>
  </si>
  <si>
    <t>16.28</t>
  </si>
  <si>
    <t>16.27</t>
  </si>
  <si>
    <t>16.26</t>
  </si>
  <si>
    <t>8-0</t>
  </si>
  <si>
    <t>16.25</t>
  </si>
  <si>
    <t>16.24</t>
  </si>
  <si>
    <t>16.23</t>
  </si>
  <si>
    <t>16.22</t>
  </si>
  <si>
    <t>Apvali</t>
  </si>
  <si>
    <t>16.21</t>
  </si>
  <si>
    <t>16.20</t>
  </si>
  <si>
    <t>16.19</t>
  </si>
  <si>
    <t>16.18</t>
  </si>
  <si>
    <t>16.17</t>
  </si>
  <si>
    <t>16.16</t>
  </si>
  <si>
    <t>16.15</t>
  </si>
  <si>
    <t>16.14</t>
  </si>
  <si>
    <t>16.13</t>
  </si>
  <si>
    <t>16.12</t>
  </si>
  <si>
    <t>16.11</t>
  </si>
  <si>
    <t>16.10</t>
  </si>
  <si>
    <t>16.9</t>
  </si>
  <si>
    <t>16.8</t>
  </si>
  <si>
    <t>16.7</t>
  </si>
  <si>
    <t>16.6</t>
  </si>
  <si>
    <t>16.5</t>
  </si>
  <si>
    <t>16.4</t>
  </si>
  <si>
    <t>16.3</t>
  </si>
  <si>
    <t>16.2</t>
  </si>
  <si>
    <t>spatula, tiesi</t>
  </si>
  <si>
    <t>10-0</t>
  </si>
  <si>
    <t>16.1</t>
  </si>
  <si>
    <t>atvirkščiai pjaunanti</t>
  </si>
  <si>
    <t>Nesirezorbuojantis, sintetinis, monofilamentinis siūlas. Cheminė medžiaga poliamidas.</t>
  </si>
  <si>
    <t>15.27</t>
  </si>
  <si>
    <t>15.26</t>
  </si>
  <si>
    <t>Juodas</t>
  </si>
  <si>
    <t>9-0</t>
  </si>
  <si>
    <t>15.25</t>
  </si>
  <si>
    <t>15.24</t>
  </si>
  <si>
    <t>15.23</t>
  </si>
  <si>
    <t>15.22</t>
  </si>
  <si>
    <t>15.21</t>
  </si>
  <si>
    <t>15.20</t>
  </si>
  <si>
    <t>15.19</t>
  </si>
  <si>
    <t>15.18</t>
  </si>
  <si>
    <t>15.17</t>
  </si>
  <si>
    <t>15.16</t>
  </si>
  <si>
    <t>15.15</t>
  </si>
  <si>
    <t>15.14</t>
  </si>
  <si>
    <t>15.13</t>
  </si>
  <si>
    <t>15.12</t>
  </si>
  <si>
    <t>15.11</t>
  </si>
  <si>
    <t>15.10</t>
  </si>
  <si>
    <t>15.9</t>
  </si>
  <si>
    <t>15.8</t>
  </si>
  <si>
    <t>11-0</t>
  </si>
  <si>
    <t>15.7</t>
  </si>
  <si>
    <t>15.6</t>
  </si>
  <si>
    <t>15.5</t>
  </si>
  <si>
    <t>15.4</t>
  </si>
  <si>
    <t>15.3</t>
  </si>
  <si>
    <t>15.2</t>
  </si>
  <si>
    <t>15.1</t>
  </si>
  <si>
    <t>Dengtas vašku ir silikonu</t>
  </si>
  <si>
    <t>Nesirezorbuojantis, ne sintetinis, polifilamentinis siūlas. Medžiaga šilkas.</t>
  </si>
  <si>
    <t>14.11</t>
  </si>
  <si>
    <t>14.10</t>
  </si>
  <si>
    <t>14.9</t>
  </si>
  <si>
    <t>14.8</t>
  </si>
  <si>
    <t>14.7</t>
  </si>
  <si>
    <t>Dengtas vašku</t>
  </si>
  <si>
    <t xml:space="preserve"> 1/2</t>
  </si>
  <si>
    <t>14.6</t>
  </si>
  <si>
    <t>14.5</t>
  </si>
  <si>
    <t>14.4</t>
  </si>
  <si>
    <t>14.3</t>
  </si>
  <si>
    <t>14.2</t>
  </si>
  <si>
    <t>14.1</t>
  </si>
  <si>
    <t>Dengtas poliglaktinu 370 ir kalcio steratu</t>
  </si>
  <si>
    <t>14 d. 75%, 21 d. 50%, 28 d. 25%.</t>
  </si>
  <si>
    <t>56-70</t>
  </si>
  <si>
    <t>Violetinis</t>
  </si>
  <si>
    <t xml:space="preserve">Laparoskopinė kilpa su plastikiniu laparoskopiniu įvedėju. Cheminė medžiaga poliglaktinas 910. </t>
  </si>
  <si>
    <t>13.2</t>
  </si>
  <si>
    <t>14 d. 80%, 28 d. 70%, 42 d. 60%.</t>
  </si>
  <si>
    <t>182-238</t>
  </si>
  <si>
    <t>Laparoskopinė kilpa su plastikiniu laparoskopiniu įvedėju. Cheminė medžiaga polidioksanonas.</t>
  </si>
  <si>
    <t>13.1</t>
  </si>
  <si>
    <t>Dengtas polikaprolaktonu ir kalcio stearatu</t>
  </si>
  <si>
    <t>14 dienų 70%, 21 dienos 50%.</t>
  </si>
  <si>
    <t>60-90</t>
  </si>
  <si>
    <t>Besirezorbuojantis, sintetinis, polifilamentinis siūlas. Cheminė medžiaga poliglikolio rūgštis.</t>
  </si>
  <si>
    <t>12.6</t>
  </si>
  <si>
    <t>12.5</t>
  </si>
  <si>
    <t>Dengtas</t>
  </si>
  <si>
    <t>5 dienos 60%, 10-14 dienų 0%.</t>
  </si>
  <si>
    <t>12.4</t>
  </si>
  <si>
    <t>7 dienos 50%, 10-14 dienų 0%.</t>
  </si>
  <si>
    <t>45-60</t>
  </si>
  <si>
    <t>12.3</t>
  </si>
  <si>
    <t>12.2</t>
  </si>
  <si>
    <t>12.1</t>
  </si>
  <si>
    <t>14 dienų 75%, 21 diena 50%.</t>
  </si>
  <si>
    <t>Besirezorbuojantis, sintetinis, polifilamentinis siūlas. Cheminė medžiaga poliglaktinas 910.</t>
  </si>
  <si>
    <t>11.46</t>
  </si>
  <si>
    <t>14 dienų 80%, 21 diena 30%.</t>
  </si>
  <si>
    <t>11.45</t>
  </si>
  <si>
    <t>5 dienos 50%, 10-14 dienų 0%.</t>
  </si>
  <si>
    <t>11.44</t>
  </si>
  <si>
    <t>11.43</t>
  </si>
  <si>
    <t>11.42</t>
  </si>
  <si>
    <t>11.41</t>
  </si>
  <si>
    <t>11.40</t>
  </si>
  <si>
    <t>11.39</t>
  </si>
  <si>
    <t>14 dienų 75%, 21 dienos 50%, 28 dienų 25%.</t>
  </si>
  <si>
    <t>11.38</t>
  </si>
  <si>
    <t>11.37</t>
  </si>
  <si>
    <t>11.36</t>
  </si>
  <si>
    <t>11.35</t>
  </si>
  <si>
    <t>apvali, pjaunančių galu</t>
  </si>
  <si>
    <t>11.34</t>
  </si>
  <si>
    <t>pjaunančių galu</t>
  </si>
  <si>
    <t>11.33</t>
  </si>
  <si>
    <t>11.32</t>
  </si>
  <si>
    <t>11.31</t>
  </si>
  <si>
    <t>11.30</t>
  </si>
  <si>
    <t>11.29</t>
  </si>
  <si>
    <t>11.28</t>
  </si>
  <si>
    <t>14 dienų 75%, 21 diena 40% (7-0 ir plonesni).</t>
  </si>
  <si>
    <t xml:space="preserve">spatula </t>
  </si>
  <si>
    <t>11.27</t>
  </si>
  <si>
    <t>11.26</t>
  </si>
  <si>
    <t>11.25</t>
  </si>
  <si>
    <t>14 dienų 75%, 21 diena 50% (6-0 ir storesni), 28 dienos 25% (6-0 ir storesni).</t>
  </si>
  <si>
    <t>5/8</t>
  </si>
  <si>
    <t>11.24</t>
  </si>
  <si>
    <t>11.23</t>
  </si>
  <si>
    <t>11.22</t>
  </si>
  <si>
    <t>11.21</t>
  </si>
  <si>
    <t>11.20</t>
  </si>
  <si>
    <t>14 dienų 75%, 21 dienos 50%.</t>
  </si>
  <si>
    <t>11.19</t>
  </si>
  <si>
    <t>11.18</t>
  </si>
  <si>
    <t>11.17</t>
  </si>
  <si>
    <t>11.16</t>
  </si>
  <si>
    <t>11.15</t>
  </si>
  <si>
    <t>11.14</t>
  </si>
  <si>
    <t>11.13</t>
  </si>
  <si>
    <t>11.12</t>
  </si>
  <si>
    <t>11.11</t>
  </si>
  <si>
    <t>11.10</t>
  </si>
  <si>
    <t>11.9</t>
  </si>
  <si>
    <t xml:space="preserve">pjaunanti </t>
  </si>
  <si>
    <t>11.8</t>
  </si>
  <si>
    <t>11.7</t>
  </si>
  <si>
    <t>11.6</t>
  </si>
  <si>
    <t>11.5</t>
  </si>
  <si>
    <t>11.4</t>
  </si>
  <si>
    <t>11.3</t>
  </si>
  <si>
    <t>11.2</t>
  </si>
  <si>
    <t>11.1</t>
  </si>
  <si>
    <t>Triklozanas</t>
  </si>
  <si>
    <t>14 dienų 75%, 21 diena 50%, 28 dienos 25%.</t>
  </si>
  <si>
    <t>Besirezorbuojantis, sintetinis, polifilamentinis siūlas. Cheminė medžiaga Poliglaktinas 910, padengtas antibakterine danga.</t>
  </si>
  <si>
    <t>10.42</t>
  </si>
  <si>
    <t>10.41</t>
  </si>
  <si>
    <t>10.40</t>
  </si>
  <si>
    <t>10.39</t>
  </si>
  <si>
    <t>10.38</t>
  </si>
  <si>
    <t>10.37</t>
  </si>
  <si>
    <t>10.36</t>
  </si>
  <si>
    <t>10.35</t>
  </si>
  <si>
    <t>10.34</t>
  </si>
  <si>
    <t>10.33</t>
  </si>
  <si>
    <t>10.32</t>
  </si>
  <si>
    <t>10.31</t>
  </si>
  <si>
    <t>10.30</t>
  </si>
  <si>
    <t>10.29</t>
  </si>
  <si>
    <t>10.28</t>
  </si>
  <si>
    <t>10.27</t>
  </si>
  <si>
    <t>10.26</t>
  </si>
  <si>
    <t>10.25</t>
  </si>
  <si>
    <t>10.24</t>
  </si>
  <si>
    <t>10.23</t>
  </si>
  <si>
    <t>10.22</t>
  </si>
  <si>
    <t>10.21</t>
  </si>
  <si>
    <t>10.20</t>
  </si>
  <si>
    <t>10.19</t>
  </si>
  <si>
    <t>10.18</t>
  </si>
  <si>
    <t>10.17</t>
  </si>
  <si>
    <t>10.16</t>
  </si>
  <si>
    <t>10.15</t>
  </si>
  <si>
    <t>10.14</t>
  </si>
  <si>
    <t>10.13</t>
  </si>
  <si>
    <t>10.12</t>
  </si>
  <si>
    <t>10.11</t>
  </si>
  <si>
    <t>10.10</t>
  </si>
  <si>
    <t>10.9</t>
  </si>
  <si>
    <t>10.8</t>
  </si>
  <si>
    <t>10.7</t>
  </si>
  <si>
    <t>10.6</t>
  </si>
  <si>
    <t>10.5</t>
  </si>
  <si>
    <t>10.4</t>
  </si>
  <si>
    <t>10.3</t>
  </si>
  <si>
    <t>10.2</t>
  </si>
  <si>
    <t>10.1</t>
  </si>
  <si>
    <t>14 dienų 75%, 28 dienos 65%, 42 dienos 55%.</t>
  </si>
  <si>
    <t>Besirezorbuojantis, sintetinis, monofilamentinis, dantytas, mazgo nereikalaujantis siūlas. Cheminė medžiaga polidioksanonas padengtas antibakterine danga.</t>
  </si>
  <si>
    <t>9.6</t>
  </si>
  <si>
    <t>9.5</t>
  </si>
  <si>
    <t>9.4</t>
  </si>
  <si>
    <t>9.3</t>
  </si>
  <si>
    <t>9.2</t>
  </si>
  <si>
    <t>9.1</t>
  </si>
  <si>
    <t>7 dienos 62%, 14 dienų 27%.</t>
  </si>
  <si>
    <t>90-120</t>
  </si>
  <si>
    <t>30x30</t>
  </si>
  <si>
    <t>Besirezorbuojantis, sintetinis, monofilamentinis, dantytas, mazgo nereikalaujantis siūlas. Cheminė medžiaga glikolidas ir ε-kaprolaktonas.</t>
  </si>
  <si>
    <t>8.2</t>
  </si>
  <si>
    <t>8.1</t>
  </si>
  <si>
    <t>7 dienos 50%, 14 dienų 20%, 21 diena 0%.</t>
  </si>
  <si>
    <t>Besirezorbuojantis, sintetinis, monofilamentinis, dantytas, mazgo nereikalaujantis siūlas. Cheminė medžiaga glikolidas ir ε-kaprolaktonas (poliglekapronas 25), padengtas antibakterine danga.</t>
  </si>
  <si>
    <t>7.2</t>
  </si>
  <si>
    <t xml:space="preserve">7 dienos 50%, 14 dienų 20%, 21 diena 0% </t>
  </si>
  <si>
    <t>7.1</t>
  </si>
  <si>
    <t>7 dienos 80%, 14 dienų 75%, 21 diena 65%.</t>
  </si>
  <si>
    <t>180 d.</t>
  </si>
  <si>
    <t>Apvali, kūginiu galu</t>
  </si>
  <si>
    <t>Besirezorbuojantis, sintetinis, monofilamentinis, dantytas siūlas. Cheminė medžiaga poliesteris, pagamintas iš glikolido, dioksanono ir trimetileno karbonato.</t>
  </si>
  <si>
    <t>6.11</t>
  </si>
  <si>
    <t>6.10</t>
  </si>
  <si>
    <t>6.9</t>
  </si>
  <si>
    <t>6.8</t>
  </si>
  <si>
    <t>6.7</t>
  </si>
  <si>
    <t>6.6</t>
  </si>
  <si>
    <t>6.5</t>
  </si>
  <si>
    <t>žalias</t>
  </si>
  <si>
    <t>6.4</t>
  </si>
  <si>
    <t>6.3</t>
  </si>
  <si>
    <t>6.2</t>
  </si>
  <si>
    <t xml:space="preserve">7 dienos 90%, 14 dienų 75% </t>
  </si>
  <si>
    <t>90 d.</t>
  </si>
  <si>
    <t>violetinis</t>
  </si>
  <si>
    <t>6.1</t>
  </si>
  <si>
    <t>14 dienų 70%, 28 dienos 50%, 42 dienos 25%.</t>
  </si>
  <si>
    <t>180-238</t>
  </si>
  <si>
    <t>Besirezorbuojantis, sintetinis, monofilamentinis siūlas. Cheminė medžiaga polidioksanonas.</t>
  </si>
  <si>
    <t>5.6</t>
  </si>
  <si>
    <t>5.5</t>
  </si>
  <si>
    <t>14 dienų 60% (4-0 ir plonesni), 28 dienos 40% (4-0 ir plonesni), 42 dienos 35% (4-0 ir plonesni).</t>
  </si>
  <si>
    <t>5.4</t>
  </si>
  <si>
    <t>5.3</t>
  </si>
  <si>
    <t>28 dienos 50%-60%.</t>
  </si>
  <si>
    <t>180-220</t>
  </si>
  <si>
    <t>5.2</t>
  </si>
  <si>
    <t>35 dienos 50% (3-0 ir storesni), 28 dienos 50% (4-0 ir plonesni).</t>
  </si>
  <si>
    <t>180-210</t>
  </si>
  <si>
    <t>5.1</t>
  </si>
  <si>
    <t>Besirezorbuojantis, sintetinis, monofilamentinis siūlas. Cheminė medžiaga polidioksanonas, padengtas antibakterine danga.</t>
  </si>
  <si>
    <t>4.27</t>
  </si>
  <si>
    <t>4.26</t>
  </si>
  <si>
    <t>4.25</t>
  </si>
  <si>
    <t>4.24</t>
  </si>
  <si>
    <t>4.23</t>
  </si>
  <si>
    <t>4.22</t>
  </si>
  <si>
    <t>4.21</t>
  </si>
  <si>
    <t>4.20</t>
  </si>
  <si>
    <t>4.19</t>
  </si>
  <si>
    <t>4.18</t>
  </si>
  <si>
    <t>4.17</t>
  </si>
  <si>
    <t>4.16</t>
  </si>
  <si>
    <t>4.15</t>
  </si>
  <si>
    <t>4.14</t>
  </si>
  <si>
    <t>14 dienų 80% (3-0 ir storesni), 28 dienos 70% (3-0 ir storesni), 42 dienos 60% (3-0 ir storesnių).</t>
  </si>
  <si>
    <t xml:space="preserve">apvali, kilpa </t>
  </si>
  <si>
    <t>4.13</t>
  </si>
  <si>
    <t>4.12</t>
  </si>
  <si>
    <t>4.11</t>
  </si>
  <si>
    <t>4.10</t>
  </si>
  <si>
    <t>4.9</t>
  </si>
  <si>
    <t>4.8</t>
  </si>
  <si>
    <t>4.7</t>
  </si>
  <si>
    <t>4.6</t>
  </si>
  <si>
    <t>4.5</t>
  </si>
  <si>
    <t>4.4</t>
  </si>
  <si>
    <t>4.3</t>
  </si>
  <si>
    <t>4.2</t>
  </si>
  <si>
    <t>4.1</t>
  </si>
  <si>
    <t>84 dienos 50%.</t>
  </si>
  <si>
    <t>apvali, atraumatinė</t>
  </si>
  <si>
    <t>Besirezorbuojantis, sintetinis, monofilamentinis siūlas. Cheminė medžiaga poli - 4-hidroksibutiratas.</t>
  </si>
  <si>
    <t>3.1</t>
  </si>
  <si>
    <t>Besirezorbuojantis, sintetinis, monofilamentinis siūlas. Cheminė medžiaga glikolidas ir ε-kaprolaktonas (poliglekapronas 25), padengtas antibakterine danga.</t>
  </si>
  <si>
    <t>2.10</t>
  </si>
  <si>
    <t>7 dienos 60%, 14 dienų 30%, 28 dienos 0%.</t>
  </si>
  <si>
    <t>2.9</t>
  </si>
  <si>
    <t xml:space="preserve">pjaunanti plastinė </t>
  </si>
  <si>
    <t>2.8</t>
  </si>
  <si>
    <t>2.7</t>
  </si>
  <si>
    <t>2.6</t>
  </si>
  <si>
    <t>2.5</t>
  </si>
  <si>
    <t>2.4</t>
  </si>
  <si>
    <t>2.3</t>
  </si>
  <si>
    <t>2.2</t>
  </si>
  <si>
    <t>2.1</t>
  </si>
  <si>
    <t>14 dienų 80%, 28 dienos 60%, 42 dienos 40%.</t>
  </si>
  <si>
    <t>120-180</t>
  </si>
  <si>
    <t>45x45</t>
  </si>
  <si>
    <t xml:space="preserve">Apvali,Kūginiu galu </t>
  </si>
  <si>
    <t>Besirezorbuojantis, sintetinis, monofilamentinis dantytas mazgo nereikalaujantis siūlas. Cheminė medžiaga polidioksanonas.</t>
  </si>
  <si>
    <t>1.6</t>
  </si>
  <si>
    <t>14 dienų 80%, 28 dienos 80%, 42 dienos 40-70%.</t>
  </si>
  <si>
    <t>14x14</t>
  </si>
  <si>
    <t>2x26</t>
  </si>
  <si>
    <t>1.5</t>
  </si>
  <si>
    <t>36x36</t>
  </si>
  <si>
    <t>2x36</t>
  </si>
  <si>
    <t>1.4</t>
  </si>
  <si>
    <t>1.3</t>
  </si>
  <si>
    <t>24x24</t>
  </si>
  <si>
    <t>1.2</t>
  </si>
  <si>
    <t>1.1</t>
  </si>
  <si>
    <t>Firminis priemonių pavadinimas, gamintojas, priemonės kodas gamintojo kataloge*</t>
  </si>
  <si>
    <t>PVM dydis%</t>
  </si>
  <si>
    <t>Planuojama pirkimo suma EUR su PVM</t>
  </si>
  <si>
    <t>Planuojama pirkimo suma EUR be PVM</t>
  </si>
  <si>
    <t>PVM dydis %</t>
  </si>
  <si>
    <t>Preliminarus kiekis 36 mėn.</t>
  </si>
  <si>
    <t>Mato vnt.</t>
  </si>
  <si>
    <t>Dengtas/nedengtas</t>
  </si>
  <si>
    <t>Antibakterinė medžiaga</t>
  </si>
  <si>
    <t>Resorbcijos laikas-dalinė rezorbcija</t>
  </si>
  <si>
    <t>Resorbcijos laikas -pilna rezorbcija</t>
  </si>
  <si>
    <t>Siūlo spalva</t>
  </si>
  <si>
    <t>Siūlų kiekis  pak., vnt.</t>
  </si>
  <si>
    <t>Siūlo ilgis, cm</t>
  </si>
  <si>
    <t xml:space="preserve">Adatos ilgis, mm </t>
  </si>
  <si>
    <t>Adatos lenktumas</t>
  </si>
  <si>
    <t>Adatų skaičius</t>
  </si>
  <si>
    <t>Adatos tipas</t>
  </si>
  <si>
    <t>Siūlo storis</t>
  </si>
  <si>
    <t>Pavdinimas</t>
  </si>
  <si>
    <t>BVPŽ kodas</t>
  </si>
  <si>
    <t>Pirkimo dalies Nr.</t>
  </si>
  <si>
    <t>VšĮ VUL Santaros klinikos</t>
  </si>
  <si>
    <t>Bendrieji reikalavimai chirurginiams siūlams:  
1. Ant kiekvienos siūlų dėžutės privaloma informacija:
1.1 chirurginio siūlo kodas, firminis pavadinimas ir cheminė sudėtis, filamentiškumas, storis USP, ilgis cm, spalva, rezorbuojantis-nesirezorbuojantis, apvalkalas (jeigu yra), vienetų skaičius, siūlų sterilizavimo metodas, chirurginės adatos kodas, adatos smaigalys, adatos lenktumas, adatos ilgis mm, sterilumo galiojimo laikas (ne mažiau 3 metai nuo pagaminimo datos).
2. Chirurginės adatos vaizdas ir dydis ant pakuotės turi atitikti originalo dydį.
3. Chirurginės adatos turi būti tvirtos, nesilankstančios, nelūžtančios. Specialios adatos kalcifikuotiems audiniams siūti ypač kietos ir aštrios, sunkiai deformuojamos.
4. Adatos galo storis turi atitikti siūlo storį, t.y. siūlas audiniuose turi pilnai uždaryti adatos suformuotą angą.
5. Chirurginio siūlo individuali pakuotė turi būti folijos darinys (arba kita saugi pakuotė).
6. Nesirezorbuojantys siūlai turi būti supakuoti ritės formos pakuotėje išvengiant  siūlo ,,pakuotės atminties" ( išskyrus šilkinius siūlus ).
7. Siūlo storis turi tiksliai atitikti storį, nurodytą techninėje specifikacijoje. Siūlo ilgio skirtumas leidžiamas ± 1 cm – esant siūlo ilgiui iki 45 cm ir ± 5 cm – esant siūlo ilgiui virš 45 cm, nebent TS nurodyta kitaip. 
8. Adatos ilgio nuokrypis leidžiamas  ±1 mm - esant adatos ilgiui iki 20 mm ir ±2 mm - esant adatos ilgiui virš 20 mm, o lenktumas, adatos charakteristika (apvali, pjaunanti, buka ir pan.) turi tiksliai atitikti prašomą techninėje charakteristikoje, nebent TS nurodyta kitaip. 
9. Adatos, didesnės nei 17mm turi turėti išilginius griovelius vidinėje kreivėje geresnei fiksacijai adatkotyje arba būti specialios pusiau kvadratinės formos geresnei fiksacijai adatkotyje. 
10. Siūlo antibakterinis padengimo veiksmingumas turi būti pagristas bent viena metaanalize, patvirtinantis dokumentas turi būti pateiktas kartu su pasiūlymu PDF formatu ir, jei yra, turi būti pateikta nuoroda į internetinį puslapį.
11. Kartu su pasiūlymu turi būti pateiktas dokumentas, kad siūlomų prekių gamyboje gamintojas taiko aplinkos apsaugos vadybos sistemos reikalavimus pagal standartą LST EN ISO 14001 arba Europos Sąjungos aplinkosaugos vadybos ir audito sistemą (EMAS), ar kitus aplinkos apsaugos vadybos standartus, pagrįstus atitinkamais Europos arba tarptautiniais standartais (kuriuos yra patvirtinusios sertifikavimo įstaigos, atitinkančios Europos Sąjungos teisės aktus arba tarptautinius sertifikavimo standartus), ar kitais tiekėjo pateiktais lygiaverčiais įrodymais.
12. Kartu su pasiūlymu turi būti pateiktas gamintojo rašytinis patvirtinimas ar kitas lygiavertis įrodymas  (taikoma tik chirurginiams siūlams), kad tiekėjo siūlomu priemonių gamybai naudojamos energijos dalis yra išgaunama iš atsinaujinančių išteklių ir sudaro ne mažiau 30 procentų.
13. Prireikus, bus prašoma pavyzdžių vertinimui.
14. Perkamas siūlų kiekis vienetais (ne pakeliais). Siūlyti 1 vnt. siūlo kainą, nesvarbu kiek siūlų yra pakelyje.</t>
  </si>
  <si>
    <t>Planuojama Pirkėjo</t>
  </si>
  <si>
    <t>Tiekėjo pasiūlymas</t>
  </si>
  <si>
    <t>Vieneto įkainis EUR be PVM</t>
  </si>
  <si>
    <t>Siūlomas vieneto įkainis EUR be PVM</t>
  </si>
  <si>
    <t>Siūloma pirkimo suma EUR be PVM</t>
  </si>
  <si>
    <t>Siūloma pirkimo suma EUR su PVM</t>
  </si>
  <si>
    <t>Tiekėjo siūlomų prekių  charakteristikos, parametrai, jų reikšmės</t>
  </si>
  <si>
    <t xml:space="preserve">TECHNINĖ SPECIFIKACIJA </t>
  </si>
  <si>
    <t xml:space="preserve">Laparoskopinė kilpa su plastikiniu laparoskopiniu įvedėju </t>
  </si>
  <si>
    <t>CHIRURGINIAI SIŪLAI, Nr.12219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</si>
</sst>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Red]\-#,##0;\-"/>
  </numFmts>
  <fonts count="10" x14ac:knownFonts="1">
    <font>
      <sz val="11"/>
      <color theme="1"/>
      <name val="Calibri"/>
      <family val="2"/>
      <charset val="186"/>
      <scheme val="minor"/>
    </font>
    <font>
      <sz val="10"/>
      <name val="Arial"/>
      <family val="2"/>
      <charset val="186"/>
    </font>
    <font>
      <sz val="11"/>
      <color theme="1"/>
      <name val="Calibri"/>
      <family val="2"/>
      <charset val="186"/>
      <scheme val="minor"/>
    </font>
    <font>
      <sz val="11"/>
      <color theme="1"/>
      <name val="Arial"/>
      <family val="2"/>
      <charset val="186"/>
    </font>
    <font>
      <b/>
      <sz val="14"/>
      <color theme="1"/>
      <name val="Arial"/>
      <family val="2"/>
      <charset val="186"/>
    </font>
    <font>
      <b/>
      <sz val="11"/>
      <color theme="1"/>
      <name val="Arial"/>
      <family val="2"/>
      <charset val="186"/>
    </font>
    <font>
      <sz val="11"/>
      <name val="Arial"/>
      <family val="2"/>
      <charset val="186"/>
    </font>
    <font>
      <b/>
      <sz val="11"/>
      <name val="Arial"/>
      <family val="2"/>
      <charset val="186"/>
    </font>
    <font>
      <b/>
      <sz val="11"/>
      <color rgb="FF000000"/>
      <name val="Arial"/>
      <family val="2"/>
      <charset val="186"/>
    </font>
    <font>
      <b/>
      <sz val="12"/>
      <color theme="1"/>
      <name val="Arial"/>
      <family val="2"/>
      <charset val="186"/>
    </font>
  </fonts>
  <fills count="3">
    <fill>
      <patternFill patternType="none"/>
    </fill>
    <fill>
      <patternFill patternType="gray125"/>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 fillId="0" borderId="0"/>
    <xf numFmtId="9" fontId="2" fillId="0" borderId="0" applyFont="0" applyFill="0" applyBorder="0" applyAlignment="0" applyProtection="0"/>
  </cellStyleXfs>
  <cellXfs count="87">
    <xf numFmtId="0" fontId="0" fillId="0" borderId="0" xfId="0"/>
    <xf numFmtId="0" fontId="3" fillId="0" borderId="0" xfId="0" applyFont="1"/>
    <xf numFmtId="0" fontId="3" fillId="0" borderId="0" xfId="0" applyFont="1" applyAlignment="1">
      <alignment horizontal="left" vertical="top"/>
    </xf>
    <xf numFmtId="0" fontId="3" fillId="0" borderId="0" xfId="0" applyFont="1" applyAlignment="1">
      <alignment vertical="top"/>
    </xf>
    <xf numFmtId="0" fontId="5" fillId="0" borderId="0" xfId="0" applyFont="1"/>
    <xf numFmtId="1" fontId="3" fillId="0" borderId="0" xfId="2" applyNumberFormat="1" applyFont="1"/>
    <xf numFmtId="0" fontId="7" fillId="0" borderId="8" xfId="1" applyFont="1" applyBorder="1" applyAlignment="1" applyProtection="1">
      <alignment horizontal="center" vertical="top" wrapText="1"/>
      <protection locked="0"/>
    </xf>
    <xf numFmtId="165" fontId="7" fillId="0" borderId="8" xfId="1" applyNumberFormat="1" applyFont="1" applyBorder="1" applyAlignment="1">
      <alignment horizontal="center" vertical="top" wrapText="1"/>
    </xf>
    <xf numFmtId="1" fontId="7" fillId="0" borderId="8" xfId="2" applyNumberFormat="1" applyFont="1" applyFill="1" applyBorder="1" applyAlignment="1">
      <alignment horizontal="center" vertical="top" wrapText="1"/>
    </xf>
    <xf numFmtId="2" fontId="7" fillId="0" borderId="8" xfId="0" applyNumberFormat="1" applyFont="1" applyBorder="1" applyAlignment="1">
      <alignment horizontal="center" vertical="top" wrapText="1"/>
    </xf>
    <xf numFmtId="2" fontId="8" fillId="0" borderId="7" xfId="0" applyNumberFormat="1" applyFont="1" applyBorder="1" applyAlignment="1">
      <alignment horizontal="center" vertical="top" wrapText="1"/>
    </xf>
    <xf numFmtId="165" fontId="7" fillId="0" borderId="13" xfId="1" applyNumberFormat="1" applyFont="1" applyBorder="1" applyAlignment="1" applyProtection="1">
      <alignment horizontal="center" vertical="top" wrapText="1"/>
      <protection locked="0"/>
    </xf>
    <xf numFmtId="2" fontId="8" fillId="0" borderId="8" xfId="0" applyNumberFormat="1" applyFont="1" applyBorder="1" applyAlignment="1">
      <alignment horizontal="center" vertical="top" wrapText="1"/>
    </xf>
    <xf numFmtId="0" fontId="3" fillId="0" borderId="0" xfId="0" applyFont="1" applyAlignment="1">
      <alignment horizontal="left" vertical="top" wrapText="1"/>
    </xf>
    <xf numFmtId="0" fontId="3" fillId="0" borderId="1" xfId="0" applyFont="1" applyBorder="1"/>
    <xf numFmtId="0" fontId="6" fillId="0" borderId="1" xfId="0" applyFont="1" applyBorder="1" applyAlignment="1">
      <alignment horizontal="left" vertical="top"/>
    </xf>
    <xf numFmtId="2" fontId="3" fillId="0" borderId="1" xfId="0" applyNumberFormat="1" applyFont="1" applyBorder="1" applyAlignment="1">
      <alignment horizontal="center" vertical="top"/>
    </xf>
    <xf numFmtId="0" fontId="3" fillId="0" borderId="6" xfId="0" applyFont="1" applyBorder="1"/>
    <xf numFmtId="0" fontId="3" fillId="0" borderId="1" xfId="0" applyFont="1" applyBorder="1" applyAlignment="1">
      <alignment horizontal="left" vertical="top"/>
    </xf>
    <xf numFmtId="2" fontId="3" fillId="0" borderId="1" xfId="0" applyNumberFormat="1" applyFont="1" applyBorder="1"/>
    <xf numFmtId="1" fontId="3" fillId="0" borderId="1" xfId="2" applyNumberFormat="1" applyFont="1" applyFill="1" applyBorder="1" applyAlignment="1">
      <alignment horizontal="center" vertical="top"/>
    </xf>
    <xf numFmtId="2" fontId="3" fillId="0" borderId="5" xfId="0" applyNumberFormat="1" applyFont="1" applyBorder="1"/>
    <xf numFmtId="2" fontId="3" fillId="0" borderId="15" xfId="0" applyNumberFormat="1" applyFont="1" applyBorder="1"/>
    <xf numFmtId="1" fontId="3" fillId="0" borderId="1" xfId="0" applyNumberFormat="1" applyFont="1" applyBorder="1" applyAlignment="1">
      <alignment horizontal="center"/>
    </xf>
    <xf numFmtId="2" fontId="3" fillId="0" borderId="16" xfId="0" applyNumberFormat="1" applyFont="1" applyBorder="1"/>
    <xf numFmtId="0" fontId="3" fillId="0" borderId="6" xfId="0" applyFont="1" applyBorder="1" applyAlignment="1">
      <alignment horizontal="left"/>
    </xf>
    <xf numFmtId="0" fontId="3" fillId="0" borderId="6" xfId="0" applyFont="1" applyBorder="1" applyAlignment="1">
      <alignment vertical="top"/>
    </xf>
    <xf numFmtId="0" fontId="3" fillId="0" borderId="1" xfId="0" applyFont="1" applyBorder="1" applyAlignment="1">
      <alignment wrapText="1"/>
    </xf>
    <xf numFmtId="49" fontId="3" fillId="0" borderId="1" xfId="0" applyNumberFormat="1" applyFont="1" applyBorder="1" applyAlignment="1">
      <alignment horizontal="left" vertical="top"/>
    </xf>
    <xf numFmtId="49" fontId="6" fillId="0" borderId="1" xfId="0" applyNumberFormat="1" applyFont="1" applyBorder="1" applyAlignment="1">
      <alignment horizontal="left" vertical="top"/>
    </xf>
    <xf numFmtId="0" fontId="3" fillId="0" borderId="4" xfId="0" applyFont="1" applyBorder="1"/>
    <xf numFmtId="0" fontId="3" fillId="0" borderId="3" xfId="0" applyFont="1" applyBorder="1"/>
    <xf numFmtId="0" fontId="3" fillId="0" borderId="3" xfId="0" applyFont="1" applyBorder="1" applyAlignment="1">
      <alignment horizontal="left" vertical="top"/>
    </xf>
    <xf numFmtId="2" fontId="3" fillId="0" borderId="2" xfId="0" applyNumberFormat="1" applyFont="1" applyBorder="1"/>
    <xf numFmtId="0" fontId="7" fillId="0" borderId="9" xfId="0" applyFont="1" applyBorder="1" applyAlignment="1">
      <alignment horizontal="center" vertical="top" wrapText="1"/>
    </xf>
    <xf numFmtId="0" fontId="7" fillId="0" borderId="8" xfId="0" applyFont="1" applyBorder="1" applyAlignment="1">
      <alignment horizontal="center" vertical="top" wrapText="1"/>
    </xf>
    <xf numFmtId="2" fontId="8" fillId="0" borderId="14" xfId="0" applyNumberFormat="1" applyFont="1" applyBorder="1" applyAlignment="1">
      <alignment horizontal="center" vertical="top" wrapText="1"/>
    </xf>
    <xf numFmtId="0" fontId="3" fillId="2" borderId="1" xfId="0" applyFont="1" applyFill="1" applyBorder="1"/>
    <xf numFmtId="0" fontId="3" fillId="2" borderId="1" xfId="0" applyFont="1" applyFill="1" applyBorder="1" applyAlignment="1">
      <alignment horizontal="left" vertical="top"/>
    </xf>
    <xf numFmtId="0" fontId="6" fillId="2" borderId="6" xfId="0" applyFont="1" applyFill="1" applyBorder="1" applyAlignment="1">
      <alignment horizontal="left" vertical="top" wrapText="1"/>
    </xf>
    <xf numFmtId="0" fontId="5" fillId="2" borderId="1" xfId="0" applyFont="1" applyFill="1" applyBorder="1"/>
    <xf numFmtId="0" fontId="6" fillId="2" borderId="1" xfId="0" applyFont="1" applyFill="1" applyBorder="1" applyAlignment="1">
      <alignment horizontal="left" vertical="top"/>
    </xf>
    <xf numFmtId="0" fontId="6" fillId="2" borderId="1" xfId="0" applyFont="1" applyFill="1" applyBorder="1" applyAlignment="1">
      <alignment horizontal="left" vertical="top" wrapText="1"/>
    </xf>
    <xf numFmtId="2" fontId="7" fillId="2" borderId="1" xfId="1" applyNumberFormat="1" applyFont="1" applyFill="1" applyBorder="1" applyAlignment="1">
      <alignment horizontal="center" vertical="top" wrapText="1"/>
    </xf>
    <xf numFmtId="1" fontId="7" fillId="2" borderId="1" xfId="2" applyNumberFormat="1" applyFont="1" applyFill="1" applyBorder="1" applyAlignment="1">
      <alignment horizontal="center" vertical="top" wrapText="1"/>
    </xf>
    <xf numFmtId="2" fontId="3" fillId="2" borderId="1" xfId="0" applyNumberFormat="1" applyFont="1" applyFill="1" applyBorder="1" applyAlignment="1">
      <alignment horizontal="center" vertical="top"/>
    </xf>
    <xf numFmtId="2" fontId="8" fillId="2" borderId="5" xfId="0" applyNumberFormat="1" applyFont="1" applyFill="1" applyBorder="1" applyAlignment="1">
      <alignment horizontal="center" vertical="top" wrapText="1"/>
    </xf>
    <xf numFmtId="2" fontId="7" fillId="2" borderId="15" xfId="1" applyNumberFormat="1" applyFont="1" applyFill="1" applyBorder="1" applyAlignment="1">
      <alignment horizontal="center" vertical="top" wrapText="1"/>
    </xf>
    <xf numFmtId="2" fontId="7" fillId="2"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2" fontId="8" fillId="2" borderId="16" xfId="0" applyNumberFormat="1" applyFont="1" applyFill="1" applyBorder="1" applyAlignment="1">
      <alignment horizontal="left" vertical="top" wrapText="1"/>
    </xf>
    <xf numFmtId="0" fontId="3" fillId="2" borderId="6" xfId="0" applyFont="1" applyFill="1" applyBorder="1" applyAlignment="1">
      <alignment horizontal="left"/>
    </xf>
    <xf numFmtId="2" fontId="3" fillId="2" borderId="1" xfId="0" applyNumberFormat="1" applyFont="1" applyFill="1" applyBorder="1"/>
    <xf numFmtId="1" fontId="3" fillId="2" borderId="1" xfId="2" applyNumberFormat="1" applyFont="1" applyFill="1" applyBorder="1" applyAlignment="1">
      <alignment horizontal="center" vertical="top"/>
    </xf>
    <xf numFmtId="2" fontId="3" fillId="2" borderId="5" xfId="0" applyNumberFormat="1" applyFont="1" applyFill="1" applyBorder="1"/>
    <xf numFmtId="2" fontId="3" fillId="2" borderId="15" xfId="0" applyNumberFormat="1" applyFont="1" applyFill="1" applyBorder="1"/>
    <xf numFmtId="1" fontId="3" fillId="2" borderId="1" xfId="0" applyNumberFormat="1" applyFont="1" applyFill="1" applyBorder="1" applyAlignment="1">
      <alignment horizontal="center"/>
    </xf>
    <xf numFmtId="2" fontId="3" fillId="2" borderId="16" xfId="0" applyNumberFormat="1" applyFont="1" applyFill="1" applyBorder="1"/>
    <xf numFmtId="0" fontId="3" fillId="2" borderId="6" xfId="0" applyFont="1" applyFill="1" applyBorder="1" applyAlignment="1">
      <alignment horizontal="left" vertical="top"/>
    </xf>
    <xf numFmtId="0" fontId="3" fillId="2" borderId="1" xfId="0" applyFont="1" applyFill="1" applyBorder="1" applyAlignment="1">
      <alignment vertical="top"/>
    </xf>
    <xf numFmtId="0" fontId="5" fillId="2" borderId="1" xfId="0" applyFont="1" applyFill="1" applyBorder="1" applyAlignment="1">
      <alignment wrapText="1"/>
    </xf>
    <xf numFmtId="2" fontId="3" fillId="0" borderId="3" xfId="0" applyNumberFormat="1" applyFont="1" applyBorder="1"/>
    <xf numFmtId="1" fontId="3" fillId="0" borderId="3" xfId="2" applyNumberFormat="1" applyFont="1" applyFill="1" applyBorder="1" applyAlignment="1">
      <alignment horizontal="center" vertical="top"/>
    </xf>
    <xf numFmtId="2" fontId="3" fillId="0" borderId="3" xfId="0" applyNumberFormat="1" applyFont="1" applyBorder="1" applyAlignment="1">
      <alignment horizontal="center" vertical="top"/>
    </xf>
    <xf numFmtId="2" fontId="3" fillId="0" borderId="17" xfId="0" applyNumberFormat="1" applyFont="1" applyBorder="1"/>
    <xf numFmtId="1" fontId="3" fillId="0" borderId="3" xfId="0" applyNumberFormat="1" applyFont="1" applyBorder="1" applyAlignment="1">
      <alignment horizontal="center"/>
    </xf>
    <xf numFmtId="2" fontId="3" fillId="0" borderId="18" xfId="0" applyNumberFormat="1" applyFont="1" applyBorder="1"/>
    <xf numFmtId="0" fontId="3" fillId="0" borderId="19" xfId="0" applyFont="1" applyBorder="1"/>
    <xf numFmtId="0" fontId="3" fillId="0" borderId="20" xfId="0" applyFont="1" applyBorder="1"/>
    <xf numFmtId="0" fontId="3" fillId="0" borderId="20" xfId="0" applyFont="1" applyBorder="1" applyAlignment="1">
      <alignment horizontal="left" vertical="top"/>
    </xf>
    <xf numFmtId="0" fontId="5" fillId="0" borderId="20" xfId="0" applyFont="1" applyBorder="1"/>
    <xf numFmtId="1" fontId="5" fillId="0" borderId="20" xfId="0" applyNumberFormat="1" applyFont="1" applyBorder="1"/>
    <xf numFmtId="164" fontId="5" fillId="0" borderId="20" xfId="0" applyNumberFormat="1" applyFont="1" applyBorder="1"/>
    <xf numFmtId="2" fontId="5" fillId="0" borderId="21" xfId="0" applyNumberFormat="1" applyFont="1" applyBorder="1"/>
    <xf numFmtId="2" fontId="3" fillId="0" borderId="19" xfId="0" applyNumberFormat="1" applyFont="1" applyBorder="1"/>
    <xf numFmtId="2" fontId="3" fillId="0" borderId="20" xfId="0" applyNumberFormat="1" applyFont="1" applyBorder="1"/>
    <xf numFmtId="0" fontId="3" fillId="0" borderId="22" xfId="0" applyFont="1" applyBorder="1"/>
    <xf numFmtId="4" fontId="5" fillId="0" borderId="20" xfId="0" applyNumberFormat="1" applyFont="1" applyBorder="1"/>
    <xf numFmtId="4" fontId="5" fillId="0" borderId="21" xfId="0" applyNumberFormat="1" applyFont="1" applyBorder="1"/>
    <xf numFmtId="0" fontId="3" fillId="0" borderId="10" xfId="0" applyFont="1" applyBorder="1" applyAlignment="1">
      <alignment horizontal="left" wrapText="1"/>
    </xf>
    <xf numFmtId="0" fontId="3" fillId="0" borderId="11" xfId="0" applyFont="1" applyBorder="1" applyAlignment="1">
      <alignment horizontal="left" wrapText="1"/>
    </xf>
    <xf numFmtId="0" fontId="3" fillId="0" borderId="12" xfId="0" applyFont="1" applyBorder="1" applyAlignment="1">
      <alignment horizontal="left" wrapText="1"/>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5" fillId="0" borderId="0" xfId="0" applyFont="1" applyAlignment="1">
      <alignment horizontal="center" vertical="top"/>
    </xf>
    <xf numFmtId="0" fontId="4" fillId="0" borderId="0" xfId="0" applyFont="1" applyAlignment="1">
      <alignment horizontal="center" vertical="top"/>
    </xf>
  </cellXfs>
  <cellStyles count="3">
    <cellStyle name="Excel Built-in Normal" xfId="1" xr:uid="{5F88BE79-5006-4C1E-B74D-5457C5E5BE81}"/>
    <cellStyle name="Normal" xfId="0" builtinId="0"/>
    <cellStyle name="Percent" xfId="2" builtinId="5"/>
  </cellStyles>
  <dxfs count="60">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medium">
          <color indexed="64"/>
        </right>
        <top/>
        <bottom/>
        <horizontal/>
      </border>
    </dxf>
    <dxf>
      <font>
        <strike val="0"/>
        <outline val="0"/>
        <shadow val="0"/>
        <u val="none"/>
        <vertAlign val="baseline"/>
        <name val="Arial"/>
        <family val="2"/>
        <charset val="186"/>
        <scheme val="none"/>
      </font>
      <numFmt numFmtId="2" formatCode="0.00"/>
      <fill>
        <patternFill patternType="none">
          <fgColor indexed="64"/>
          <bgColor auto="1"/>
        </patternFill>
      </fill>
      <border diagonalUp="0" diagonalDown="0">
        <left style="thin">
          <color indexed="64"/>
        </left>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numFmt numFmtId="2" formatCode="0.00"/>
      <fill>
        <patternFill patternType="none">
          <fgColor indexed="64"/>
          <bgColor indexed="65"/>
        </patternFill>
      </fill>
      <border diagonalUp="0" diagonalDown="0">
        <left style="thin">
          <color indexed="64"/>
        </left>
        <right style="thin">
          <color indexed="64"/>
        </right>
        <top/>
        <bottom/>
        <horizontal/>
      </border>
    </dxf>
    <dxf>
      <font>
        <b val="0"/>
        <i val="0"/>
        <strike val="0"/>
        <condense val="0"/>
        <extend val="0"/>
        <outline val="0"/>
        <shadow val="0"/>
        <u val="none"/>
        <vertAlign val="baseline"/>
        <sz val="11"/>
        <color theme="1"/>
        <name val="Arial"/>
        <family val="2"/>
        <charset val="186"/>
        <scheme val="none"/>
      </font>
      <numFmt numFmtId="2" formatCode="0.00"/>
      <fill>
        <patternFill patternType="none">
          <fgColor indexed="64"/>
          <bgColor auto="1"/>
        </patternFill>
      </fill>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Arial"/>
        <family val="2"/>
        <charset val="186"/>
        <scheme val="none"/>
      </font>
      <numFmt numFmtId="2" formatCode="0.00"/>
      <fill>
        <patternFill patternType="none">
          <fgColor indexed="64"/>
          <bgColor indexed="65"/>
        </patternFill>
      </fill>
      <border diagonalUp="0" diagonalDown="0">
        <left style="thin">
          <color indexed="64"/>
        </left>
        <right/>
        <top/>
        <bottom/>
        <horizontal/>
      </border>
    </dxf>
    <dxf>
      <font>
        <strike val="0"/>
        <outline val="0"/>
        <shadow val="0"/>
        <u val="none"/>
        <vertAlign val="baseline"/>
        <name val="Arial"/>
        <family val="2"/>
        <charset val="186"/>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rial"/>
        <family val="2"/>
        <charset val="186"/>
        <scheme val="none"/>
      </font>
      <numFmt numFmtId="164" formatCode="0.0"/>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2" formatCode="0.00"/>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family val="2"/>
        <charset val="186"/>
        <scheme val="none"/>
      </font>
      <numFmt numFmtId="2" formatCode="0.00"/>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2" formatCode="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numFmt numFmtId="2" formatCode="0.00"/>
      <fill>
        <patternFill patternType="none">
          <fgColor indexed="64"/>
          <bgColor indexed="65"/>
        </patternFill>
      </fill>
      <border diagonalUp="0" diagonalDown="0">
        <left style="medium">
          <color indexed="64"/>
        </left>
        <right style="thin">
          <color indexed="64"/>
        </right>
        <top/>
        <bottom/>
        <horizontal/>
      </border>
    </dxf>
    <dxf>
      <font>
        <strike val="0"/>
        <outline val="0"/>
        <shadow val="0"/>
        <u val="none"/>
        <vertAlign val="baseline"/>
        <name val="Arial"/>
        <family val="2"/>
        <charset val="186"/>
        <scheme val="none"/>
      </font>
      <numFmt numFmtId="2" formatCode="0.00"/>
      <fill>
        <patternFill patternType="none">
          <fgColor indexed="64"/>
          <bgColor auto="1"/>
        </patternFill>
      </fill>
      <border diagonalUp="0" diagonalDown="0">
        <left style="medium">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186"/>
        <scheme val="none"/>
      </font>
      <numFmt numFmtId="4" formatCode="#,##0.00"/>
      <fill>
        <patternFill patternType="none">
          <fgColor indexed="64"/>
          <bgColor indexed="65"/>
        </patternFill>
      </fill>
      <border diagonalUp="0" diagonalDown="0">
        <left style="thin">
          <color indexed="64"/>
        </left>
        <right/>
        <top/>
        <bottom/>
        <horizontal/>
      </border>
    </dxf>
    <dxf>
      <font>
        <strike val="0"/>
        <outline val="0"/>
        <shadow val="0"/>
        <u val="none"/>
        <vertAlign val="baseline"/>
        <name val="Arial"/>
        <family val="2"/>
        <charset val="186"/>
        <scheme val="none"/>
      </font>
      <numFmt numFmtId="2" formatCode="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186"/>
        <scheme val="none"/>
      </font>
      <numFmt numFmtId="4" formatCode="#,##0.00"/>
      <fill>
        <patternFill patternType="none">
          <fgColor indexed="64"/>
          <bgColor indexed="65"/>
        </patternFill>
      </fill>
      <border diagonalUp="0" diagonalDown="0">
        <left style="thin">
          <color indexed="64"/>
        </left>
        <right style="thin">
          <color indexed="64"/>
        </right>
        <top/>
        <bottom/>
        <horizontal/>
      </border>
    </dxf>
    <dxf>
      <font>
        <b val="0"/>
        <i val="0"/>
        <strike val="0"/>
        <condense val="0"/>
        <extend val="0"/>
        <outline val="0"/>
        <shadow val="0"/>
        <u val="none"/>
        <vertAlign val="baseline"/>
        <sz val="11"/>
        <color theme="1"/>
        <name val="Arial"/>
        <family val="2"/>
        <charset val="186"/>
        <scheme val="none"/>
      </font>
      <numFmt numFmtId="2"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186"/>
        <scheme val="none"/>
      </font>
      <numFmt numFmtId="1" formatCode="0"/>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1" formatCode="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2" formatCode="0.00"/>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alignment horizontal="left" vertical="top" textRotation="0" wrapText="0" indent="0" justifyLastLine="0" shrinkToFit="0" readingOrder="0"/>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border diagonalUp="0" diagonalDown="0">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style="thin">
          <color indexed="64"/>
        </left>
        <right style="thin">
          <color indexed="64"/>
        </right>
        <top/>
        <bottom/>
        <horizontal/>
      </border>
    </dxf>
    <dxf>
      <font>
        <b val="0"/>
        <strike val="0"/>
        <outline val="0"/>
        <shadow val="0"/>
        <u val="none"/>
        <vertAlign val="baseline"/>
        <name val="Arial"/>
        <family val="2"/>
        <charset val="186"/>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rial"/>
        <family val="2"/>
        <charset val="186"/>
        <scheme val="none"/>
      </font>
      <fill>
        <patternFill patternType="none">
          <fgColor indexed="64"/>
          <bgColor indexed="65"/>
        </patternFill>
      </fill>
      <border diagonalUp="0" diagonalDown="0">
        <left/>
        <right style="thin">
          <color indexed="64"/>
        </right>
        <top/>
        <bottom/>
        <horizontal/>
      </border>
    </dxf>
    <dxf>
      <font>
        <strike val="0"/>
        <outline val="0"/>
        <shadow val="0"/>
        <u val="none"/>
        <vertAlign val="baseline"/>
        <name val="Arial"/>
        <family val="2"/>
        <charset val="186"/>
        <scheme val="none"/>
      </font>
      <numFmt numFmtId="0" formatCode="General"/>
      <fill>
        <patternFill patternType="none">
          <fgColor indexed="64"/>
          <bgColor auto="1"/>
        </patternFill>
      </fill>
      <border diagonalUp="0" diagonalDown="0">
        <left/>
        <right/>
        <top style="thin">
          <color indexed="64"/>
        </top>
        <bottom style="thin">
          <color indexed="64"/>
        </bottom>
      </border>
    </dxf>
    <dxf>
      <border>
        <top style="medium">
          <color indexed="64"/>
        </top>
      </border>
    </dxf>
    <dxf>
      <font>
        <strike val="0"/>
        <outline val="0"/>
        <shadow val="0"/>
        <u val="none"/>
        <vertAlign val="baseline"/>
        <name val="Arial"/>
        <family val="2"/>
        <charset val="186"/>
        <scheme val="none"/>
      </font>
      <fill>
        <patternFill patternType="none">
          <fgColor indexed="64"/>
          <bgColor auto="1"/>
        </patternFill>
      </fill>
      <border diagonalUp="0" diagonalDown="0">
        <left style="thin">
          <color indexed="64"/>
        </left>
        <right style="thin">
          <color indexed="64"/>
        </right>
        <top/>
        <bottom/>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name val="Arial"/>
        <family val="2"/>
        <charset val="186"/>
        <scheme val="none"/>
      </font>
      <fill>
        <patternFill patternType="none">
          <fgColor indexed="64"/>
          <bgColor auto="1"/>
        </patternFill>
      </fill>
    </dxf>
    <dxf>
      <border>
        <bottom style="thin">
          <color indexed="64"/>
        </bottom>
      </border>
    </dxf>
    <dxf>
      <font>
        <b/>
        <strike val="0"/>
        <outline val="0"/>
        <shadow val="0"/>
        <u val="none"/>
        <vertAlign val="baseline"/>
        <name val="Arial"/>
        <family val="2"/>
        <charset val="186"/>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250942F2-2E29-486E-A65A-D4ED5DD6C5B3}" autoFormatId="16" applyNumberFormats="0" applyBorderFormats="0" applyFontFormats="0" applyPatternFormats="0" applyAlignmentFormats="0" applyWidthHeightFormats="0">
  <queryTableRefresh nextId="39" unboundColumnsRight="6">
    <queryTableFields count="27">
      <queryTableField id="1" name="Prekės kodas" tableColumnId="1"/>
      <queryTableField id="23" dataBound="0" tableColumnId="23"/>
      <queryTableField id="2" name="Pavdinimas" tableColumnId="2"/>
      <queryTableField id="4" name="Siūlo storis" tableColumnId="4"/>
      <queryTableField id="5" name="Adatos tipas" tableColumnId="5"/>
      <queryTableField id="6" name="Adatų skaičius" tableColumnId="6"/>
      <queryTableField id="7" name="Adatos lenktumas" tableColumnId="7"/>
      <queryTableField id="8" name="Adatos ilgis, mm " tableColumnId="8"/>
      <queryTableField id="9" name="Siūlo ilgis, cm" tableColumnId="9"/>
      <queryTableField id="10" name="Siūlų kiekis  pak., vnt." tableColumnId="10"/>
      <queryTableField id="11" name="Siūlo spalva" tableColumnId="11"/>
      <queryTableField id="12" name="Resorbcijos laikas -pilna rezorbcija" tableColumnId="12"/>
      <queryTableField id="13" name="Resorbcijos laikas-dalinė rezorbcija" tableColumnId="13"/>
      <queryTableField id="14" name="Antibakterinė medžiaga" tableColumnId="14"/>
      <queryTableField id="15" name="Dengtas/nedengtas" tableColumnId="15"/>
      <queryTableField id="25" dataBound="0" tableColumnId="25"/>
      <queryTableField id="16" name="Kiekis" tableColumnId="16"/>
      <queryTableField id="17" name="Kaina" tableColumnId="17"/>
      <queryTableField id="26" dataBound="0" tableColumnId="26"/>
      <queryTableField id="29" dataBound="0" tableColumnId="29"/>
      <queryTableField id="18" name="Suma" tableColumnId="18"/>
      <queryTableField id="35" dataBound="0" tableColumnId="33"/>
      <queryTableField id="34" dataBound="0" tableColumnId="32"/>
      <queryTableField id="32" dataBound="0" tableColumnId="30"/>
      <queryTableField id="31" dataBound="0" tableColumnId="28"/>
      <queryTableField id="37" dataBound="0" tableColumnId="19"/>
      <queryTableField id="36" dataBound="0" tableColumnId="3"/>
    </queryTableFields>
    <queryTableDeletedFields count="4">
      <deletedField name="Rivilė pavadinimas"/>
      <deletedField name="Table3.Kiekis"/>
      <deletedField name="Table3.Kaina"/>
      <deletedField name="Table3.Suma"/>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266C01-EA14-4084-9F28-7F7D4F2487D5}" name="Table1_176" displayName="Table1_176" ref="A17:AA366" tableType="queryTable" totalsRowCount="1" headerRowDxfId="59" dataDxfId="57" totalsRowDxfId="55" headerRowBorderDxfId="58" tableBorderDxfId="56" totalsRowBorderDxfId="54">
  <autoFilter ref="A17:AA365" xr:uid="{23266C01-EA14-4084-9F28-7F7D4F2487D5}"/>
  <sortState xmlns:xlrd2="http://schemas.microsoft.com/office/spreadsheetml/2017/richdata2" ref="A18:Y365">
    <sortCondition ref="C19:C365"/>
  </sortState>
  <tableColumns count="27">
    <tableColumn id="1" xr3:uid="{D2A5685F-6F81-4778-A4B8-F778EDBE06E8}" uniqueName="1" name="Pirkimo dalies Nr." queryTableFieldId="1" dataDxfId="53" totalsRowDxfId="52"/>
    <tableColumn id="23" xr3:uid="{634329C1-8335-4B30-B31E-87C0689765D4}" uniqueName="23" name="BVPŽ kodas" queryTableFieldId="23" dataDxfId="51" totalsRowDxfId="50"/>
    <tableColumn id="2" xr3:uid="{741E2476-55EA-43AE-8FE2-A304932D2E79}" uniqueName="2" name="Pavdinimas" queryTableFieldId="2" dataDxfId="49" totalsRowDxfId="48"/>
    <tableColumn id="4" xr3:uid="{148376B2-7572-47A7-A412-E8F37C461C11}" uniqueName="4" name="Siūlo storis" queryTableFieldId="4" dataDxfId="47" totalsRowDxfId="46"/>
    <tableColumn id="5" xr3:uid="{067381D1-509C-4158-8FAB-080540ABF1CE}" uniqueName="5" name="Adatos tipas" queryTableFieldId="5" dataDxfId="45" totalsRowDxfId="44"/>
    <tableColumn id="6" xr3:uid="{2B37BF7C-E6CA-4B1E-AF48-74AF25CC961F}" uniqueName="6" name="Adatų skaičius" queryTableFieldId="6" dataDxfId="43" totalsRowDxfId="42"/>
    <tableColumn id="7" xr3:uid="{76DDF332-1176-4E4E-A756-142204492B7B}" uniqueName="7" name="Adatos lenktumas" queryTableFieldId="7" dataDxfId="41" totalsRowDxfId="40"/>
    <tableColumn id="8" xr3:uid="{A74B720D-C2E4-4380-B684-E5F2F19079B7}" uniqueName="8" name="Adatos ilgis, mm " queryTableFieldId="8" dataDxfId="39" totalsRowDxfId="38"/>
    <tableColumn id="9" xr3:uid="{AD8C541E-B662-4D98-9175-504070509306}" uniqueName="9" name="Siūlo ilgis, cm" queryTableFieldId="9" dataDxfId="37" totalsRowDxfId="36"/>
    <tableColumn id="10" xr3:uid="{0B4A22E1-D254-4424-88DF-603F543F9397}" uniqueName="10" name="Siūlų kiekis  pak., vnt." queryTableFieldId="10" dataDxfId="35" totalsRowDxfId="34"/>
    <tableColumn id="11" xr3:uid="{5730E615-1A92-44C9-976C-47E35C0CC27D}" uniqueName="11" name="Siūlo spalva" queryTableFieldId="11" dataDxfId="33" totalsRowDxfId="32"/>
    <tableColumn id="12" xr3:uid="{3C8E28F7-6FB7-4BC7-8A67-86EF63C94CF6}" uniqueName="12" name="Resorbcijos laikas -pilna rezorbcija" queryTableFieldId="12" dataDxfId="31" totalsRowDxfId="30"/>
    <tableColumn id="13" xr3:uid="{90693369-5351-4449-A31B-20DD9B7B8B98}" uniqueName="13" name="Resorbcijos laikas-dalinė rezorbcija" queryTableFieldId="13" dataDxfId="29" totalsRowDxfId="28"/>
    <tableColumn id="14" xr3:uid="{8C3492CC-94D2-4746-B825-0E0AAB4BEB15}" uniqueName="14" name="Antibakterinė medžiaga" queryTableFieldId="14" dataDxfId="27" totalsRowDxfId="26"/>
    <tableColumn id="15" xr3:uid="{0108C774-5C98-4FCD-89ED-F03860B2B746}" uniqueName="15" name="Dengtas/nedengtas" queryTableFieldId="15" dataDxfId="25" totalsRowDxfId="24"/>
    <tableColumn id="25" xr3:uid="{9DE11680-F304-4246-A643-73E14081C8CC}" uniqueName="25" name="Mato vnt." queryTableFieldId="25" dataDxfId="23" totalsRowDxfId="22"/>
    <tableColumn id="16" xr3:uid="{FE0FABF6-2A6B-425F-9B7C-0248A0D8EFDE}" uniqueName="16" name="Preliminarus kiekis 36 mėn." totalsRowFunction="sum" queryTableFieldId="16" dataDxfId="21" totalsRowDxfId="20"/>
    <tableColumn id="17" xr3:uid="{3659CBFA-39C6-4D1E-B4F8-7D9DF9DF0298}" uniqueName="17" name="Vieneto įkainis EUR be PVM" queryTableFieldId="17" dataDxfId="19" totalsRowDxfId="18"/>
    <tableColumn id="26" xr3:uid="{BABF8D98-992B-43F8-8E77-124DEBAADF36}" uniqueName="26" name="PVM dydis %" queryTableFieldId="26" dataDxfId="17" totalsRowDxfId="16" dataCellStyle="Percent"/>
    <tableColumn id="29" xr3:uid="{3C5704B3-2A84-479F-9EFB-41B6C255AF44}" uniqueName="29" name="Planuojama pirkimo suma EUR be PVM" totalsRowFunction="sum" queryTableFieldId="29" dataDxfId="15" totalsRowDxfId="14">
      <calculatedColumnFormula>+Table1_176[[#This Row],[Preliminarus kiekis 36 mėn.]]*Table1_176[[#This Row],[Vieneto įkainis EUR be PVM]]</calculatedColumnFormula>
    </tableColumn>
    <tableColumn id="18" xr3:uid="{7C0BB321-6F27-42DB-9845-B7198E873E6F}" uniqueName="18" name="Planuojama pirkimo suma EUR su PVM" totalsRowFunction="sum" queryTableFieldId="18" dataDxfId="13" totalsRowDxfId="12"/>
    <tableColumn id="33" xr3:uid="{73202FC9-F44D-4FA7-801B-CF56CE9C212E}" uniqueName="33" name="Siūlomas vieneto įkainis EUR be PVM" queryTableFieldId="35" dataDxfId="11" totalsRowDxfId="10"/>
    <tableColumn id="32" xr3:uid="{A2CFAB9B-B14D-4A89-9735-B0A16BBCAB95}" uniqueName="32" name="PVM dydis%" queryTableFieldId="34" dataDxfId="9" totalsRowDxfId="8"/>
    <tableColumn id="30" xr3:uid="{02959C29-E34F-46DE-A7AA-DA490D8CD751}" uniqueName="30" name="Siūloma pirkimo suma EUR be PVM" totalsRowFunction="sum" queryTableFieldId="32" dataDxfId="7" totalsRowDxfId="6">
      <calculatedColumnFormula>+Table1_176[[#This Row],[Preliminarus kiekis 36 mėn.]]*Table1_176[[#This Row],[Siūlomas vieneto įkainis EUR be PVM]]</calculatedColumnFormula>
    </tableColumn>
    <tableColumn id="28" xr3:uid="{2ED63214-92CE-4331-9A16-2114A7731DCD}" uniqueName="28" name="Siūloma pirkimo suma EUR su PVM" totalsRowFunction="sum" queryTableFieldId="31" dataDxfId="5" totalsRowDxfId="4">
      <calculatedColumnFormula>+Table1_176[[#This Row],[Siūloma pirkimo suma EUR be PVM]]*1.05</calculatedColumnFormula>
    </tableColumn>
    <tableColumn id="19" xr3:uid="{46B4416B-F2E3-4FFD-A9D8-4C372DC566BC}" uniqueName="19" name="Tiekėjo siūlomų prekių  charakteristikos, parametrai, jų reikšmės" queryTableFieldId="37" dataDxfId="3" totalsRowDxfId="2"/>
    <tableColumn id="3" xr3:uid="{B9CF40C3-F19F-403E-BD37-329FA481CA2B}" uniqueName="3" name="Firminis priemonių pavadinimas, gamintojas, priemonės kodas gamintojo kataloge*" queryTableFieldId="36" dataDxfId="1" totalsRow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4C0EE-1CB5-477A-88D8-4C2E4E3D5A9F}">
  <dimension ref="A1:AA368"/>
  <sheetViews>
    <sheetView tabSelected="1" zoomScale="90" zoomScaleNormal="90" workbookViewId="0">
      <selection activeCell="A3" sqref="A3:U3"/>
    </sheetView>
  </sheetViews>
  <sheetFormatPr defaultColWidth="9.109375" defaultRowHeight="13.8" x14ac:dyDescent="0.25"/>
  <cols>
    <col min="1" max="1" width="8.109375" style="1" customWidth="1"/>
    <col min="2" max="2" width="14.88671875" style="1" customWidth="1"/>
    <col min="3" max="3" width="113.44140625" style="1" customWidth="1"/>
    <col min="4" max="4" width="13.109375" style="2" bestFit="1" customWidth="1"/>
    <col min="5" max="5" width="29.33203125" style="1" bestFit="1" customWidth="1"/>
    <col min="6" max="6" width="16.109375" style="2" bestFit="1" customWidth="1"/>
    <col min="7" max="7" width="19.33203125" style="1" bestFit="1" customWidth="1"/>
    <col min="8" max="8" width="18.5546875" style="2" bestFit="1" customWidth="1"/>
    <col min="9" max="9" width="15.5546875" style="2" bestFit="1" customWidth="1"/>
    <col min="10" max="10" width="15.44140625" style="2" customWidth="1"/>
    <col min="11" max="11" width="15.6640625" style="2" bestFit="1" customWidth="1"/>
    <col min="12" max="12" width="15.33203125" style="2" customWidth="1"/>
    <col min="13" max="13" width="34.88671875" style="2" customWidth="1"/>
    <col min="14" max="14" width="14.6640625" style="2" customWidth="1"/>
    <col min="15" max="15" width="40.33203125" style="2" customWidth="1"/>
    <col min="16" max="16" width="9.88671875" style="2" customWidth="1"/>
    <col min="17" max="17" width="9" style="1" bestFit="1" customWidth="1"/>
    <col min="18" max="18" width="14.6640625" style="1" customWidth="1"/>
    <col min="19" max="19" width="8.44140625" style="5" customWidth="1"/>
    <col min="20" max="20" width="14.44140625" style="1" customWidth="1"/>
    <col min="21" max="21" width="16.88671875" style="1" customWidth="1"/>
    <col min="22" max="22" width="13.5546875" style="1" customWidth="1"/>
    <col min="23" max="23" width="8.6640625" style="1" customWidth="1"/>
    <col min="24" max="25" width="13.5546875" style="1" customWidth="1"/>
    <col min="26" max="26" width="23.6640625" style="1" customWidth="1"/>
    <col min="27" max="27" width="27.5546875" style="1" customWidth="1"/>
    <col min="28" max="16384" width="9.109375" style="1"/>
  </cols>
  <sheetData>
    <row r="1" spans="1:27" x14ac:dyDescent="0.25">
      <c r="A1" s="4" t="s">
        <v>487</v>
      </c>
    </row>
    <row r="2" spans="1:27" s="3" customFormat="1" ht="17.399999999999999" x14ac:dyDescent="0.3">
      <c r="A2" s="86" t="s">
        <v>496</v>
      </c>
      <c r="B2" s="86"/>
      <c r="C2" s="86"/>
      <c r="D2" s="86"/>
      <c r="E2" s="86"/>
      <c r="F2" s="86"/>
      <c r="G2" s="86"/>
      <c r="H2" s="86"/>
      <c r="I2" s="86"/>
      <c r="J2" s="86"/>
      <c r="K2" s="86"/>
      <c r="L2" s="86"/>
      <c r="M2" s="86"/>
      <c r="N2" s="86"/>
      <c r="O2" s="86"/>
      <c r="P2" s="86"/>
      <c r="Q2" s="86"/>
      <c r="R2" s="86"/>
      <c r="S2" s="86"/>
      <c r="T2" s="86"/>
      <c r="U2" s="86"/>
    </row>
    <row r="3" spans="1:27" ht="14.4" thickBot="1" x14ac:dyDescent="0.3">
      <c r="A3" s="85" t="s">
        <v>498</v>
      </c>
      <c r="B3" s="85"/>
      <c r="C3" s="85"/>
      <c r="D3" s="85"/>
      <c r="E3" s="85"/>
      <c r="F3" s="85"/>
      <c r="G3" s="85"/>
      <c r="H3" s="85"/>
      <c r="I3" s="85"/>
      <c r="J3" s="85"/>
      <c r="K3" s="85"/>
      <c r="L3" s="85"/>
      <c r="M3" s="85"/>
      <c r="N3" s="85"/>
      <c r="O3" s="85"/>
      <c r="P3" s="85"/>
      <c r="Q3" s="85"/>
      <c r="R3" s="85"/>
      <c r="S3" s="85"/>
      <c r="T3" s="85"/>
      <c r="U3" s="85"/>
    </row>
    <row r="4" spans="1:27" ht="14.4" hidden="1" thickBot="1" x14ac:dyDescent="0.3"/>
    <row r="5" spans="1:27" ht="14.4" hidden="1" thickBot="1" x14ac:dyDescent="0.3"/>
    <row r="6" spans="1:27" ht="14.4" hidden="1" thickBot="1" x14ac:dyDescent="0.3"/>
    <row r="7" spans="1:27" ht="14.4" hidden="1" thickBot="1" x14ac:dyDescent="0.3"/>
    <row r="8" spans="1:27" ht="14.4" hidden="1" thickBot="1" x14ac:dyDescent="0.3"/>
    <row r="9" spans="1:27" ht="14.4" hidden="1" thickBot="1" x14ac:dyDescent="0.3"/>
    <row r="10" spans="1:27" ht="14.4" hidden="1" thickBot="1" x14ac:dyDescent="0.3"/>
    <row r="11" spans="1:27" ht="14.4" hidden="1" thickBot="1" x14ac:dyDescent="0.3"/>
    <row r="12" spans="1:27" ht="14.4" hidden="1" thickBot="1" x14ac:dyDescent="0.3"/>
    <row r="13" spans="1:27" ht="14.4" hidden="1" thickBot="1" x14ac:dyDescent="0.3"/>
    <row r="14" spans="1:27" ht="14.4" hidden="1" thickBot="1" x14ac:dyDescent="0.3"/>
    <row r="15" spans="1:27" ht="243" customHeight="1" thickBot="1" x14ac:dyDescent="0.3">
      <c r="A15" s="79" t="s">
        <v>488</v>
      </c>
      <c r="B15" s="80"/>
      <c r="C15" s="80"/>
      <c r="D15" s="80"/>
      <c r="E15" s="80"/>
      <c r="F15" s="80"/>
      <c r="G15" s="80"/>
      <c r="H15" s="80"/>
      <c r="I15" s="80"/>
      <c r="J15" s="80"/>
      <c r="K15" s="80"/>
      <c r="L15" s="80"/>
      <c r="M15" s="80"/>
      <c r="N15" s="80"/>
      <c r="O15" s="80"/>
      <c r="P15" s="80"/>
      <c r="Q15" s="80"/>
      <c r="R15" s="80"/>
      <c r="S15" s="80"/>
      <c r="T15" s="80"/>
      <c r="U15" s="81"/>
    </row>
    <row r="16" spans="1:27" ht="16.2" thickBot="1" x14ac:dyDescent="0.35">
      <c r="A16" s="82" t="s">
        <v>489</v>
      </c>
      <c r="B16" s="83"/>
      <c r="C16" s="83"/>
      <c r="D16" s="83"/>
      <c r="E16" s="83"/>
      <c r="F16" s="83"/>
      <c r="G16" s="83"/>
      <c r="H16" s="83"/>
      <c r="I16" s="83"/>
      <c r="J16" s="83"/>
      <c r="K16" s="83"/>
      <c r="L16" s="83"/>
      <c r="M16" s="83"/>
      <c r="N16" s="83"/>
      <c r="O16" s="83"/>
      <c r="P16" s="83"/>
      <c r="Q16" s="83"/>
      <c r="R16" s="83"/>
      <c r="S16" s="83"/>
      <c r="T16" s="83"/>
      <c r="U16" s="83"/>
      <c r="V16" s="82" t="s">
        <v>490</v>
      </c>
      <c r="W16" s="83"/>
      <c r="X16" s="83"/>
      <c r="Y16" s="83"/>
      <c r="Z16" s="83"/>
      <c r="AA16" s="84"/>
    </row>
    <row r="17" spans="1:27" s="13" customFormat="1" ht="55.2" x14ac:dyDescent="0.3">
      <c r="A17" s="34" t="s">
        <v>486</v>
      </c>
      <c r="B17" s="35" t="s">
        <v>485</v>
      </c>
      <c r="C17" s="35" t="s">
        <v>484</v>
      </c>
      <c r="D17" s="35" t="s">
        <v>483</v>
      </c>
      <c r="E17" s="35" t="s">
        <v>482</v>
      </c>
      <c r="F17" s="35" t="s">
        <v>481</v>
      </c>
      <c r="G17" s="35" t="s">
        <v>480</v>
      </c>
      <c r="H17" s="35" t="s">
        <v>479</v>
      </c>
      <c r="I17" s="35" t="s">
        <v>478</v>
      </c>
      <c r="J17" s="35" t="s">
        <v>477</v>
      </c>
      <c r="K17" s="35" t="s">
        <v>476</v>
      </c>
      <c r="L17" s="35" t="s">
        <v>475</v>
      </c>
      <c r="M17" s="35" t="s">
        <v>474</v>
      </c>
      <c r="N17" s="35" t="s">
        <v>473</v>
      </c>
      <c r="O17" s="35" t="s">
        <v>472</v>
      </c>
      <c r="P17" s="35" t="s">
        <v>471</v>
      </c>
      <c r="Q17" s="6" t="s">
        <v>470</v>
      </c>
      <c r="R17" s="7" t="s">
        <v>491</v>
      </c>
      <c r="S17" s="8" t="s">
        <v>469</v>
      </c>
      <c r="T17" s="9" t="s">
        <v>468</v>
      </c>
      <c r="U17" s="10" t="s">
        <v>467</v>
      </c>
      <c r="V17" s="11" t="s">
        <v>492</v>
      </c>
      <c r="W17" s="7" t="s">
        <v>466</v>
      </c>
      <c r="X17" s="9" t="s">
        <v>493</v>
      </c>
      <c r="Y17" s="12" t="s">
        <v>494</v>
      </c>
      <c r="Z17" s="10" t="s">
        <v>495</v>
      </c>
      <c r="AA17" s="36" t="s">
        <v>465</v>
      </c>
    </row>
    <row r="18" spans="1:27" s="13" customFormat="1" x14ac:dyDescent="0.25">
      <c r="A18" s="39">
        <v>1</v>
      </c>
      <c r="B18" s="37" t="s">
        <v>73</v>
      </c>
      <c r="C18" s="40" t="s">
        <v>452</v>
      </c>
      <c r="D18" s="41"/>
      <c r="E18" s="42"/>
      <c r="F18" s="41"/>
      <c r="G18" s="41"/>
      <c r="H18" s="41"/>
      <c r="I18" s="41"/>
      <c r="J18" s="41"/>
      <c r="K18" s="41"/>
      <c r="L18" s="41"/>
      <c r="M18" s="41"/>
      <c r="N18" s="41"/>
      <c r="O18" s="41"/>
      <c r="P18" s="41"/>
      <c r="Q18" s="41"/>
      <c r="R18" s="43"/>
      <c r="S18" s="44"/>
      <c r="T18" s="45"/>
      <c r="U18" s="46"/>
      <c r="V18" s="47"/>
      <c r="W18" s="43"/>
      <c r="X18" s="48"/>
      <c r="Y18" s="49"/>
      <c r="Z18" s="46"/>
      <c r="AA18" s="50"/>
    </row>
    <row r="19" spans="1:27" x14ac:dyDescent="0.25">
      <c r="A19" s="17" t="s">
        <v>464</v>
      </c>
      <c r="C19" s="14" t="s">
        <v>452</v>
      </c>
      <c r="D19" s="18">
        <v>1</v>
      </c>
      <c r="E19" s="14" t="s">
        <v>10</v>
      </c>
      <c r="F19" s="18">
        <v>2</v>
      </c>
      <c r="G19" s="18" t="s">
        <v>9</v>
      </c>
      <c r="H19" s="18" t="s">
        <v>459</v>
      </c>
      <c r="I19" s="18" t="s">
        <v>455</v>
      </c>
      <c r="J19" s="18">
        <v>1</v>
      </c>
      <c r="K19" s="18" t="s">
        <v>224</v>
      </c>
      <c r="L19" s="18" t="s">
        <v>449</v>
      </c>
      <c r="M19" s="18" t="s">
        <v>454</v>
      </c>
      <c r="N19" s="18" t="s">
        <v>2</v>
      </c>
      <c r="O19" s="18" t="s">
        <v>8</v>
      </c>
      <c r="P19" s="18" t="s">
        <v>0</v>
      </c>
      <c r="Q19" s="14">
        <v>7776</v>
      </c>
      <c r="R19" s="19">
        <v>21</v>
      </c>
      <c r="S19" s="20">
        <v>5</v>
      </c>
      <c r="T19" s="16">
        <f>+Table1_176[[#This Row],[Preliminarus kiekis 36 mėn.]]*Table1_176[[#This Row],[Vieneto įkainis EUR be PVM]]</f>
        <v>163296</v>
      </c>
      <c r="U19" s="21">
        <f>+Table1_176[[#This Row],[Planuojama pirkimo suma EUR be PVM]]*1.05</f>
        <v>171460.80000000002</v>
      </c>
      <c r="V19" s="22"/>
      <c r="W19" s="23">
        <v>5</v>
      </c>
      <c r="X19" s="19">
        <f>+Table1_176[[#This Row],[Preliminarus kiekis 36 mėn.]]*Table1_176[[#This Row],[Siūlomas vieneto įkainis EUR be PVM]]</f>
        <v>0</v>
      </c>
      <c r="Y19" s="19">
        <f>+Table1_176[[#This Row],[Siūloma pirkimo suma EUR be PVM]]*1.05</f>
        <v>0</v>
      </c>
      <c r="Z19" s="21"/>
      <c r="AA19" s="24"/>
    </row>
    <row r="20" spans="1:27" x14ac:dyDescent="0.25">
      <c r="A20" s="17" t="s">
        <v>463</v>
      </c>
      <c r="B20" s="14"/>
      <c r="C20" s="14" t="s">
        <v>452</v>
      </c>
      <c r="D20" s="18">
        <v>0</v>
      </c>
      <c r="E20" s="14" t="s">
        <v>10</v>
      </c>
      <c r="F20" s="18">
        <v>2</v>
      </c>
      <c r="G20" s="18" t="s">
        <v>9</v>
      </c>
      <c r="H20" s="18" t="s">
        <v>459</v>
      </c>
      <c r="I20" s="18" t="s">
        <v>462</v>
      </c>
      <c r="J20" s="18">
        <v>1</v>
      </c>
      <c r="K20" s="18" t="s">
        <v>224</v>
      </c>
      <c r="L20" s="18" t="s">
        <v>449</v>
      </c>
      <c r="M20" s="18" t="s">
        <v>454</v>
      </c>
      <c r="N20" s="18" t="s">
        <v>2</v>
      </c>
      <c r="O20" s="18" t="s">
        <v>8</v>
      </c>
      <c r="P20" s="18" t="s">
        <v>0</v>
      </c>
      <c r="Q20" s="14">
        <v>7776</v>
      </c>
      <c r="R20" s="19">
        <v>19.95</v>
      </c>
      <c r="S20" s="20">
        <v>5</v>
      </c>
      <c r="T20" s="16">
        <f>+Table1_176[[#This Row],[Preliminarus kiekis 36 mėn.]]*Table1_176[[#This Row],[Vieneto įkainis EUR be PVM]]</f>
        <v>155131.19999999998</v>
      </c>
      <c r="U20" s="21">
        <f>+Table1_176[[#This Row],[Planuojama pirkimo suma EUR be PVM]]*1.05</f>
        <v>162887.75999999998</v>
      </c>
      <c r="V20" s="22"/>
      <c r="W20" s="23">
        <v>5</v>
      </c>
      <c r="X20" s="19">
        <f>+Table1_176[[#This Row],[Preliminarus kiekis 36 mėn.]]*Table1_176[[#This Row],[Siūlomas vieneto įkainis EUR be PVM]]</f>
        <v>0</v>
      </c>
      <c r="Y20" s="19">
        <f>+Table1_176[[#This Row],[Siūloma pirkimo suma EUR be PVM]]*1.05</f>
        <v>0</v>
      </c>
      <c r="Z20" s="21"/>
      <c r="AA20" s="24"/>
    </row>
    <row r="21" spans="1:27" x14ac:dyDescent="0.25">
      <c r="A21" s="17" t="s">
        <v>461</v>
      </c>
      <c r="B21" s="14"/>
      <c r="C21" s="14" t="s">
        <v>452</v>
      </c>
      <c r="D21" s="18">
        <v>0</v>
      </c>
      <c r="E21" s="14" t="s">
        <v>451</v>
      </c>
      <c r="F21" s="18">
        <v>2</v>
      </c>
      <c r="G21" s="18" t="s">
        <v>9</v>
      </c>
      <c r="H21" s="18" t="s">
        <v>459</v>
      </c>
      <c r="I21" s="18" t="s">
        <v>359</v>
      </c>
      <c r="J21" s="18">
        <v>1</v>
      </c>
      <c r="K21" s="18" t="s">
        <v>224</v>
      </c>
      <c r="L21" s="18" t="s">
        <v>449</v>
      </c>
      <c r="M21" s="18" t="s">
        <v>454</v>
      </c>
      <c r="N21" s="18" t="s">
        <v>2</v>
      </c>
      <c r="O21" s="18" t="s">
        <v>8</v>
      </c>
      <c r="P21" s="18" t="s">
        <v>0</v>
      </c>
      <c r="Q21" s="14">
        <v>1152</v>
      </c>
      <c r="R21" s="19">
        <v>19.95</v>
      </c>
      <c r="S21" s="20">
        <v>5</v>
      </c>
      <c r="T21" s="16">
        <f>+Table1_176[[#This Row],[Preliminarus kiekis 36 mėn.]]*Table1_176[[#This Row],[Vieneto įkainis EUR be PVM]]</f>
        <v>22982.399999999998</v>
      </c>
      <c r="U21" s="21">
        <f>+Table1_176[[#This Row],[Planuojama pirkimo suma EUR be PVM]]*1.05</f>
        <v>24131.52</v>
      </c>
      <c r="V21" s="22"/>
      <c r="W21" s="23">
        <v>5</v>
      </c>
      <c r="X21" s="19">
        <f>+Table1_176[[#This Row],[Preliminarus kiekis 36 mėn.]]*Table1_176[[#This Row],[Siūlomas vieneto įkainis EUR be PVM]]</f>
        <v>0</v>
      </c>
      <c r="Y21" s="19">
        <f>+Table1_176[[#This Row],[Siūloma pirkimo suma EUR be PVM]]*1.05</f>
        <v>0</v>
      </c>
      <c r="Z21" s="21"/>
      <c r="AA21" s="24"/>
    </row>
    <row r="22" spans="1:27" x14ac:dyDescent="0.25">
      <c r="A22" s="17" t="s">
        <v>460</v>
      </c>
      <c r="B22" s="14"/>
      <c r="C22" s="14" t="s">
        <v>452</v>
      </c>
      <c r="D22" s="18" t="s">
        <v>15</v>
      </c>
      <c r="E22" s="14" t="s">
        <v>451</v>
      </c>
      <c r="F22" s="18">
        <v>2</v>
      </c>
      <c r="G22" s="18" t="s">
        <v>9</v>
      </c>
      <c r="H22" s="18" t="s">
        <v>459</v>
      </c>
      <c r="I22" s="18" t="s">
        <v>458</v>
      </c>
      <c r="J22" s="18">
        <v>1</v>
      </c>
      <c r="K22" s="18" t="s">
        <v>224</v>
      </c>
      <c r="L22" s="18" t="s">
        <v>449</v>
      </c>
      <c r="M22" s="18" t="s">
        <v>454</v>
      </c>
      <c r="N22" s="18" t="s">
        <v>2</v>
      </c>
      <c r="O22" s="18" t="s">
        <v>8</v>
      </c>
      <c r="P22" s="18" t="s">
        <v>0</v>
      </c>
      <c r="Q22" s="14">
        <v>2304</v>
      </c>
      <c r="R22" s="19">
        <v>19.95</v>
      </c>
      <c r="S22" s="20">
        <v>5</v>
      </c>
      <c r="T22" s="16">
        <f>+Table1_176[[#This Row],[Preliminarus kiekis 36 mėn.]]*Table1_176[[#This Row],[Vieneto įkainis EUR be PVM]]</f>
        <v>45964.799999999996</v>
      </c>
      <c r="U22" s="21">
        <f>+Table1_176[[#This Row],[Planuojama pirkimo suma EUR be PVM]]*1.05</f>
        <v>48263.040000000001</v>
      </c>
      <c r="V22" s="22"/>
      <c r="W22" s="23">
        <v>5</v>
      </c>
      <c r="X22" s="19">
        <f>+Table1_176[[#This Row],[Preliminarus kiekis 36 mėn.]]*Table1_176[[#This Row],[Siūlomas vieneto įkainis EUR be PVM]]</f>
        <v>0</v>
      </c>
      <c r="Y22" s="19">
        <f>+Table1_176[[#This Row],[Siūloma pirkimo suma EUR be PVM]]*1.05</f>
        <v>0</v>
      </c>
      <c r="Z22" s="21"/>
      <c r="AA22" s="24"/>
    </row>
    <row r="23" spans="1:27" x14ac:dyDescent="0.25">
      <c r="A23" s="17" t="s">
        <v>457</v>
      </c>
      <c r="B23" s="14"/>
      <c r="C23" s="14" t="s">
        <v>452</v>
      </c>
      <c r="D23" s="18" t="s">
        <v>17</v>
      </c>
      <c r="E23" s="14" t="s">
        <v>174</v>
      </c>
      <c r="F23" s="18">
        <v>2</v>
      </c>
      <c r="G23" s="18" t="s">
        <v>9</v>
      </c>
      <c r="H23" s="18" t="s">
        <v>456</v>
      </c>
      <c r="I23" s="18" t="s">
        <v>455</v>
      </c>
      <c r="J23" s="18">
        <v>1</v>
      </c>
      <c r="K23" s="18" t="s">
        <v>224</v>
      </c>
      <c r="L23" s="18" t="s">
        <v>449</v>
      </c>
      <c r="M23" s="18" t="s">
        <v>454</v>
      </c>
      <c r="N23" s="18" t="s">
        <v>2</v>
      </c>
      <c r="O23" s="18" t="s">
        <v>8</v>
      </c>
      <c r="P23" s="18" t="s">
        <v>0</v>
      </c>
      <c r="Q23" s="14">
        <v>216</v>
      </c>
      <c r="R23" s="19">
        <v>20</v>
      </c>
      <c r="S23" s="20">
        <v>5</v>
      </c>
      <c r="T23" s="16">
        <f>+Table1_176[[#This Row],[Preliminarus kiekis 36 mėn.]]*Table1_176[[#This Row],[Vieneto įkainis EUR be PVM]]</f>
        <v>4320</v>
      </c>
      <c r="U23" s="21">
        <f>+Table1_176[[#This Row],[Planuojama pirkimo suma EUR be PVM]]*1.05</f>
        <v>4536</v>
      </c>
      <c r="V23" s="22"/>
      <c r="W23" s="23">
        <v>5</v>
      </c>
      <c r="X23" s="19">
        <f>+Table1_176[[#This Row],[Preliminarus kiekis 36 mėn.]]*Table1_176[[#This Row],[Siūlomas vieneto įkainis EUR be PVM]]</f>
        <v>0</v>
      </c>
      <c r="Y23" s="19">
        <f>+Table1_176[[#This Row],[Siūloma pirkimo suma EUR be PVM]]*1.05</f>
        <v>0</v>
      </c>
      <c r="Z23" s="21"/>
      <c r="AA23" s="24"/>
    </row>
    <row r="24" spans="1:27" x14ac:dyDescent="0.25">
      <c r="A24" s="17" t="s">
        <v>453</v>
      </c>
      <c r="B24" s="14"/>
      <c r="C24" s="14" t="s">
        <v>452</v>
      </c>
      <c r="D24" s="18">
        <v>2</v>
      </c>
      <c r="E24" s="14" t="s">
        <v>451</v>
      </c>
      <c r="F24" s="18">
        <v>2</v>
      </c>
      <c r="G24" s="18" t="s">
        <v>9</v>
      </c>
      <c r="H24" s="18">
        <v>48</v>
      </c>
      <c r="I24" s="18" t="s">
        <v>450</v>
      </c>
      <c r="J24" s="18">
        <v>1</v>
      </c>
      <c r="K24" s="18" t="s">
        <v>224</v>
      </c>
      <c r="L24" s="18" t="s">
        <v>449</v>
      </c>
      <c r="M24" s="18" t="s">
        <v>448</v>
      </c>
      <c r="N24" s="18" t="s">
        <v>2</v>
      </c>
      <c r="O24" s="18" t="s">
        <v>8</v>
      </c>
      <c r="P24" s="18" t="s">
        <v>0</v>
      </c>
      <c r="Q24" s="14">
        <v>720</v>
      </c>
      <c r="R24" s="19">
        <v>2.2999999999999998</v>
      </c>
      <c r="S24" s="20">
        <v>5</v>
      </c>
      <c r="T24" s="16">
        <f>+Table1_176[[#This Row],[Preliminarus kiekis 36 mėn.]]*Table1_176[[#This Row],[Vieneto įkainis EUR be PVM]]</f>
        <v>1655.9999999999998</v>
      </c>
      <c r="U24" s="21">
        <f>+Table1_176[[#This Row],[Planuojama pirkimo suma EUR be PVM]]*1.05</f>
        <v>1738.7999999999997</v>
      </c>
      <c r="V24" s="22"/>
      <c r="W24" s="23">
        <v>5</v>
      </c>
      <c r="X24" s="19">
        <f>+Table1_176[[#This Row],[Preliminarus kiekis 36 mėn.]]*Table1_176[[#This Row],[Siūlomas vieneto įkainis EUR be PVM]]</f>
        <v>0</v>
      </c>
      <c r="Y24" s="19">
        <f>+Table1_176[[#This Row],[Siūloma pirkimo suma EUR be PVM]]*1.05</f>
        <v>0</v>
      </c>
      <c r="Z24" s="21"/>
      <c r="AA24" s="24"/>
    </row>
    <row r="25" spans="1:27" x14ac:dyDescent="0.25">
      <c r="A25" s="51">
        <v>2</v>
      </c>
      <c r="B25" s="37" t="s">
        <v>73</v>
      </c>
      <c r="C25" s="40" t="s">
        <v>435</v>
      </c>
      <c r="D25" s="38"/>
      <c r="E25" s="37"/>
      <c r="F25" s="38"/>
      <c r="G25" s="38"/>
      <c r="H25" s="38"/>
      <c r="I25" s="38"/>
      <c r="J25" s="38"/>
      <c r="K25" s="38"/>
      <c r="L25" s="38"/>
      <c r="M25" s="38"/>
      <c r="N25" s="38"/>
      <c r="O25" s="38"/>
      <c r="P25" s="38"/>
      <c r="Q25" s="37"/>
      <c r="R25" s="52"/>
      <c r="S25" s="53"/>
      <c r="T25" s="45"/>
      <c r="U25" s="54"/>
      <c r="V25" s="55"/>
      <c r="W25" s="56"/>
      <c r="X25" s="52"/>
      <c r="Y25" s="52"/>
      <c r="Z25" s="54"/>
      <c r="AA25" s="57"/>
    </row>
    <row r="26" spans="1:27" x14ac:dyDescent="0.25">
      <c r="A26" s="25" t="s">
        <v>447</v>
      </c>
      <c r="B26" s="14"/>
      <c r="C26" s="14" t="s">
        <v>435</v>
      </c>
      <c r="D26" s="18" t="s">
        <v>17</v>
      </c>
      <c r="E26" s="14" t="s">
        <v>56</v>
      </c>
      <c r="F26" s="18">
        <v>1</v>
      </c>
      <c r="G26" s="18" t="s">
        <v>9</v>
      </c>
      <c r="H26" s="18">
        <v>26</v>
      </c>
      <c r="I26" s="18">
        <v>70</v>
      </c>
      <c r="J26" s="18">
        <v>1</v>
      </c>
      <c r="K26" s="18" t="s">
        <v>224</v>
      </c>
      <c r="L26" s="18" t="s">
        <v>358</v>
      </c>
      <c r="M26" s="18" t="s">
        <v>437</v>
      </c>
      <c r="N26" s="18" t="s">
        <v>304</v>
      </c>
      <c r="O26" s="18" t="s">
        <v>8</v>
      </c>
      <c r="P26" s="18" t="s">
        <v>0</v>
      </c>
      <c r="Q26" s="14">
        <v>7776</v>
      </c>
      <c r="R26" s="19">
        <v>3.4499999999999997</v>
      </c>
      <c r="S26" s="20">
        <v>5</v>
      </c>
      <c r="T26" s="16">
        <f>+Table1_176[[#This Row],[Preliminarus kiekis 36 mėn.]]*Table1_176[[#This Row],[Vieneto įkainis EUR be PVM]]</f>
        <v>26827.199999999997</v>
      </c>
      <c r="U26" s="21">
        <f>+Table1_176[[#This Row],[Planuojama pirkimo suma EUR be PVM]]*1.05</f>
        <v>28168.559999999998</v>
      </c>
      <c r="V26" s="22"/>
      <c r="W26" s="23">
        <v>5</v>
      </c>
      <c r="X26" s="19">
        <f>+Table1_176[[#This Row],[Preliminarus kiekis 36 mėn.]]*Table1_176[[#This Row],[Siūlomas vieneto įkainis EUR be PVM]]</f>
        <v>0</v>
      </c>
      <c r="Y26" s="19">
        <f>+Table1_176[[#This Row],[Siūloma pirkimo suma EUR be PVM]]*1.05</f>
        <v>0</v>
      </c>
      <c r="Z26" s="21"/>
      <c r="AA26" s="24"/>
    </row>
    <row r="27" spans="1:27" x14ac:dyDescent="0.25">
      <c r="A27" s="17" t="s">
        <v>446</v>
      </c>
      <c r="B27" s="14"/>
      <c r="C27" s="14" t="s">
        <v>435</v>
      </c>
      <c r="D27" s="18" t="s">
        <v>17</v>
      </c>
      <c r="E27" s="14" t="s">
        <v>82</v>
      </c>
      <c r="F27" s="18">
        <v>1</v>
      </c>
      <c r="G27" s="18" t="s">
        <v>9</v>
      </c>
      <c r="H27" s="18">
        <v>17</v>
      </c>
      <c r="I27" s="18">
        <v>70</v>
      </c>
      <c r="J27" s="18">
        <v>1</v>
      </c>
      <c r="K27" s="18" t="s">
        <v>224</v>
      </c>
      <c r="L27" s="18" t="s">
        <v>358</v>
      </c>
      <c r="M27" s="18" t="s">
        <v>363</v>
      </c>
      <c r="N27" s="18" t="s">
        <v>304</v>
      </c>
      <c r="O27" s="18" t="s">
        <v>8</v>
      </c>
      <c r="P27" s="18" t="s">
        <v>0</v>
      </c>
      <c r="Q27" s="14">
        <v>216</v>
      </c>
      <c r="R27" s="19">
        <v>3.73</v>
      </c>
      <c r="S27" s="20">
        <v>5</v>
      </c>
      <c r="T27" s="16">
        <f>+Table1_176[[#This Row],[Preliminarus kiekis 36 mėn.]]*Table1_176[[#This Row],[Vieneto įkainis EUR be PVM]]</f>
        <v>805.68</v>
      </c>
      <c r="U27" s="21">
        <f>+Table1_176[[#This Row],[Planuojama pirkimo suma EUR be PVM]]*1.05</f>
        <v>845.96399999999994</v>
      </c>
      <c r="V27" s="22"/>
      <c r="W27" s="23">
        <v>5</v>
      </c>
      <c r="X27" s="19">
        <f>+Table1_176[[#This Row],[Preliminarus kiekis 36 mėn.]]*Table1_176[[#This Row],[Siūlomas vieneto įkainis EUR be PVM]]</f>
        <v>0</v>
      </c>
      <c r="Y27" s="19">
        <f>+Table1_176[[#This Row],[Siūloma pirkimo suma EUR be PVM]]*1.05</f>
        <v>0</v>
      </c>
      <c r="Z27" s="21"/>
      <c r="AA27" s="24"/>
    </row>
    <row r="28" spans="1:27" x14ac:dyDescent="0.25">
      <c r="A28" s="17" t="s">
        <v>445</v>
      </c>
      <c r="B28" s="14"/>
      <c r="C28" s="14" t="s">
        <v>435</v>
      </c>
      <c r="D28" s="18" t="s">
        <v>26</v>
      </c>
      <c r="E28" s="14" t="s">
        <v>174</v>
      </c>
      <c r="F28" s="18">
        <v>1</v>
      </c>
      <c r="G28" s="18" t="s">
        <v>13</v>
      </c>
      <c r="H28" s="18">
        <v>13</v>
      </c>
      <c r="I28" s="18">
        <v>70</v>
      </c>
      <c r="J28" s="18">
        <v>1</v>
      </c>
      <c r="K28" s="18" t="s">
        <v>74</v>
      </c>
      <c r="L28" s="18" t="s">
        <v>358</v>
      </c>
      <c r="M28" s="18" t="s">
        <v>363</v>
      </c>
      <c r="N28" s="18" t="s">
        <v>304</v>
      </c>
      <c r="O28" s="18" t="s">
        <v>8</v>
      </c>
      <c r="P28" s="18" t="s">
        <v>0</v>
      </c>
      <c r="Q28" s="14">
        <v>540</v>
      </c>
      <c r="R28" s="19">
        <v>9</v>
      </c>
      <c r="S28" s="20">
        <v>5</v>
      </c>
      <c r="T28" s="16">
        <f>+Table1_176[[#This Row],[Preliminarus kiekis 36 mėn.]]*Table1_176[[#This Row],[Vieneto įkainis EUR be PVM]]</f>
        <v>4860</v>
      </c>
      <c r="U28" s="21">
        <f>+Table1_176[[#This Row],[Planuojama pirkimo suma EUR be PVM]]*1.05</f>
        <v>5103</v>
      </c>
      <c r="V28" s="22"/>
      <c r="W28" s="23">
        <v>5</v>
      </c>
      <c r="X28" s="19">
        <f>+Table1_176[[#This Row],[Preliminarus kiekis 36 mėn.]]*Table1_176[[#This Row],[Siūlomas vieneto įkainis EUR be PVM]]</f>
        <v>0</v>
      </c>
      <c r="Y28" s="19">
        <f>+Table1_176[[#This Row],[Siūloma pirkimo suma EUR be PVM]]*1.05</f>
        <v>0</v>
      </c>
      <c r="Z28" s="21"/>
      <c r="AA28" s="24"/>
    </row>
    <row r="29" spans="1:27" x14ac:dyDescent="0.25">
      <c r="A29" s="17" t="s">
        <v>444</v>
      </c>
      <c r="B29" s="14"/>
      <c r="C29" s="14" t="s">
        <v>435</v>
      </c>
      <c r="D29" s="18" t="s">
        <v>17</v>
      </c>
      <c r="E29" s="14" t="s">
        <v>174</v>
      </c>
      <c r="F29" s="18">
        <v>1</v>
      </c>
      <c r="G29" s="18" t="s">
        <v>13</v>
      </c>
      <c r="H29" s="18">
        <v>19</v>
      </c>
      <c r="I29" s="18">
        <v>70</v>
      </c>
      <c r="J29" s="18">
        <v>1</v>
      </c>
      <c r="K29" s="18" t="s">
        <v>74</v>
      </c>
      <c r="L29" s="18" t="s">
        <v>358</v>
      </c>
      <c r="M29" s="18" t="s">
        <v>363</v>
      </c>
      <c r="N29" s="18" t="s">
        <v>304</v>
      </c>
      <c r="O29" s="18" t="s">
        <v>8</v>
      </c>
      <c r="P29" s="18" t="s">
        <v>0</v>
      </c>
      <c r="Q29" s="14">
        <v>324</v>
      </c>
      <c r="R29" s="19">
        <v>8.5</v>
      </c>
      <c r="S29" s="20">
        <v>5</v>
      </c>
      <c r="T29" s="16">
        <f>+Table1_176[[#This Row],[Preliminarus kiekis 36 mėn.]]*Table1_176[[#This Row],[Vieneto įkainis EUR be PVM]]</f>
        <v>2754</v>
      </c>
      <c r="U29" s="21">
        <f>+Table1_176[[#This Row],[Planuojama pirkimo suma EUR be PVM]]*1.05</f>
        <v>2891.7000000000003</v>
      </c>
      <c r="V29" s="22"/>
      <c r="W29" s="23">
        <v>5</v>
      </c>
      <c r="X29" s="19">
        <f>+Table1_176[[#This Row],[Preliminarus kiekis 36 mėn.]]*Table1_176[[#This Row],[Siūlomas vieneto įkainis EUR be PVM]]</f>
        <v>0</v>
      </c>
      <c r="Y29" s="19">
        <f>+Table1_176[[#This Row],[Siūloma pirkimo suma EUR be PVM]]*1.05</f>
        <v>0</v>
      </c>
      <c r="Z29" s="21"/>
      <c r="AA29" s="24"/>
    </row>
    <row r="30" spans="1:27" x14ac:dyDescent="0.25">
      <c r="A30" s="17" t="s">
        <v>443</v>
      </c>
      <c r="B30" s="14"/>
      <c r="C30" s="14" t="s">
        <v>435</v>
      </c>
      <c r="D30" s="18" t="s">
        <v>22</v>
      </c>
      <c r="E30" s="14" t="s">
        <v>174</v>
      </c>
      <c r="F30" s="18">
        <v>1</v>
      </c>
      <c r="G30" s="18" t="s">
        <v>13</v>
      </c>
      <c r="H30" s="18">
        <v>16</v>
      </c>
      <c r="I30" s="18">
        <v>70</v>
      </c>
      <c r="J30" s="18">
        <v>1</v>
      </c>
      <c r="K30" s="18" t="s">
        <v>74</v>
      </c>
      <c r="L30" s="18" t="s">
        <v>358</v>
      </c>
      <c r="M30" s="18" t="s">
        <v>363</v>
      </c>
      <c r="N30" s="18" t="s">
        <v>304</v>
      </c>
      <c r="O30" s="18" t="s">
        <v>8</v>
      </c>
      <c r="P30" s="18" t="s">
        <v>0</v>
      </c>
      <c r="Q30" s="14">
        <v>72</v>
      </c>
      <c r="R30" s="19">
        <v>8.5</v>
      </c>
      <c r="S30" s="20">
        <v>5</v>
      </c>
      <c r="T30" s="16">
        <f>+Table1_176[[#This Row],[Preliminarus kiekis 36 mėn.]]*Table1_176[[#This Row],[Vieneto įkainis EUR be PVM]]</f>
        <v>612</v>
      </c>
      <c r="U30" s="21">
        <f>+Table1_176[[#This Row],[Planuojama pirkimo suma EUR be PVM]]*1.05</f>
        <v>642.6</v>
      </c>
      <c r="V30" s="22"/>
      <c r="W30" s="23">
        <v>5</v>
      </c>
      <c r="X30" s="19">
        <f>+Table1_176[[#This Row],[Preliminarus kiekis 36 mėn.]]*Table1_176[[#This Row],[Siūlomas vieneto įkainis EUR be PVM]]</f>
        <v>0</v>
      </c>
      <c r="Y30" s="19">
        <f>+Table1_176[[#This Row],[Siūloma pirkimo suma EUR be PVM]]*1.05</f>
        <v>0</v>
      </c>
      <c r="Z30" s="21"/>
      <c r="AA30" s="24"/>
    </row>
    <row r="31" spans="1:27" x14ac:dyDescent="0.25">
      <c r="A31" s="17" t="s">
        <v>442</v>
      </c>
      <c r="B31" s="14"/>
      <c r="C31" s="14" t="s">
        <v>435</v>
      </c>
      <c r="D31" s="18" t="s">
        <v>22</v>
      </c>
      <c r="E31" s="14" t="s">
        <v>14</v>
      </c>
      <c r="F31" s="18">
        <v>1</v>
      </c>
      <c r="G31" s="18" t="s">
        <v>13</v>
      </c>
      <c r="H31" s="18">
        <v>19</v>
      </c>
      <c r="I31" s="18">
        <v>45</v>
      </c>
      <c r="J31" s="18">
        <v>1</v>
      </c>
      <c r="K31" s="18" t="s">
        <v>74</v>
      </c>
      <c r="L31" s="18" t="s">
        <v>358</v>
      </c>
      <c r="M31" s="18" t="s">
        <v>363</v>
      </c>
      <c r="N31" s="18" t="s">
        <v>304</v>
      </c>
      <c r="O31" s="18" t="s">
        <v>8</v>
      </c>
      <c r="P31" s="18" t="s">
        <v>0</v>
      </c>
      <c r="Q31" s="14">
        <v>11124</v>
      </c>
      <c r="R31" s="19">
        <v>4.066364025448828</v>
      </c>
      <c r="S31" s="20">
        <v>5</v>
      </c>
      <c r="T31" s="16">
        <f>+Table1_176[[#This Row],[Preliminarus kiekis 36 mėn.]]*Table1_176[[#This Row],[Vieneto įkainis EUR be PVM]]</f>
        <v>45234.233419092765</v>
      </c>
      <c r="U31" s="21">
        <f>+Table1_176[[#This Row],[Planuojama pirkimo suma EUR be PVM]]*1.05</f>
        <v>47495.945090047404</v>
      </c>
      <c r="V31" s="22"/>
      <c r="W31" s="23">
        <v>5</v>
      </c>
      <c r="X31" s="19">
        <f>+Table1_176[[#This Row],[Preliminarus kiekis 36 mėn.]]*Table1_176[[#This Row],[Siūlomas vieneto įkainis EUR be PVM]]</f>
        <v>0</v>
      </c>
      <c r="Y31" s="19">
        <f>+Table1_176[[#This Row],[Siūloma pirkimo suma EUR be PVM]]*1.05</f>
        <v>0</v>
      </c>
      <c r="Z31" s="21"/>
      <c r="AA31" s="24"/>
    </row>
    <row r="32" spans="1:27" x14ac:dyDescent="0.25">
      <c r="A32" s="17" t="s">
        <v>441</v>
      </c>
      <c r="B32" s="14"/>
      <c r="C32" s="14" t="s">
        <v>435</v>
      </c>
      <c r="D32" s="18" t="s">
        <v>17</v>
      </c>
      <c r="E32" s="14" t="s">
        <v>14</v>
      </c>
      <c r="F32" s="18">
        <v>1</v>
      </c>
      <c r="G32" s="18" t="s">
        <v>13</v>
      </c>
      <c r="H32" s="18">
        <v>26</v>
      </c>
      <c r="I32" s="18">
        <v>70</v>
      </c>
      <c r="J32" s="18">
        <v>1</v>
      </c>
      <c r="K32" s="18" t="s">
        <v>74</v>
      </c>
      <c r="L32" s="18" t="s">
        <v>358</v>
      </c>
      <c r="M32" s="18" t="s">
        <v>363</v>
      </c>
      <c r="N32" s="18" t="s">
        <v>304</v>
      </c>
      <c r="O32" s="18" t="s">
        <v>8</v>
      </c>
      <c r="P32" s="18" t="s">
        <v>0</v>
      </c>
      <c r="Q32" s="14">
        <v>7812</v>
      </c>
      <c r="R32" s="19">
        <v>3.6000000000000005</v>
      </c>
      <c r="S32" s="20">
        <v>5</v>
      </c>
      <c r="T32" s="16">
        <f>+Table1_176[[#This Row],[Preliminarus kiekis 36 mėn.]]*Table1_176[[#This Row],[Vieneto įkainis EUR be PVM]]</f>
        <v>28123.200000000004</v>
      </c>
      <c r="U32" s="21">
        <f>+Table1_176[[#This Row],[Planuojama pirkimo suma EUR be PVM]]*1.05</f>
        <v>29529.360000000004</v>
      </c>
      <c r="V32" s="22"/>
      <c r="W32" s="23">
        <v>5</v>
      </c>
      <c r="X32" s="19">
        <f>+Table1_176[[#This Row],[Preliminarus kiekis 36 mėn.]]*Table1_176[[#This Row],[Siūlomas vieneto įkainis EUR be PVM]]</f>
        <v>0</v>
      </c>
      <c r="Y32" s="19">
        <f>+Table1_176[[#This Row],[Siūloma pirkimo suma EUR be PVM]]*1.05</f>
        <v>0</v>
      </c>
      <c r="Z32" s="21"/>
      <c r="AA32" s="24"/>
    </row>
    <row r="33" spans="1:27" x14ac:dyDescent="0.25">
      <c r="A33" s="17" t="s">
        <v>440</v>
      </c>
      <c r="B33" s="14"/>
      <c r="C33" s="14" t="s">
        <v>435</v>
      </c>
      <c r="D33" s="18" t="s">
        <v>26</v>
      </c>
      <c r="E33" s="14" t="s">
        <v>439</v>
      </c>
      <c r="F33" s="18">
        <v>1</v>
      </c>
      <c r="G33" s="18" t="s">
        <v>13</v>
      </c>
      <c r="H33" s="18">
        <v>19</v>
      </c>
      <c r="I33" s="18">
        <v>70</v>
      </c>
      <c r="J33" s="18">
        <v>1</v>
      </c>
      <c r="K33" s="18" t="s">
        <v>74</v>
      </c>
      <c r="L33" s="18" t="s">
        <v>358</v>
      </c>
      <c r="M33" s="18" t="s">
        <v>363</v>
      </c>
      <c r="N33" s="18" t="s">
        <v>304</v>
      </c>
      <c r="O33" s="18" t="s">
        <v>8</v>
      </c>
      <c r="P33" s="18" t="s">
        <v>0</v>
      </c>
      <c r="Q33" s="14">
        <v>2808</v>
      </c>
      <c r="R33" s="19">
        <v>6.0408215333588462</v>
      </c>
      <c r="S33" s="20">
        <v>5</v>
      </c>
      <c r="T33" s="16">
        <f>+Table1_176[[#This Row],[Preliminarus kiekis 36 mėn.]]*Table1_176[[#This Row],[Vieneto įkainis EUR be PVM]]</f>
        <v>16962.626865671638</v>
      </c>
      <c r="U33" s="21">
        <f>+Table1_176[[#This Row],[Planuojama pirkimo suma EUR be PVM]]*1.05</f>
        <v>17810.75820895522</v>
      </c>
      <c r="V33" s="22"/>
      <c r="W33" s="23">
        <v>5</v>
      </c>
      <c r="X33" s="19">
        <f>+Table1_176[[#This Row],[Preliminarus kiekis 36 mėn.]]*Table1_176[[#This Row],[Siūlomas vieneto įkainis EUR be PVM]]</f>
        <v>0</v>
      </c>
      <c r="Y33" s="19">
        <f>+Table1_176[[#This Row],[Siūloma pirkimo suma EUR be PVM]]*1.05</f>
        <v>0</v>
      </c>
      <c r="Z33" s="21"/>
      <c r="AA33" s="24"/>
    </row>
    <row r="34" spans="1:27" x14ac:dyDescent="0.25">
      <c r="A34" s="17" t="s">
        <v>438</v>
      </c>
      <c r="B34" s="14"/>
      <c r="C34" s="14" t="s">
        <v>435</v>
      </c>
      <c r="D34" s="18" t="s">
        <v>22</v>
      </c>
      <c r="E34" s="14" t="s">
        <v>56</v>
      </c>
      <c r="F34" s="18">
        <v>1</v>
      </c>
      <c r="G34" s="18" t="s">
        <v>13</v>
      </c>
      <c r="H34" s="18">
        <v>17</v>
      </c>
      <c r="I34" s="18">
        <v>70</v>
      </c>
      <c r="J34" s="18">
        <v>1</v>
      </c>
      <c r="K34" s="18" t="s">
        <v>224</v>
      </c>
      <c r="L34" s="18" t="s">
        <v>358</v>
      </c>
      <c r="M34" s="18" t="s">
        <v>437</v>
      </c>
      <c r="N34" s="18" t="s">
        <v>304</v>
      </c>
      <c r="O34" s="18" t="s">
        <v>8</v>
      </c>
      <c r="P34" s="18" t="s">
        <v>0</v>
      </c>
      <c r="Q34" s="14">
        <v>1872</v>
      </c>
      <c r="R34" s="19">
        <v>3.7323076923076925</v>
      </c>
      <c r="S34" s="20">
        <v>5</v>
      </c>
      <c r="T34" s="16">
        <f>+Table1_176[[#This Row],[Preliminarus kiekis 36 mėn.]]*Table1_176[[#This Row],[Vieneto įkainis EUR be PVM]]</f>
        <v>6986.88</v>
      </c>
      <c r="U34" s="21">
        <f>+Table1_176[[#This Row],[Planuojama pirkimo suma EUR be PVM]]*1.05</f>
        <v>7336.2240000000002</v>
      </c>
      <c r="V34" s="22"/>
      <c r="W34" s="23">
        <v>5</v>
      </c>
      <c r="X34" s="19">
        <f>+Table1_176[[#This Row],[Preliminarus kiekis 36 mėn.]]*Table1_176[[#This Row],[Siūlomas vieneto įkainis EUR be PVM]]</f>
        <v>0</v>
      </c>
      <c r="Y34" s="19">
        <f>+Table1_176[[#This Row],[Siūloma pirkimo suma EUR be PVM]]*1.05</f>
        <v>0</v>
      </c>
      <c r="Z34" s="21"/>
      <c r="AA34" s="24"/>
    </row>
    <row r="35" spans="1:27" x14ac:dyDescent="0.25">
      <c r="A35" s="17" t="s">
        <v>436</v>
      </c>
      <c r="B35" s="14"/>
      <c r="C35" s="14" t="s">
        <v>435</v>
      </c>
      <c r="D35" s="18" t="s">
        <v>17</v>
      </c>
      <c r="E35" s="14" t="s">
        <v>174</v>
      </c>
      <c r="F35" s="18">
        <v>1</v>
      </c>
      <c r="G35" s="18" t="s">
        <v>13</v>
      </c>
      <c r="H35" s="18">
        <v>19</v>
      </c>
      <c r="I35" s="18">
        <v>70</v>
      </c>
      <c r="J35" s="18">
        <v>1</v>
      </c>
      <c r="K35" s="18" t="s">
        <v>224</v>
      </c>
      <c r="L35" s="18" t="s">
        <v>358</v>
      </c>
      <c r="M35" s="18" t="s">
        <v>363</v>
      </c>
      <c r="N35" s="18" t="s">
        <v>304</v>
      </c>
      <c r="O35" s="18" t="s">
        <v>8</v>
      </c>
      <c r="P35" s="18" t="s">
        <v>0</v>
      </c>
      <c r="Q35" s="14">
        <v>756</v>
      </c>
      <c r="R35" s="19">
        <v>6.3166666666666664</v>
      </c>
      <c r="S35" s="20">
        <v>5</v>
      </c>
      <c r="T35" s="16">
        <f>+Table1_176[[#This Row],[Preliminarus kiekis 36 mėn.]]*Table1_176[[#This Row],[Vieneto įkainis EUR be PVM]]</f>
        <v>4775.3999999999996</v>
      </c>
      <c r="U35" s="21">
        <f>+Table1_176[[#This Row],[Planuojama pirkimo suma EUR be PVM]]*1.05</f>
        <v>5014.17</v>
      </c>
      <c r="V35" s="22"/>
      <c r="W35" s="23">
        <v>5</v>
      </c>
      <c r="X35" s="19">
        <f>+Table1_176[[#This Row],[Preliminarus kiekis 36 mėn.]]*Table1_176[[#This Row],[Siūlomas vieneto įkainis EUR be PVM]]</f>
        <v>0</v>
      </c>
      <c r="Y35" s="19">
        <f>+Table1_176[[#This Row],[Siūloma pirkimo suma EUR be PVM]]*1.05</f>
        <v>0</v>
      </c>
      <c r="Z35" s="21"/>
      <c r="AA35" s="24"/>
    </row>
    <row r="36" spans="1:27" x14ac:dyDescent="0.25">
      <c r="A36" s="51">
        <v>3</v>
      </c>
      <c r="B36" s="37" t="s">
        <v>73</v>
      </c>
      <c r="C36" s="40" t="s">
        <v>433</v>
      </c>
      <c r="D36" s="38"/>
      <c r="E36" s="37"/>
      <c r="F36" s="38"/>
      <c r="G36" s="38"/>
      <c r="H36" s="38"/>
      <c r="I36" s="38"/>
      <c r="J36" s="38"/>
      <c r="K36" s="38"/>
      <c r="L36" s="38"/>
      <c r="M36" s="38"/>
      <c r="N36" s="38"/>
      <c r="O36" s="38"/>
      <c r="P36" s="38"/>
      <c r="Q36" s="37"/>
      <c r="R36" s="52"/>
      <c r="S36" s="53"/>
      <c r="T36" s="45"/>
      <c r="U36" s="54"/>
      <c r="V36" s="55"/>
      <c r="W36" s="56"/>
      <c r="X36" s="52"/>
      <c r="Y36" s="52"/>
      <c r="Z36" s="54"/>
      <c r="AA36" s="57"/>
    </row>
    <row r="37" spans="1:27" x14ac:dyDescent="0.25">
      <c r="A37" s="17" t="s">
        <v>434</v>
      </c>
      <c r="B37" s="14"/>
      <c r="C37" s="14" t="s">
        <v>433</v>
      </c>
      <c r="D37" s="18">
        <v>0</v>
      </c>
      <c r="E37" s="14" t="s">
        <v>432</v>
      </c>
      <c r="F37" s="18">
        <v>1</v>
      </c>
      <c r="G37" s="18" t="s">
        <v>13</v>
      </c>
      <c r="H37" s="18">
        <v>30</v>
      </c>
      <c r="I37" s="18">
        <v>150</v>
      </c>
      <c r="J37" s="18">
        <v>1</v>
      </c>
      <c r="K37" s="18" t="s">
        <v>224</v>
      </c>
      <c r="L37" s="18">
        <v>390</v>
      </c>
      <c r="M37" s="18" t="s">
        <v>431</v>
      </c>
      <c r="N37" s="18" t="s">
        <v>2</v>
      </c>
      <c r="O37" s="18" t="s">
        <v>8</v>
      </c>
      <c r="P37" s="18" t="s">
        <v>0</v>
      </c>
      <c r="Q37" s="14">
        <v>2160</v>
      </c>
      <c r="R37" s="19">
        <v>12.507295285359803</v>
      </c>
      <c r="S37" s="20">
        <v>5</v>
      </c>
      <c r="T37" s="16">
        <f>+Table1_176[[#This Row],[Preliminarus kiekis 36 mėn.]]*Table1_176[[#This Row],[Vieneto įkainis EUR be PVM]]</f>
        <v>27015.757816377172</v>
      </c>
      <c r="U37" s="21">
        <f>+Table1_176[[#This Row],[Planuojama pirkimo suma EUR be PVM]]*1.05</f>
        <v>28366.545707196034</v>
      </c>
      <c r="V37" s="22"/>
      <c r="W37" s="23">
        <v>5</v>
      </c>
      <c r="X37" s="19">
        <f>+Table1_176[[#This Row],[Preliminarus kiekis 36 mėn.]]*Table1_176[[#This Row],[Siūlomas vieneto įkainis EUR be PVM]]</f>
        <v>0</v>
      </c>
      <c r="Y37" s="19">
        <f>+Table1_176[[#This Row],[Siūloma pirkimo suma EUR be PVM]]*1.05</f>
        <v>0</v>
      </c>
      <c r="Z37" s="21"/>
      <c r="AA37" s="24"/>
    </row>
    <row r="38" spans="1:27" x14ac:dyDescent="0.25">
      <c r="A38" s="51">
        <v>4</v>
      </c>
      <c r="B38" s="37" t="s">
        <v>73</v>
      </c>
      <c r="C38" s="40" t="s">
        <v>401</v>
      </c>
      <c r="D38" s="38"/>
      <c r="E38" s="37"/>
      <c r="F38" s="38"/>
      <c r="G38" s="38"/>
      <c r="H38" s="38"/>
      <c r="I38" s="38"/>
      <c r="J38" s="38"/>
      <c r="K38" s="38"/>
      <c r="L38" s="38"/>
      <c r="M38" s="38"/>
      <c r="N38" s="38"/>
      <c r="O38" s="38"/>
      <c r="P38" s="38"/>
      <c r="Q38" s="37"/>
      <c r="R38" s="52"/>
      <c r="S38" s="53"/>
      <c r="T38" s="45"/>
      <c r="U38" s="54"/>
      <c r="V38" s="55"/>
      <c r="W38" s="56"/>
      <c r="X38" s="52"/>
      <c r="Y38" s="52"/>
      <c r="Z38" s="54"/>
      <c r="AA38" s="57"/>
    </row>
    <row r="39" spans="1:27" x14ac:dyDescent="0.25">
      <c r="A39" s="17" t="s">
        <v>430</v>
      </c>
      <c r="B39" s="14"/>
      <c r="C39" s="14" t="s">
        <v>401</v>
      </c>
      <c r="D39" s="18" t="s">
        <v>15</v>
      </c>
      <c r="E39" s="14" t="s">
        <v>10</v>
      </c>
      <c r="F39" s="18">
        <v>1</v>
      </c>
      <c r="G39" s="18" t="s">
        <v>9</v>
      </c>
      <c r="H39" s="18">
        <v>26</v>
      </c>
      <c r="I39" s="18">
        <v>70</v>
      </c>
      <c r="J39" s="18">
        <v>1</v>
      </c>
      <c r="K39" s="18" t="s">
        <v>224</v>
      </c>
      <c r="L39" s="18" t="s">
        <v>228</v>
      </c>
      <c r="M39" s="18" t="s">
        <v>416</v>
      </c>
      <c r="N39" s="18" t="s">
        <v>304</v>
      </c>
      <c r="O39" s="18" t="s">
        <v>8</v>
      </c>
      <c r="P39" s="18" t="s">
        <v>0</v>
      </c>
      <c r="Q39" s="14">
        <v>2376</v>
      </c>
      <c r="R39" s="19">
        <v>3.8303030303030297</v>
      </c>
      <c r="S39" s="20">
        <v>5</v>
      </c>
      <c r="T39" s="16">
        <f>+Table1_176[[#This Row],[Preliminarus kiekis 36 mėn.]]*Table1_176[[#This Row],[Vieneto įkainis EUR be PVM]]</f>
        <v>9100.7999999999993</v>
      </c>
      <c r="U39" s="21">
        <f>+Table1_176[[#This Row],[Planuojama pirkimo suma EUR be PVM]]*1.05</f>
        <v>9555.84</v>
      </c>
      <c r="V39" s="22"/>
      <c r="W39" s="23">
        <v>5</v>
      </c>
      <c r="X39" s="19">
        <f>+Table1_176[[#This Row],[Preliminarus kiekis 36 mėn.]]*Table1_176[[#This Row],[Siūlomas vieneto įkainis EUR be PVM]]</f>
        <v>0</v>
      </c>
      <c r="Y39" s="19">
        <f>+Table1_176[[#This Row],[Siūloma pirkimo suma EUR be PVM]]*1.05</f>
        <v>0</v>
      </c>
      <c r="Z39" s="21"/>
      <c r="AA39" s="24"/>
    </row>
    <row r="40" spans="1:27" x14ac:dyDescent="0.25">
      <c r="A40" s="17" t="s">
        <v>429</v>
      </c>
      <c r="B40" s="14"/>
      <c r="C40" s="14" t="s">
        <v>401</v>
      </c>
      <c r="D40" s="18" t="s">
        <v>15</v>
      </c>
      <c r="E40" s="14" t="s">
        <v>19</v>
      </c>
      <c r="F40" s="18">
        <v>1</v>
      </c>
      <c r="G40" s="18" t="s">
        <v>9</v>
      </c>
      <c r="H40" s="18">
        <v>36</v>
      </c>
      <c r="I40" s="18">
        <v>70</v>
      </c>
      <c r="J40" s="18">
        <v>1</v>
      </c>
      <c r="K40" s="18" t="s">
        <v>224</v>
      </c>
      <c r="L40" s="18" t="s">
        <v>228</v>
      </c>
      <c r="M40" s="18" t="s">
        <v>392</v>
      </c>
      <c r="N40" s="18" t="s">
        <v>304</v>
      </c>
      <c r="O40" s="18" t="s">
        <v>8</v>
      </c>
      <c r="P40" s="18" t="s">
        <v>0</v>
      </c>
      <c r="Q40" s="14">
        <v>2160</v>
      </c>
      <c r="R40" s="19">
        <v>5</v>
      </c>
      <c r="S40" s="20">
        <v>5</v>
      </c>
      <c r="T40" s="16">
        <f>+Table1_176[[#This Row],[Preliminarus kiekis 36 mėn.]]*Table1_176[[#This Row],[Vieneto įkainis EUR be PVM]]</f>
        <v>10800</v>
      </c>
      <c r="U40" s="21">
        <f>+Table1_176[[#This Row],[Planuojama pirkimo suma EUR be PVM]]*1.05</f>
        <v>11340</v>
      </c>
      <c r="V40" s="22"/>
      <c r="W40" s="23">
        <v>5</v>
      </c>
      <c r="X40" s="19">
        <f>+Table1_176[[#This Row],[Preliminarus kiekis 36 mėn.]]*Table1_176[[#This Row],[Siūlomas vieneto įkainis EUR be PVM]]</f>
        <v>0</v>
      </c>
      <c r="Y40" s="19">
        <f>+Table1_176[[#This Row],[Siūloma pirkimo suma EUR be PVM]]*1.05</f>
        <v>0</v>
      </c>
      <c r="Z40" s="21"/>
      <c r="AA40" s="24"/>
    </row>
    <row r="41" spans="1:27" x14ac:dyDescent="0.25">
      <c r="A41" s="17" t="s">
        <v>428</v>
      </c>
      <c r="B41" s="14"/>
      <c r="C41" s="14" t="s">
        <v>401</v>
      </c>
      <c r="D41" s="18" t="s">
        <v>22</v>
      </c>
      <c r="E41" s="14" t="s">
        <v>56</v>
      </c>
      <c r="F41" s="18">
        <v>2</v>
      </c>
      <c r="G41" s="18" t="s">
        <v>13</v>
      </c>
      <c r="H41" s="18">
        <v>17</v>
      </c>
      <c r="I41" s="18">
        <v>70</v>
      </c>
      <c r="J41" s="18">
        <v>1</v>
      </c>
      <c r="K41" s="18" t="s">
        <v>224</v>
      </c>
      <c r="L41" s="18" t="s">
        <v>228</v>
      </c>
      <c r="M41" s="18" t="s">
        <v>392</v>
      </c>
      <c r="N41" s="18" t="s">
        <v>304</v>
      </c>
      <c r="O41" s="18" t="s">
        <v>8</v>
      </c>
      <c r="P41" s="18" t="s">
        <v>0</v>
      </c>
      <c r="Q41" s="14">
        <v>108</v>
      </c>
      <c r="R41" s="19">
        <v>16.5</v>
      </c>
      <c r="S41" s="20">
        <v>5</v>
      </c>
      <c r="T41" s="16">
        <f>+Table1_176[[#This Row],[Preliminarus kiekis 36 mėn.]]*Table1_176[[#This Row],[Vieneto įkainis EUR be PVM]]</f>
        <v>1782</v>
      </c>
      <c r="U41" s="21">
        <f>+Table1_176[[#This Row],[Planuojama pirkimo suma EUR be PVM]]*1.05</f>
        <v>1871.1000000000001</v>
      </c>
      <c r="V41" s="22"/>
      <c r="W41" s="23">
        <v>5</v>
      </c>
      <c r="X41" s="19">
        <f>+Table1_176[[#This Row],[Preliminarus kiekis 36 mėn.]]*Table1_176[[#This Row],[Siūlomas vieneto įkainis EUR be PVM]]</f>
        <v>0</v>
      </c>
      <c r="Y41" s="19">
        <f>+Table1_176[[#This Row],[Siūloma pirkimo suma EUR be PVM]]*1.05</f>
        <v>0</v>
      </c>
      <c r="Z41" s="21"/>
      <c r="AA41" s="24"/>
    </row>
    <row r="42" spans="1:27" x14ac:dyDescent="0.25">
      <c r="A42" s="17" t="s">
        <v>427</v>
      </c>
      <c r="B42" s="14"/>
      <c r="C42" s="14" t="s">
        <v>401</v>
      </c>
      <c r="D42" s="18" t="s">
        <v>22</v>
      </c>
      <c r="E42" s="14" t="s">
        <v>108</v>
      </c>
      <c r="F42" s="18">
        <v>2</v>
      </c>
      <c r="G42" s="18" t="s">
        <v>13</v>
      </c>
      <c r="H42" s="18">
        <v>26</v>
      </c>
      <c r="I42" s="18">
        <v>90</v>
      </c>
      <c r="J42" s="18">
        <v>1</v>
      </c>
      <c r="K42" s="18" t="s">
        <v>224</v>
      </c>
      <c r="L42" s="18" t="s">
        <v>228</v>
      </c>
      <c r="M42" s="18" t="s">
        <v>392</v>
      </c>
      <c r="N42" s="18" t="s">
        <v>304</v>
      </c>
      <c r="O42" s="18" t="s">
        <v>8</v>
      </c>
      <c r="P42" s="18" t="s">
        <v>0</v>
      </c>
      <c r="Q42" s="14">
        <v>1188</v>
      </c>
      <c r="R42" s="19">
        <v>7.1272727272727279</v>
      </c>
      <c r="S42" s="20">
        <v>5</v>
      </c>
      <c r="T42" s="16">
        <f>+Table1_176[[#This Row],[Preliminarus kiekis 36 mėn.]]*Table1_176[[#This Row],[Vieneto įkainis EUR be PVM]]</f>
        <v>8467.2000000000007</v>
      </c>
      <c r="U42" s="21">
        <f>+Table1_176[[#This Row],[Planuojama pirkimo suma EUR be PVM]]*1.05</f>
        <v>8890.5600000000013</v>
      </c>
      <c r="V42" s="22"/>
      <c r="W42" s="23">
        <v>5</v>
      </c>
      <c r="X42" s="19">
        <f>+Table1_176[[#This Row],[Preliminarus kiekis 36 mėn.]]*Table1_176[[#This Row],[Siūlomas vieneto įkainis EUR be PVM]]</f>
        <v>0</v>
      </c>
      <c r="Y42" s="19">
        <f>+Table1_176[[#This Row],[Siūloma pirkimo suma EUR be PVM]]*1.05</f>
        <v>0</v>
      </c>
      <c r="Z42" s="21"/>
      <c r="AA42" s="24"/>
    </row>
    <row r="43" spans="1:27" x14ac:dyDescent="0.25">
      <c r="A43" s="17" t="s">
        <v>426</v>
      </c>
      <c r="B43" s="14"/>
      <c r="C43" s="14" t="s">
        <v>401</v>
      </c>
      <c r="D43" s="18" t="s">
        <v>26</v>
      </c>
      <c r="E43" s="14" t="s">
        <v>56</v>
      </c>
      <c r="F43" s="18">
        <v>2</v>
      </c>
      <c r="G43" s="18" t="s">
        <v>13</v>
      </c>
      <c r="H43" s="18">
        <v>13</v>
      </c>
      <c r="I43" s="18">
        <v>70</v>
      </c>
      <c r="J43" s="18">
        <v>1</v>
      </c>
      <c r="K43" s="18" t="s">
        <v>224</v>
      </c>
      <c r="L43" s="18" t="s">
        <v>228</v>
      </c>
      <c r="M43" s="18" t="s">
        <v>392</v>
      </c>
      <c r="N43" s="18" t="s">
        <v>304</v>
      </c>
      <c r="O43" s="18" t="s">
        <v>8</v>
      </c>
      <c r="P43" s="18" t="s">
        <v>0</v>
      </c>
      <c r="Q43" s="14">
        <v>1296</v>
      </c>
      <c r="R43" s="19">
        <v>7.3849206349206344</v>
      </c>
      <c r="S43" s="20">
        <v>5</v>
      </c>
      <c r="T43" s="16">
        <f>+Table1_176[[#This Row],[Preliminarus kiekis 36 mėn.]]*Table1_176[[#This Row],[Vieneto įkainis EUR be PVM]]</f>
        <v>9570.8571428571431</v>
      </c>
      <c r="U43" s="21">
        <f>+Table1_176[[#This Row],[Planuojama pirkimo suma EUR be PVM]]*1.05</f>
        <v>10049.400000000001</v>
      </c>
      <c r="V43" s="22"/>
      <c r="W43" s="23">
        <v>5</v>
      </c>
      <c r="X43" s="19">
        <f>+Table1_176[[#This Row],[Preliminarus kiekis 36 mėn.]]*Table1_176[[#This Row],[Siūlomas vieneto įkainis EUR be PVM]]</f>
        <v>0</v>
      </c>
      <c r="Y43" s="19">
        <f>+Table1_176[[#This Row],[Siūloma pirkimo suma EUR be PVM]]*1.05</f>
        <v>0</v>
      </c>
      <c r="Z43" s="21"/>
      <c r="AA43" s="24"/>
    </row>
    <row r="44" spans="1:27" x14ac:dyDescent="0.25">
      <c r="A44" s="17" t="s">
        <v>425</v>
      </c>
      <c r="B44" s="14"/>
      <c r="C44" s="14" t="s">
        <v>401</v>
      </c>
      <c r="D44" s="18" t="s">
        <v>89</v>
      </c>
      <c r="E44" s="14" t="s">
        <v>10</v>
      </c>
      <c r="F44" s="18">
        <v>1</v>
      </c>
      <c r="G44" s="18" t="s">
        <v>13</v>
      </c>
      <c r="H44" s="18">
        <v>13</v>
      </c>
      <c r="I44" s="18">
        <v>70</v>
      </c>
      <c r="J44" s="18">
        <v>1</v>
      </c>
      <c r="K44" s="18" t="s">
        <v>224</v>
      </c>
      <c r="L44" s="18" t="s">
        <v>228</v>
      </c>
      <c r="M44" s="18" t="s">
        <v>392</v>
      </c>
      <c r="N44" s="18" t="s">
        <v>304</v>
      </c>
      <c r="O44" s="18" t="s">
        <v>8</v>
      </c>
      <c r="P44" s="18" t="s">
        <v>0</v>
      </c>
      <c r="Q44" s="14">
        <v>648</v>
      </c>
      <c r="R44" s="19">
        <v>5.4</v>
      </c>
      <c r="S44" s="20">
        <v>5</v>
      </c>
      <c r="T44" s="16">
        <f>+Table1_176[[#This Row],[Preliminarus kiekis 36 mėn.]]*Table1_176[[#This Row],[Vieneto įkainis EUR be PVM]]</f>
        <v>3499.2000000000003</v>
      </c>
      <c r="U44" s="21">
        <f>+Table1_176[[#This Row],[Planuojama pirkimo suma EUR be PVM]]*1.05</f>
        <v>3674.1600000000003</v>
      </c>
      <c r="V44" s="22"/>
      <c r="W44" s="23">
        <v>5</v>
      </c>
      <c r="X44" s="19">
        <f>+Table1_176[[#This Row],[Preliminarus kiekis 36 mėn.]]*Table1_176[[#This Row],[Siūlomas vieneto įkainis EUR be PVM]]</f>
        <v>0</v>
      </c>
      <c r="Y44" s="19">
        <f>+Table1_176[[#This Row],[Siūloma pirkimo suma EUR be PVM]]*1.05</f>
        <v>0</v>
      </c>
      <c r="Z44" s="21"/>
      <c r="AA44" s="24"/>
    </row>
    <row r="45" spans="1:27" x14ac:dyDescent="0.25">
      <c r="A45" s="17" t="s">
        <v>424</v>
      </c>
      <c r="B45" s="14"/>
      <c r="C45" s="14" t="s">
        <v>401</v>
      </c>
      <c r="D45" s="18" t="s">
        <v>22</v>
      </c>
      <c r="E45" s="14" t="s">
        <v>56</v>
      </c>
      <c r="F45" s="18">
        <v>2</v>
      </c>
      <c r="G45" s="18" t="s">
        <v>13</v>
      </c>
      <c r="H45" s="18">
        <v>22</v>
      </c>
      <c r="I45" s="18">
        <v>70</v>
      </c>
      <c r="J45" s="18">
        <v>1</v>
      </c>
      <c r="K45" s="18" t="s">
        <v>224</v>
      </c>
      <c r="L45" s="18" t="s">
        <v>228</v>
      </c>
      <c r="M45" s="18" t="s">
        <v>392</v>
      </c>
      <c r="N45" s="18" t="s">
        <v>304</v>
      </c>
      <c r="O45" s="18" t="s">
        <v>8</v>
      </c>
      <c r="P45" s="18" t="s">
        <v>0</v>
      </c>
      <c r="Q45" s="14">
        <v>324</v>
      </c>
      <c r="R45" s="19">
        <v>5.8000000000000007</v>
      </c>
      <c r="S45" s="20">
        <v>5</v>
      </c>
      <c r="T45" s="16">
        <f>+Table1_176[[#This Row],[Preliminarus kiekis 36 mėn.]]*Table1_176[[#This Row],[Vieneto įkainis EUR be PVM]]</f>
        <v>1879.2000000000003</v>
      </c>
      <c r="U45" s="21">
        <f>+Table1_176[[#This Row],[Planuojama pirkimo suma EUR be PVM]]*1.05</f>
        <v>1973.1600000000003</v>
      </c>
      <c r="V45" s="22"/>
      <c r="W45" s="23">
        <v>5</v>
      </c>
      <c r="X45" s="19">
        <f>+Table1_176[[#This Row],[Preliminarus kiekis 36 mėn.]]*Table1_176[[#This Row],[Siūlomas vieneto įkainis EUR be PVM]]</f>
        <v>0</v>
      </c>
      <c r="Y45" s="19">
        <f>+Table1_176[[#This Row],[Siūloma pirkimo suma EUR be PVM]]*1.05</f>
        <v>0</v>
      </c>
      <c r="Z45" s="21"/>
      <c r="AA45" s="24"/>
    </row>
    <row r="46" spans="1:27" x14ac:dyDescent="0.25">
      <c r="A46" s="17" t="s">
        <v>423</v>
      </c>
      <c r="B46" s="14"/>
      <c r="C46" s="14" t="s">
        <v>401</v>
      </c>
      <c r="D46" s="18" t="s">
        <v>26</v>
      </c>
      <c r="E46" s="14" t="s">
        <v>56</v>
      </c>
      <c r="F46" s="18">
        <v>2</v>
      </c>
      <c r="G46" s="18" t="s">
        <v>13</v>
      </c>
      <c r="H46" s="18">
        <v>13</v>
      </c>
      <c r="I46" s="18">
        <v>70</v>
      </c>
      <c r="J46" s="18">
        <v>1</v>
      </c>
      <c r="K46" s="18" t="s">
        <v>224</v>
      </c>
      <c r="L46" s="18" t="s">
        <v>228</v>
      </c>
      <c r="M46" s="18" t="s">
        <v>392</v>
      </c>
      <c r="N46" s="18" t="s">
        <v>304</v>
      </c>
      <c r="O46" s="18" t="s">
        <v>8</v>
      </c>
      <c r="P46" s="18" t="s">
        <v>0</v>
      </c>
      <c r="Q46" s="14">
        <v>648</v>
      </c>
      <c r="R46" s="19">
        <v>7.84</v>
      </c>
      <c r="S46" s="20">
        <v>5</v>
      </c>
      <c r="T46" s="16">
        <f>+Table1_176[[#This Row],[Preliminarus kiekis 36 mėn.]]*Table1_176[[#This Row],[Vieneto įkainis EUR be PVM]]</f>
        <v>5080.32</v>
      </c>
      <c r="U46" s="21">
        <f>+Table1_176[[#This Row],[Planuojama pirkimo suma EUR be PVM]]*1.05</f>
        <v>5334.3360000000002</v>
      </c>
      <c r="V46" s="22"/>
      <c r="W46" s="23">
        <v>5</v>
      </c>
      <c r="X46" s="19">
        <f>+Table1_176[[#This Row],[Preliminarus kiekis 36 mėn.]]*Table1_176[[#This Row],[Siūlomas vieneto įkainis EUR be PVM]]</f>
        <v>0</v>
      </c>
      <c r="Y46" s="19">
        <f>+Table1_176[[#This Row],[Siūloma pirkimo suma EUR be PVM]]*1.05</f>
        <v>0</v>
      </c>
      <c r="Z46" s="21"/>
      <c r="AA46" s="24"/>
    </row>
    <row r="47" spans="1:27" x14ac:dyDescent="0.25">
      <c r="A47" s="17" t="s">
        <v>422</v>
      </c>
      <c r="B47" s="14"/>
      <c r="C47" s="14" t="s">
        <v>401</v>
      </c>
      <c r="D47" s="18" t="s">
        <v>26</v>
      </c>
      <c r="E47" s="14" t="s">
        <v>56</v>
      </c>
      <c r="F47" s="18">
        <v>1</v>
      </c>
      <c r="G47" s="18" t="s">
        <v>13</v>
      </c>
      <c r="H47" s="18">
        <v>17</v>
      </c>
      <c r="I47" s="18">
        <v>70</v>
      </c>
      <c r="J47" s="18">
        <v>1</v>
      </c>
      <c r="K47" s="18" t="s">
        <v>224</v>
      </c>
      <c r="L47" s="18" t="s">
        <v>228</v>
      </c>
      <c r="M47" s="18" t="s">
        <v>392</v>
      </c>
      <c r="N47" s="18" t="s">
        <v>304</v>
      </c>
      <c r="O47" s="18" t="s">
        <v>8</v>
      </c>
      <c r="P47" s="18" t="s">
        <v>0</v>
      </c>
      <c r="Q47" s="14">
        <v>2160</v>
      </c>
      <c r="R47" s="19">
        <v>4.0819999999999999</v>
      </c>
      <c r="S47" s="20">
        <v>5</v>
      </c>
      <c r="T47" s="16">
        <f>+Table1_176[[#This Row],[Preliminarus kiekis 36 mėn.]]*Table1_176[[#This Row],[Vieneto įkainis EUR be PVM]]</f>
        <v>8817.119999999999</v>
      </c>
      <c r="U47" s="21">
        <f>+Table1_176[[#This Row],[Planuojama pirkimo suma EUR be PVM]]*1.05</f>
        <v>9257.9759999999987</v>
      </c>
      <c r="V47" s="22"/>
      <c r="W47" s="23">
        <v>5</v>
      </c>
      <c r="X47" s="19">
        <f>+Table1_176[[#This Row],[Preliminarus kiekis 36 mėn.]]*Table1_176[[#This Row],[Siūlomas vieneto įkainis EUR be PVM]]</f>
        <v>0</v>
      </c>
      <c r="Y47" s="19">
        <f>+Table1_176[[#This Row],[Siūloma pirkimo suma EUR be PVM]]*1.05</f>
        <v>0</v>
      </c>
      <c r="Z47" s="21"/>
      <c r="AA47" s="24"/>
    </row>
    <row r="48" spans="1:27" x14ac:dyDescent="0.25">
      <c r="A48" s="17" t="s">
        <v>421</v>
      </c>
      <c r="B48" s="14"/>
      <c r="C48" s="14" t="s">
        <v>401</v>
      </c>
      <c r="D48" s="18" t="s">
        <v>17</v>
      </c>
      <c r="E48" s="14" t="s">
        <v>56</v>
      </c>
      <c r="F48" s="18">
        <v>1</v>
      </c>
      <c r="G48" s="18" t="s">
        <v>13</v>
      </c>
      <c r="H48" s="18">
        <v>22</v>
      </c>
      <c r="I48" s="18">
        <v>70</v>
      </c>
      <c r="J48" s="18">
        <v>1</v>
      </c>
      <c r="K48" s="18" t="s">
        <v>224</v>
      </c>
      <c r="L48" s="18" t="s">
        <v>228</v>
      </c>
      <c r="M48" s="18" t="s">
        <v>416</v>
      </c>
      <c r="N48" s="18" t="s">
        <v>304</v>
      </c>
      <c r="O48" s="18" t="s">
        <v>8</v>
      </c>
      <c r="P48" s="18" t="s">
        <v>0</v>
      </c>
      <c r="Q48" s="14">
        <v>324</v>
      </c>
      <c r="R48" s="19">
        <v>4.2133333333333338</v>
      </c>
      <c r="S48" s="20">
        <v>5</v>
      </c>
      <c r="T48" s="16">
        <f>+Table1_176[[#This Row],[Preliminarus kiekis 36 mėn.]]*Table1_176[[#This Row],[Vieneto įkainis EUR be PVM]]</f>
        <v>1365.1200000000001</v>
      </c>
      <c r="U48" s="21">
        <f>+Table1_176[[#This Row],[Planuojama pirkimo suma EUR be PVM]]*1.05</f>
        <v>1433.3760000000002</v>
      </c>
      <c r="V48" s="22"/>
      <c r="W48" s="23">
        <v>5</v>
      </c>
      <c r="X48" s="19">
        <f>+Table1_176[[#This Row],[Preliminarus kiekis 36 mėn.]]*Table1_176[[#This Row],[Siūlomas vieneto įkainis EUR be PVM]]</f>
        <v>0</v>
      </c>
      <c r="Y48" s="19">
        <f>+Table1_176[[#This Row],[Siūloma pirkimo suma EUR be PVM]]*1.05</f>
        <v>0</v>
      </c>
      <c r="Z48" s="21"/>
      <c r="AA48" s="24"/>
    </row>
    <row r="49" spans="1:27" x14ac:dyDescent="0.25">
      <c r="A49" s="17" t="s">
        <v>420</v>
      </c>
      <c r="B49" s="14"/>
      <c r="C49" s="14" t="s">
        <v>401</v>
      </c>
      <c r="D49" s="18" t="s">
        <v>17</v>
      </c>
      <c r="E49" s="14" t="s">
        <v>56</v>
      </c>
      <c r="F49" s="18">
        <v>1</v>
      </c>
      <c r="G49" s="18" t="s">
        <v>13</v>
      </c>
      <c r="H49" s="18">
        <v>26</v>
      </c>
      <c r="I49" s="18">
        <v>70</v>
      </c>
      <c r="J49" s="18">
        <v>1</v>
      </c>
      <c r="K49" s="18" t="s">
        <v>224</v>
      </c>
      <c r="L49" s="18" t="s">
        <v>228</v>
      </c>
      <c r="M49" s="18" t="s">
        <v>416</v>
      </c>
      <c r="N49" s="18" t="s">
        <v>304</v>
      </c>
      <c r="O49" s="18" t="s">
        <v>8</v>
      </c>
      <c r="P49" s="18" t="s">
        <v>0</v>
      </c>
      <c r="Q49" s="14">
        <v>1404</v>
      </c>
      <c r="R49" s="19">
        <v>3.8603170026102775</v>
      </c>
      <c r="S49" s="20">
        <v>5</v>
      </c>
      <c r="T49" s="16">
        <f>+Table1_176[[#This Row],[Preliminarus kiekis 36 mėn.]]*Table1_176[[#This Row],[Vieneto įkainis EUR be PVM]]</f>
        <v>5419.8850716648294</v>
      </c>
      <c r="U49" s="21">
        <f>+Table1_176[[#This Row],[Planuojama pirkimo suma EUR be PVM]]*1.05</f>
        <v>5690.8793252480709</v>
      </c>
      <c r="V49" s="22"/>
      <c r="W49" s="23">
        <v>5</v>
      </c>
      <c r="X49" s="19">
        <f>+Table1_176[[#This Row],[Preliminarus kiekis 36 mėn.]]*Table1_176[[#This Row],[Siūlomas vieneto įkainis EUR be PVM]]</f>
        <v>0</v>
      </c>
      <c r="Y49" s="19">
        <f>+Table1_176[[#This Row],[Siūloma pirkimo suma EUR be PVM]]*1.05</f>
        <v>0</v>
      </c>
      <c r="Z49" s="21"/>
      <c r="AA49" s="24"/>
    </row>
    <row r="50" spans="1:27" x14ac:dyDescent="0.25">
      <c r="A50" s="17" t="s">
        <v>419</v>
      </c>
      <c r="B50" s="14"/>
      <c r="C50" s="14" t="s">
        <v>401</v>
      </c>
      <c r="D50" s="18" t="s">
        <v>17</v>
      </c>
      <c r="E50" s="14" t="s">
        <v>10</v>
      </c>
      <c r="F50" s="18">
        <v>2</v>
      </c>
      <c r="G50" s="18" t="s">
        <v>13</v>
      </c>
      <c r="H50" s="18">
        <v>26</v>
      </c>
      <c r="I50" s="18">
        <v>90</v>
      </c>
      <c r="J50" s="18">
        <v>1</v>
      </c>
      <c r="K50" s="18" t="s">
        <v>224</v>
      </c>
      <c r="L50" s="18" t="s">
        <v>228</v>
      </c>
      <c r="M50" s="18" t="s">
        <v>416</v>
      </c>
      <c r="N50" s="18" t="s">
        <v>304</v>
      </c>
      <c r="O50" s="18" t="s">
        <v>8</v>
      </c>
      <c r="P50" s="18" t="s">
        <v>0</v>
      </c>
      <c r="Q50" s="14">
        <v>6054</v>
      </c>
      <c r="R50" s="19">
        <v>6.5882365275752832</v>
      </c>
      <c r="S50" s="20">
        <v>5</v>
      </c>
      <c r="T50" s="16">
        <f>+Table1_176[[#This Row],[Preliminarus kiekis 36 mėn.]]*Table1_176[[#This Row],[Vieneto įkainis EUR be PVM]]</f>
        <v>39885.183937940761</v>
      </c>
      <c r="U50" s="21">
        <f>+Table1_176[[#This Row],[Planuojama pirkimo suma EUR be PVM]]*1.05</f>
        <v>41879.443134837798</v>
      </c>
      <c r="V50" s="22"/>
      <c r="W50" s="23">
        <v>5</v>
      </c>
      <c r="X50" s="19">
        <f>+Table1_176[[#This Row],[Preliminarus kiekis 36 mėn.]]*Table1_176[[#This Row],[Siūlomas vieneto įkainis EUR be PVM]]</f>
        <v>0</v>
      </c>
      <c r="Y50" s="19">
        <f>+Table1_176[[#This Row],[Siūloma pirkimo suma EUR be PVM]]*1.05</f>
        <v>0</v>
      </c>
      <c r="Z50" s="21"/>
      <c r="AA50" s="24"/>
    </row>
    <row r="51" spans="1:27" x14ac:dyDescent="0.25">
      <c r="A51" s="17" t="s">
        <v>418</v>
      </c>
      <c r="B51" s="14"/>
      <c r="C51" s="14" t="s">
        <v>401</v>
      </c>
      <c r="D51" s="18">
        <v>1</v>
      </c>
      <c r="E51" s="14" t="s">
        <v>417</v>
      </c>
      <c r="F51" s="18">
        <v>1</v>
      </c>
      <c r="G51" s="18" t="s">
        <v>13</v>
      </c>
      <c r="H51" s="18">
        <v>48</v>
      </c>
      <c r="I51" s="18">
        <v>150</v>
      </c>
      <c r="J51" s="18">
        <v>1</v>
      </c>
      <c r="K51" s="18" t="s">
        <v>224</v>
      </c>
      <c r="L51" s="18" t="s">
        <v>228</v>
      </c>
      <c r="M51" s="18" t="s">
        <v>416</v>
      </c>
      <c r="N51" s="18" t="s">
        <v>304</v>
      </c>
      <c r="O51" s="18" t="s">
        <v>8</v>
      </c>
      <c r="P51" s="18" t="s">
        <v>0</v>
      </c>
      <c r="Q51" s="14">
        <v>32616</v>
      </c>
      <c r="R51" s="19">
        <v>7.6253010431334367</v>
      </c>
      <c r="S51" s="20">
        <v>5</v>
      </c>
      <c r="T51" s="16">
        <f>+Table1_176[[#This Row],[Preliminarus kiekis 36 mėn.]]*Table1_176[[#This Row],[Vieneto įkainis EUR be PVM]]</f>
        <v>248706.81882284017</v>
      </c>
      <c r="U51" s="21">
        <f>+Table1_176[[#This Row],[Planuojama pirkimo suma EUR be PVM]]*1.05</f>
        <v>261142.1597639822</v>
      </c>
      <c r="V51" s="22"/>
      <c r="W51" s="23">
        <v>5</v>
      </c>
      <c r="X51" s="19">
        <f>+Table1_176[[#This Row],[Preliminarus kiekis 36 mėn.]]*Table1_176[[#This Row],[Siūlomas vieneto įkainis EUR be PVM]]</f>
        <v>0</v>
      </c>
      <c r="Y51" s="19">
        <f>+Table1_176[[#This Row],[Siūloma pirkimo suma EUR be PVM]]*1.05</f>
        <v>0</v>
      </c>
      <c r="Z51" s="21"/>
      <c r="AA51" s="24"/>
    </row>
    <row r="52" spans="1:27" x14ac:dyDescent="0.25">
      <c r="A52" s="17" t="s">
        <v>415</v>
      </c>
      <c r="B52" s="14"/>
      <c r="C52" s="14" t="s">
        <v>401</v>
      </c>
      <c r="D52" s="18" t="s">
        <v>26</v>
      </c>
      <c r="E52" s="14" t="s">
        <v>19</v>
      </c>
      <c r="F52" s="18">
        <v>1</v>
      </c>
      <c r="G52" s="18" t="s">
        <v>13</v>
      </c>
      <c r="H52" s="18">
        <v>13</v>
      </c>
      <c r="I52" s="18">
        <v>70</v>
      </c>
      <c r="J52" s="18">
        <v>1</v>
      </c>
      <c r="K52" s="18" t="s">
        <v>224</v>
      </c>
      <c r="L52" s="18" t="s">
        <v>228</v>
      </c>
      <c r="M52" s="18" t="s">
        <v>392</v>
      </c>
      <c r="N52" s="18" t="s">
        <v>304</v>
      </c>
      <c r="O52" s="18" t="s">
        <v>8</v>
      </c>
      <c r="P52" s="18" t="s">
        <v>0</v>
      </c>
      <c r="Q52" s="14">
        <v>216</v>
      </c>
      <c r="R52" s="19">
        <v>7</v>
      </c>
      <c r="S52" s="20">
        <v>5</v>
      </c>
      <c r="T52" s="16">
        <f>+Table1_176[[#This Row],[Preliminarus kiekis 36 mėn.]]*Table1_176[[#This Row],[Vieneto įkainis EUR be PVM]]</f>
        <v>1512</v>
      </c>
      <c r="U52" s="21">
        <f>+Table1_176[[#This Row],[Planuojama pirkimo suma EUR be PVM]]*1.05</f>
        <v>1587.6000000000001</v>
      </c>
      <c r="V52" s="22"/>
      <c r="W52" s="23">
        <v>5</v>
      </c>
      <c r="X52" s="19">
        <f>+Table1_176[[#This Row],[Preliminarus kiekis 36 mėn.]]*Table1_176[[#This Row],[Siūlomas vieneto įkainis EUR be PVM]]</f>
        <v>0</v>
      </c>
      <c r="Y52" s="19">
        <f>+Table1_176[[#This Row],[Siūloma pirkimo suma EUR be PVM]]*1.05</f>
        <v>0</v>
      </c>
      <c r="Z52" s="21"/>
      <c r="AA52" s="24"/>
    </row>
    <row r="53" spans="1:27" x14ac:dyDescent="0.25">
      <c r="A53" s="17" t="s">
        <v>414</v>
      </c>
      <c r="B53" s="14"/>
      <c r="C53" s="14" t="s">
        <v>401</v>
      </c>
      <c r="D53" s="18">
        <v>0</v>
      </c>
      <c r="E53" s="14" t="s">
        <v>19</v>
      </c>
      <c r="F53" s="18">
        <v>1</v>
      </c>
      <c r="G53" s="18" t="s">
        <v>13</v>
      </c>
      <c r="H53" s="18">
        <v>26</v>
      </c>
      <c r="I53" s="18">
        <v>70</v>
      </c>
      <c r="J53" s="18">
        <v>1</v>
      </c>
      <c r="K53" s="18" t="s">
        <v>224</v>
      </c>
      <c r="L53" s="18" t="s">
        <v>228</v>
      </c>
      <c r="M53" s="18" t="s">
        <v>392</v>
      </c>
      <c r="N53" s="18" t="s">
        <v>304</v>
      </c>
      <c r="O53" s="18" t="s">
        <v>8</v>
      </c>
      <c r="P53" s="18" t="s">
        <v>0</v>
      </c>
      <c r="Q53" s="14">
        <v>540</v>
      </c>
      <c r="R53" s="19">
        <v>2.5977777777777775</v>
      </c>
      <c r="S53" s="20">
        <v>5</v>
      </c>
      <c r="T53" s="16">
        <f>+Table1_176[[#This Row],[Preliminarus kiekis 36 mėn.]]*Table1_176[[#This Row],[Vieneto įkainis EUR be PVM]]</f>
        <v>1402.8</v>
      </c>
      <c r="U53" s="21">
        <f>+Table1_176[[#This Row],[Planuojama pirkimo suma EUR be PVM]]*1.05</f>
        <v>1472.94</v>
      </c>
      <c r="V53" s="22"/>
      <c r="W53" s="23">
        <v>5</v>
      </c>
      <c r="X53" s="19">
        <f>+Table1_176[[#This Row],[Preliminarus kiekis 36 mėn.]]*Table1_176[[#This Row],[Siūlomas vieneto įkainis EUR be PVM]]</f>
        <v>0</v>
      </c>
      <c r="Y53" s="19">
        <f>+Table1_176[[#This Row],[Siūloma pirkimo suma EUR be PVM]]*1.05</f>
        <v>0</v>
      </c>
      <c r="Z53" s="21"/>
      <c r="AA53" s="24"/>
    </row>
    <row r="54" spans="1:27" x14ac:dyDescent="0.25">
      <c r="A54" s="17" t="s">
        <v>413</v>
      </c>
      <c r="B54" s="14"/>
      <c r="C54" s="14" t="s">
        <v>401</v>
      </c>
      <c r="D54" s="18">
        <v>0</v>
      </c>
      <c r="E54" s="14" t="s">
        <v>19</v>
      </c>
      <c r="F54" s="18">
        <v>1</v>
      </c>
      <c r="G54" s="18" t="s">
        <v>13</v>
      </c>
      <c r="H54" s="18">
        <v>36</v>
      </c>
      <c r="I54" s="18">
        <v>90</v>
      </c>
      <c r="J54" s="18">
        <v>1</v>
      </c>
      <c r="K54" s="18" t="s">
        <v>224</v>
      </c>
      <c r="L54" s="18" t="s">
        <v>228</v>
      </c>
      <c r="M54" s="18" t="s">
        <v>392</v>
      </c>
      <c r="N54" s="18" t="s">
        <v>304</v>
      </c>
      <c r="O54" s="18" t="s">
        <v>8</v>
      </c>
      <c r="P54" s="18" t="s">
        <v>0</v>
      </c>
      <c r="Q54" s="14">
        <v>540</v>
      </c>
      <c r="R54" s="19">
        <v>6.6944444444444446</v>
      </c>
      <c r="S54" s="20">
        <v>5</v>
      </c>
      <c r="T54" s="16">
        <f>+Table1_176[[#This Row],[Preliminarus kiekis 36 mėn.]]*Table1_176[[#This Row],[Vieneto įkainis EUR be PVM]]</f>
        <v>3615</v>
      </c>
      <c r="U54" s="21">
        <f>+Table1_176[[#This Row],[Planuojama pirkimo suma EUR be PVM]]*1.05</f>
        <v>3795.75</v>
      </c>
      <c r="V54" s="22"/>
      <c r="W54" s="23">
        <v>5</v>
      </c>
      <c r="X54" s="19">
        <f>+Table1_176[[#This Row],[Preliminarus kiekis 36 mėn.]]*Table1_176[[#This Row],[Siūlomas vieneto įkainis EUR be PVM]]</f>
        <v>0</v>
      </c>
      <c r="Y54" s="19">
        <f>+Table1_176[[#This Row],[Siūloma pirkimo suma EUR be PVM]]*1.05</f>
        <v>0</v>
      </c>
      <c r="Z54" s="21"/>
      <c r="AA54" s="24"/>
    </row>
    <row r="55" spans="1:27" x14ac:dyDescent="0.25">
      <c r="A55" s="17" t="s">
        <v>412</v>
      </c>
      <c r="B55" s="14"/>
      <c r="C55" s="14" t="s">
        <v>401</v>
      </c>
      <c r="D55" s="18">
        <v>0</v>
      </c>
      <c r="E55" s="14" t="s">
        <v>82</v>
      </c>
      <c r="F55" s="18">
        <v>1</v>
      </c>
      <c r="G55" s="18" t="s">
        <v>13</v>
      </c>
      <c r="H55" s="18">
        <v>40</v>
      </c>
      <c r="I55" s="18">
        <v>90</v>
      </c>
      <c r="J55" s="18">
        <v>1</v>
      </c>
      <c r="K55" s="18" t="s">
        <v>224</v>
      </c>
      <c r="L55" s="18" t="s">
        <v>228</v>
      </c>
      <c r="M55" s="18" t="s">
        <v>392</v>
      </c>
      <c r="N55" s="18" t="s">
        <v>304</v>
      </c>
      <c r="O55" s="18" t="s">
        <v>8</v>
      </c>
      <c r="P55" s="18" t="s">
        <v>0</v>
      </c>
      <c r="Q55" s="14">
        <v>360</v>
      </c>
      <c r="R55" s="19">
        <v>10.041666666666666</v>
      </c>
      <c r="S55" s="20">
        <v>5</v>
      </c>
      <c r="T55" s="16">
        <f>+Table1_176[[#This Row],[Preliminarus kiekis 36 mėn.]]*Table1_176[[#This Row],[Vieneto įkainis EUR be PVM]]</f>
        <v>3615</v>
      </c>
      <c r="U55" s="21">
        <f>+Table1_176[[#This Row],[Planuojama pirkimo suma EUR be PVM]]*1.05</f>
        <v>3795.75</v>
      </c>
      <c r="V55" s="22"/>
      <c r="W55" s="23">
        <v>5</v>
      </c>
      <c r="X55" s="19">
        <f>+Table1_176[[#This Row],[Preliminarus kiekis 36 mėn.]]*Table1_176[[#This Row],[Siūlomas vieneto įkainis EUR be PVM]]</f>
        <v>0</v>
      </c>
      <c r="Y55" s="19">
        <f>+Table1_176[[#This Row],[Siūloma pirkimo suma EUR be PVM]]*1.05</f>
        <v>0</v>
      </c>
      <c r="Z55" s="21"/>
      <c r="AA55" s="24"/>
    </row>
    <row r="56" spans="1:27" x14ac:dyDescent="0.25">
      <c r="A56" s="17" t="s">
        <v>411</v>
      </c>
      <c r="B56" s="14"/>
      <c r="C56" s="14" t="s">
        <v>401</v>
      </c>
      <c r="D56" s="18" t="s">
        <v>22</v>
      </c>
      <c r="E56" s="14" t="s">
        <v>10</v>
      </c>
      <c r="F56" s="18">
        <v>1</v>
      </c>
      <c r="G56" s="18" t="s">
        <v>13</v>
      </c>
      <c r="H56" s="18">
        <v>17</v>
      </c>
      <c r="I56" s="18">
        <v>90</v>
      </c>
      <c r="J56" s="18">
        <v>1</v>
      </c>
      <c r="K56" s="18" t="s">
        <v>224</v>
      </c>
      <c r="L56" s="18" t="s">
        <v>228</v>
      </c>
      <c r="M56" s="18" t="s">
        <v>392</v>
      </c>
      <c r="N56" s="18" t="s">
        <v>304</v>
      </c>
      <c r="O56" s="18" t="s">
        <v>8</v>
      </c>
      <c r="P56" s="18" t="s">
        <v>0</v>
      </c>
      <c r="Q56" s="14">
        <v>216</v>
      </c>
      <c r="R56" s="19">
        <v>6.6944444444444446</v>
      </c>
      <c r="S56" s="20">
        <v>5</v>
      </c>
      <c r="T56" s="16">
        <f>+Table1_176[[#This Row],[Preliminarus kiekis 36 mėn.]]*Table1_176[[#This Row],[Vieneto įkainis EUR be PVM]]</f>
        <v>1446</v>
      </c>
      <c r="U56" s="21">
        <f>+Table1_176[[#This Row],[Planuojama pirkimo suma EUR be PVM]]*1.05</f>
        <v>1518.3</v>
      </c>
      <c r="V56" s="22"/>
      <c r="W56" s="23">
        <v>5</v>
      </c>
      <c r="X56" s="19">
        <f>+Table1_176[[#This Row],[Preliminarus kiekis 36 mėn.]]*Table1_176[[#This Row],[Siūlomas vieneto įkainis EUR be PVM]]</f>
        <v>0</v>
      </c>
      <c r="Y56" s="19">
        <f>+Table1_176[[#This Row],[Siūloma pirkimo suma EUR be PVM]]*1.05</f>
        <v>0</v>
      </c>
      <c r="Z56" s="21"/>
      <c r="AA56" s="24"/>
    </row>
    <row r="57" spans="1:27" x14ac:dyDescent="0.25">
      <c r="A57" s="17" t="s">
        <v>410</v>
      </c>
      <c r="B57" s="14"/>
      <c r="C57" s="14" t="s">
        <v>401</v>
      </c>
      <c r="D57" s="18" t="s">
        <v>89</v>
      </c>
      <c r="E57" s="14" t="s">
        <v>10</v>
      </c>
      <c r="F57" s="18">
        <v>1</v>
      </c>
      <c r="G57" s="18" t="s">
        <v>13</v>
      </c>
      <c r="H57" s="18">
        <v>13</v>
      </c>
      <c r="I57" s="18">
        <v>70</v>
      </c>
      <c r="J57" s="18">
        <v>1</v>
      </c>
      <c r="K57" s="18" t="s">
        <v>224</v>
      </c>
      <c r="L57" s="18" t="s">
        <v>228</v>
      </c>
      <c r="M57" s="18" t="s">
        <v>392</v>
      </c>
      <c r="N57" s="18" t="s">
        <v>304</v>
      </c>
      <c r="O57" s="18" t="s">
        <v>8</v>
      </c>
      <c r="P57" s="18" t="s">
        <v>0</v>
      </c>
      <c r="Q57" s="14">
        <v>216</v>
      </c>
      <c r="R57" s="19">
        <v>3.8888888888888888</v>
      </c>
      <c r="S57" s="20">
        <v>5</v>
      </c>
      <c r="T57" s="16">
        <f>+Table1_176[[#This Row],[Preliminarus kiekis 36 mėn.]]*Table1_176[[#This Row],[Vieneto įkainis EUR be PVM]]</f>
        <v>840</v>
      </c>
      <c r="U57" s="21">
        <f>+Table1_176[[#This Row],[Planuojama pirkimo suma EUR be PVM]]*1.05</f>
        <v>882</v>
      </c>
      <c r="V57" s="22"/>
      <c r="W57" s="23">
        <v>5</v>
      </c>
      <c r="X57" s="19">
        <f>+Table1_176[[#This Row],[Preliminarus kiekis 36 mėn.]]*Table1_176[[#This Row],[Siūlomas vieneto įkainis EUR be PVM]]</f>
        <v>0</v>
      </c>
      <c r="Y57" s="19">
        <f>+Table1_176[[#This Row],[Siūloma pirkimo suma EUR be PVM]]*1.05</f>
        <v>0</v>
      </c>
      <c r="Z57" s="21"/>
      <c r="AA57" s="24"/>
    </row>
    <row r="58" spans="1:27" x14ac:dyDescent="0.25">
      <c r="A58" s="17" t="s">
        <v>409</v>
      </c>
      <c r="B58" s="14"/>
      <c r="C58" s="14" t="s">
        <v>401</v>
      </c>
      <c r="D58" s="18" t="s">
        <v>89</v>
      </c>
      <c r="E58" s="14" t="s">
        <v>10</v>
      </c>
      <c r="F58" s="18">
        <v>2</v>
      </c>
      <c r="G58" s="18" t="s">
        <v>13</v>
      </c>
      <c r="H58" s="18">
        <v>13</v>
      </c>
      <c r="I58" s="18">
        <v>70</v>
      </c>
      <c r="J58" s="18">
        <v>1</v>
      </c>
      <c r="K58" s="18" t="s">
        <v>224</v>
      </c>
      <c r="L58" s="18" t="s">
        <v>228</v>
      </c>
      <c r="M58" s="18" t="s">
        <v>392</v>
      </c>
      <c r="N58" s="18" t="s">
        <v>304</v>
      </c>
      <c r="O58" s="18" t="s">
        <v>8</v>
      </c>
      <c r="P58" s="18" t="s">
        <v>0</v>
      </c>
      <c r="Q58" s="14">
        <v>432</v>
      </c>
      <c r="R58" s="19">
        <v>3.8888888888888888</v>
      </c>
      <c r="S58" s="20">
        <v>5</v>
      </c>
      <c r="T58" s="16">
        <f>+Table1_176[[#This Row],[Preliminarus kiekis 36 mėn.]]*Table1_176[[#This Row],[Vieneto įkainis EUR be PVM]]</f>
        <v>1680</v>
      </c>
      <c r="U58" s="21">
        <f>+Table1_176[[#This Row],[Planuojama pirkimo suma EUR be PVM]]*1.05</f>
        <v>1764</v>
      </c>
      <c r="V58" s="22"/>
      <c r="W58" s="23">
        <v>5</v>
      </c>
      <c r="X58" s="19">
        <f>+Table1_176[[#This Row],[Preliminarus kiekis 36 mėn.]]*Table1_176[[#This Row],[Siūlomas vieneto įkainis EUR be PVM]]</f>
        <v>0</v>
      </c>
      <c r="Y58" s="19">
        <f>+Table1_176[[#This Row],[Siūloma pirkimo suma EUR be PVM]]*1.05</f>
        <v>0</v>
      </c>
      <c r="Z58" s="21"/>
      <c r="AA58" s="24"/>
    </row>
    <row r="59" spans="1:27" x14ac:dyDescent="0.25">
      <c r="A59" s="17" t="s">
        <v>408</v>
      </c>
      <c r="B59" s="14"/>
      <c r="C59" s="14" t="s">
        <v>401</v>
      </c>
      <c r="D59" s="18" t="s">
        <v>26</v>
      </c>
      <c r="E59" s="14" t="s">
        <v>10</v>
      </c>
      <c r="F59" s="18">
        <v>2</v>
      </c>
      <c r="G59" s="18" t="s">
        <v>13</v>
      </c>
      <c r="H59" s="18">
        <v>17</v>
      </c>
      <c r="I59" s="18">
        <v>70</v>
      </c>
      <c r="J59" s="18">
        <v>1</v>
      </c>
      <c r="K59" s="18" t="s">
        <v>224</v>
      </c>
      <c r="L59" s="18" t="s">
        <v>228</v>
      </c>
      <c r="M59" s="18" t="s">
        <v>392</v>
      </c>
      <c r="N59" s="18" t="s">
        <v>304</v>
      </c>
      <c r="O59" s="18" t="s">
        <v>8</v>
      </c>
      <c r="P59" s="18" t="s">
        <v>0</v>
      </c>
      <c r="Q59" s="14">
        <v>108</v>
      </c>
      <c r="R59" s="19">
        <v>3.8888888888888888</v>
      </c>
      <c r="S59" s="20">
        <v>5</v>
      </c>
      <c r="T59" s="16">
        <f>+Table1_176[[#This Row],[Preliminarus kiekis 36 mėn.]]*Table1_176[[#This Row],[Vieneto įkainis EUR be PVM]]</f>
        <v>420</v>
      </c>
      <c r="U59" s="21">
        <f>+Table1_176[[#This Row],[Planuojama pirkimo suma EUR be PVM]]*1.05</f>
        <v>441</v>
      </c>
      <c r="V59" s="22"/>
      <c r="W59" s="23">
        <v>5</v>
      </c>
      <c r="X59" s="19">
        <f>+Table1_176[[#This Row],[Preliminarus kiekis 36 mėn.]]*Table1_176[[#This Row],[Siūlomas vieneto įkainis EUR be PVM]]</f>
        <v>0</v>
      </c>
      <c r="Y59" s="19">
        <f>+Table1_176[[#This Row],[Siūloma pirkimo suma EUR be PVM]]*1.05</f>
        <v>0</v>
      </c>
      <c r="Z59" s="21"/>
      <c r="AA59" s="24"/>
    </row>
    <row r="60" spans="1:27" x14ac:dyDescent="0.25">
      <c r="A60" s="17" t="s">
        <v>407</v>
      </c>
      <c r="B60" s="14"/>
      <c r="C60" s="14" t="s">
        <v>401</v>
      </c>
      <c r="D60" s="18" t="s">
        <v>26</v>
      </c>
      <c r="E60" s="14" t="s">
        <v>10</v>
      </c>
      <c r="F60" s="18">
        <v>1</v>
      </c>
      <c r="G60" s="18" t="s">
        <v>13</v>
      </c>
      <c r="H60" s="18">
        <v>13</v>
      </c>
      <c r="I60" s="18">
        <v>70</v>
      </c>
      <c r="J60" s="18">
        <v>1</v>
      </c>
      <c r="K60" s="18" t="s">
        <v>224</v>
      </c>
      <c r="L60" s="18" t="s">
        <v>228</v>
      </c>
      <c r="M60" s="18" t="s">
        <v>392</v>
      </c>
      <c r="N60" s="18" t="s">
        <v>304</v>
      </c>
      <c r="O60" s="18" t="s">
        <v>8</v>
      </c>
      <c r="P60" s="18" t="s">
        <v>0</v>
      </c>
      <c r="Q60" s="14">
        <v>108</v>
      </c>
      <c r="R60" s="19">
        <v>3.8888888888888888</v>
      </c>
      <c r="S60" s="20">
        <v>5</v>
      </c>
      <c r="T60" s="16">
        <f>+Table1_176[[#This Row],[Preliminarus kiekis 36 mėn.]]*Table1_176[[#This Row],[Vieneto įkainis EUR be PVM]]</f>
        <v>420</v>
      </c>
      <c r="U60" s="21">
        <f>+Table1_176[[#This Row],[Planuojama pirkimo suma EUR be PVM]]*1.05</f>
        <v>441</v>
      </c>
      <c r="V60" s="22"/>
      <c r="W60" s="23">
        <v>5</v>
      </c>
      <c r="X60" s="19">
        <f>+Table1_176[[#This Row],[Preliminarus kiekis 36 mėn.]]*Table1_176[[#This Row],[Siūlomas vieneto įkainis EUR be PVM]]</f>
        <v>0</v>
      </c>
      <c r="Y60" s="19">
        <f>+Table1_176[[#This Row],[Siūloma pirkimo suma EUR be PVM]]*1.05</f>
        <v>0</v>
      </c>
      <c r="Z60" s="21"/>
      <c r="AA60" s="24"/>
    </row>
    <row r="61" spans="1:27" x14ac:dyDescent="0.25">
      <c r="A61" s="17" t="s">
        <v>406</v>
      </c>
      <c r="B61" s="14"/>
      <c r="C61" s="14" t="s">
        <v>401</v>
      </c>
      <c r="D61" s="18" t="s">
        <v>17</v>
      </c>
      <c r="E61" s="14" t="s">
        <v>19</v>
      </c>
      <c r="F61" s="18">
        <v>1</v>
      </c>
      <c r="G61" s="18" t="s">
        <v>13</v>
      </c>
      <c r="H61" s="18">
        <v>22</v>
      </c>
      <c r="I61" s="18">
        <v>70</v>
      </c>
      <c r="J61" s="18">
        <v>1</v>
      </c>
      <c r="K61" s="18" t="s">
        <v>224</v>
      </c>
      <c r="L61" s="18" t="s">
        <v>228</v>
      </c>
      <c r="M61" s="18" t="s">
        <v>392</v>
      </c>
      <c r="N61" s="18" t="s">
        <v>304</v>
      </c>
      <c r="O61" s="18" t="s">
        <v>8</v>
      </c>
      <c r="P61" s="18" t="s">
        <v>0</v>
      </c>
      <c r="Q61" s="14">
        <v>108</v>
      </c>
      <c r="R61" s="19">
        <v>3.8888888888888888</v>
      </c>
      <c r="S61" s="20">
        <v>5</v>
      </c>
      <c r="T61" s="16">
        <f>+Table1_176[[#This Row],[Preliminarus kiekis 36 mėn.]]*Table1_176[[#This Row],[Vieneto įkainis EUR be PVM]]</f>
        <v>420</v>
      </c>
      <c r="U61" s="21">
        <f>+Table1_176[[#This Row],[Planuojama pirkimo suma EUR be PVM]]*1.05</f>
        <v>441</v>
      </c>
      <c r="V61" s="22"/>
      <c r="W61" s="23">
        <v>5</v>
      </c>
      <c r="X61" s="19">
        <f>+Table1_176[[#This Row],[Preliminarus kiekis 36 mėn.]]*Table1_176[[#This Row],[Siūlomas vieneto įkainis EUR be PVM]]</f>
        <v>0</v>
      </c>
      <c r="Y61" s="19">
        <f>+Table1_176[[#This Row],[Siūloma pirkimo suma EUR be PVM]]*1.05</f>
        <v>0</v>
      </c>
      <c r="Z61" s="21"/>
      <c r="AA61" s="24"/>
    </row>
    <row r="62" spans="1:27" x14ac:dyDescent="0.25">
      <c r="A62" s="17" t="s">
        <v>405</v>
      </c>
      <c r="B62" s="14"/>
      <c r="C62" s="14" t="s">
        <v>401</v>
      </c>
      <c r="D62" s="18" t="s">
        <v>22</v>
      </c>
      <c r="E62" s="14" t="s">
        <v>19</v>
      </c>
      <c r="F62" s="18">
        <v>1</v>
      </c>
      <c r="G62" s="18" t="s">
        <v>13</v>
      </c>
      <c r="H62" s="18">
        <v>17</v>
      </c>
      <c r="I62" s="18">
        <v>70</v>
      </c>
      <c r="J62" s="18">
        <v>1</v>
      </c>
      <c r="K62" s="18" t="s">
        <v>224</v>
      </c>
      <c r="L62" s="18" t="s">
        <v>228</v>
      </c>
      <c r="M62" s="18" t="s">
        <v>392</v>
      </c>
      <c r="N62" s="18" t="s">
        <v>304</v>
      </c>
      <c r="O62" s="18" t="s">
        <v>8</v>
      </c>
      <c r="P62" s="18" t="s">
        <v>0</v>
      </c>
      <c r="Q62" s="14">
        <v>108</v>
      </c>
      <c r="R62" s="19">
        <v>3.8888888888888888</v>
      </c>
      <c r="S62" s="20">
        <v>5</v>
      </c>
      <c r="T62" s="16">
        <f>+Table1_176[[#This Row],[Preliminarus kiekis 36 mėn.]]*Table1_176[[#This Row],[Vieneto įkainis EUR be PVM]]</f>
        <v>420</v>
      </c>
      <c r="U62" s="21">
        <f>+Table1_176[[#This Row],[Planuojama pirkimo suma EUR be PVM]]*1.05</f>
        <v>441</v>
      </c>
      <c r="V62" s="22"/>
      <c r="W62" s="23">
        <v>5</v>
      </c>
      <c r="X62" s="19">
        <f>+Table1_176[[#This Row],[Preliminarus kiekis 36 mėn.]]*Table1_176[[#This Row],[Siūlomas vieneto įkainis EUR be PVM]]</f>
        <v>0</v>
      </c>
      <c r="Y62" s="19">
        <f>+Table1_176[[#This Row],[Siūloma pirkimo suma EUR be PVM]]*1.05</f>
        <v>0</v>
      </c>
      <c r="Z62" s="21"/>
      <c r="AA62" s="24"/>
    </row>
    <row r="63" spans="1:27" x14ac:dyDescent="0.25">
      <c r="A63" s="17" t="s">
        <v>404</v>
      </c>
      <c r="B63" s="14"/>
      <c r="C63" s="14" t="s">
        <v>401</v>
      </c>
      <c r="D63" s="18" t="s">
        <v>22</v>
      </c>
      <c r="E63" s="14" t="s">
        <v>19</v>
      </c>
      <c r="F63" s="18">
        <v>1</v>
      </c>
      <c r="G63" s="18" t="s">
        <v>13</v>
      </c>
      <c r="H63" s="18">
        <v>22</v>
      </c>
      <c r="I63" s="18">
        <v>70</v>
      </c>
      <c r="J63" s="18">
        <v>1</v>
      </c>
      <c r="K63" s="18" t="s">
        <v>224</v>
      </c>
      <c r="L63" s="18" t="s">
        <v>228</v>
      </c>
      <c r="M63" s="18" t="s">
        <v>392</v>
      </c>
      <c r="N63" s="18" t="s">
        <v>304</v>
      </c>
      <c r="O63" s="18" t="s">
        <v>8</v>
      </c>
      <c r="P63" s="18" t="s">
        <v>0</v>
      </c>
      <c r="Q63" s="14">
        <v>108</v>
      </c>
      <c r="R63" s="19">
        <v>3.8888888888888888</v>
      </c>
      <c r="S63" s="20">
        <v>5</v>
      </c>
      <c r="T63" s="16">
        <f>+Table1_176[[#This Row],[Preliminarus kiekis 36 mėn.]]*Table1_176[[#This Row],[Vieneto įkainis EUR be PVM]]</f>
        <v>420</v>
      </c>
      <c r="U63" s="21">
        <f>+Table1_176[[#This Row],[Planuojama pirkimo suma EUR be PVM]]*1.05</f>
        <v>441</v>
      </c>
      <c r="V63" s="22"/>
      <c r="W63" s="23">
        <v>5</v>
      </c>
      <c r="X63" s="19">
        <f>+Table1_176[[#This Row],[Preliminarus kiekis 36 mėn.]]*Table1_176[[#This Row],[Siūlomas vieneto įkainis EUR be PVM]]</f>
        <v>0</v>
      </c>
      <c r="Y63" s="19">
        <f>+Table1_176[[#This Row],[Siūloma pirkimo suma EUR be PVM]]*1.05</f>
        <v>0</v>
      </c>
      <c r="Z63" s="21"/>
      <c r="AA63" s="24"/>
    </row>
    <row r="64" spans="1:27" x14ac:dyDescent="0.25">
      <c r="A64" s="17" t="s">
        <v>403</v>
      </c>
      <c r="B64" s="14"/>
      <c r="C64" s="14" t="s">
        <v>401</v>
      </c>
      <c r="D64" s="18" t="s">
        <v>89</v>
      </c>
      <c r="E64" s="14" t="s">
        <v>19</v>
      </c>
      <c r="F64" s="18">
        <v>1</v>
      </c>
      <c r="G64" s="18" t="s">
        <v>13</v>
      </c>
      <c r="H64" s="18">
        <v>13</v>
      </c>
      <c r="I64" s="18">
        <v>70</v>
      </c>
      <c r="J64" s="18">
        <v>1</v>
      </c>
      <c r="K64" s="18" t="s">
        <v>224</v>
      </c>
      <c r="L64" s="18" t="s">
        <v>228</v>
      </c>
      <c r="M64" s="18" t="s">
        <v>392</v>
      </c>
      <c r="N64" s="18" t="s">
        <v>304</v>
      </c>
      <c r="O64" s="18" t="s">
        <v>8</v>
      </c>
      <c r="P64" s="18" t="s">
        <v>0</v>
      </c>
      <c r="Q64" s="14">
        <v>1080</v>
      </c>
      <c r="R64" s="19">
        <v>3.8888888888888888</v>
      </c>
      <c r="S64" s="20">
        <v>5</v>
      </c>
      <c r="T64" s="16">
        <f>+Table1_176[[#This Row],[Preliminarus kiekis 36 mėn.]]*Table1_176[[#This Row],[Vieneto įkainis EUR be PVM]]</f>
        <v>4200</v>
      </c>
      <c r="U64" s="21">
        <f>+Table1_176[[#This Row],[Planuojama pirkimo suma EUR be PVM]]*1.05</f>
        <v>4410</v>
      </c>
      <c r="V64" s="22"/>
      <c r="W64" s="23">
        <v>5</v>
      </c>
      <c r="X64" s="19">
        <f>+Table1_176[[#This Row],[Preliminarus kiekis 36 mėn.]]*Table1_176[[#This Row],[Siūlomas vieneto įkainis EUR be PVM]]</f>
        <v>0</v>
      </c>
      <c r="Y64" s="19">
        <f>+Table1_176[[#This Row],[Siūloma pirkimo suma EUR be PVM]]*1.05</f>
        <v>0</v>
      </c>
      <c r="Z64" s="21"/>
      <c r="AA64" s="24"/>
    </row>
    <row r="65" spans="1:27" x14ac:dyDescent="0.25">
      <c r="A65" s="17" t="s">
        <v>402</v>
      </c>
      <c r="B65" s="14"/>
      <c r="C65" s="14" t="s">
        <v>401</v>
      </c>
      <c r="D65" s="18" t="s">
        <v>89</v>
      </c>
      <c r="E65" s="14" t="s">
        <v>19</v>
      </c>
      <c r="F65" s="18">
        <v>1</v>
      </c>
      <c r="G65" s="18" t="s">
        <v>13</v>
      </c>
      <c r="H65" s="18">
        <v>9.3000000000000007</v>
      </c>
      <c r="I65" s="18">
        <v>70</v>
      </c>
      <c r="J65" s="18">
        <v>1</v>
      </c>
      <c r="K65" s="18" t="s">
        <v>224</v>
      </c>
      <c r="L65" s="18" t="s">
        <v>228</v>
      </c>
      <c r="M65" s="18" t="s">
        <v>392</v>
      </c>
      <c r="N65" s="18" t="s">
        <v>304</v>
      </c>
      <c r="O65" s="18" t="s">
        <v>8</v>
      </c>
      <c r="P65" s="18" t="s">
        <v>0</v>
      </c>
      <c r="Q65" s="14">
        <v>756</v>
      </c>
      <c r="R65" s="19">
        <v>3.8888888888888888</v>
      </c>
      <c r="S65" s="20">
        <v>5</v>
      </c>
      <c r="T65" s="16">
        <f>+Table1_176[[#This Row],[Preliminarus kiekis 36 mėn.]]*Table1_176[[#This Row],[Vieneto įkainis EUR be PVM]]</f>
        <v>2940</v>
      </c>
      <c r="U65" s="21">
        <f>+Table1_176[[#This Row],[Planuojama pirkimo suma EUR be PVM]]*1.05</f>
        <v>3087</v>
      </c>
      <c r="V65" s="22"/>
      <c r="W65" s="23">
        <v>5</v>
      </c>
      <c r="X65" s="19">
        <f>+Table1_176[[#This Row],[Preliminarus kiekis 36 mėn.]]*Table1_176[[#This Row],[Siūlomas vieneto įkainis EUR be PVM]]</f>
        <v>0</v>
      </c>
      <c r="Y65" s="19">
        <f>+Table1_176[[#This Row],[Siūloma pirkimo suma EUR be PVM]]*1.05</f>
        <v>0</v>
      </c>
      <c r="Z65" s="21"/>
      <c r="AA65" s="24"/>
    </row>
    <row r="66" spans="1:27" x14ac:dyDescent="0.25">
      <c r="A66" s="51">
        <v>5</v>
      </c>
      <c r="B66" s="37" t="s">
        <v>73</v>
      </c>
      <c r="C66" s="40" t="s">
        <v>389</v>
      </c>
      <c r="D66" s="38"/>
      <c r="E66" s="37"/>
      <c r="F66" s="38"/>
      <c r="G66" s="38"/>
      <c r="H66" s="38"/>
      <c r="I66" s="38"/>
      <c r="J66" s="38"/>
      <c r="K66" s="38"/>
      <c r="L66" s="38"/>
      <c r="M66" s="38"/>
      <c r="N66" s="38"/>
      <c r="O66" s="38"/>
      <c r="P66" s="38"/>
      <c r="Q66" s="37"/>
      <c r="R66" s="52"/>
      <c r="S66" s="53"/>
      <c r="T66" s="45"/>
      <c r="U66" s="54"/>
      <c r="V66" s="55"/>
      <c r="W66" s="56"/>
      <c r="X66" s="52"/>
      <c r="Y66" s="52"/>
      <c r="Z66" s="54"/>
      <c r="AA66" s="57"/>
    </row>
    <row r="67" spans="1:27" x14ac:dyDescent="0.25">
      <c r="A67" s="17" t="s">
        <v>400</v>
      </c>
      <c r="B67" s="14"/>
      <c r="C67" s="14" t="s">
        <v>389</v>
      </c>
      <c r="D67" s="18">
        <v>0</v>
      </c>
      <c r="E67" s="14" t="s">
        <v>10</v>
      </c>
      <c r="F67" s="18">
        <v>1</v>
      </c>
      <c r="G67" s="18" t="s">
        <v>277</v>
      </c>
      <c r="H67" s="18">
        <v>26</v>
      </c>
      <c r="I67" s="18">
        <v>70</v>
      </c>
      <c r="J67" s="18">
        <v>1</v>
      </c>
      <c r="K67" s="18" t="s">
        <v>224</v>
      </c>
      <c r="L67" s="18" t="s">
        <v>399</v>
      </c>
      <c r="M67" s="18" t="s">
        <v>398</v>
      </c>
      <c r="N67" s="18" t="s">
        <v>2</v>
      </c>
      <c r="O67" s="18" t="s">
        <v>8</v>
      </c>
      <c r="P67" s="18" t="s">
        <v>0</v>
      </c>
      <c r="Q67" s="14">
        <v>8640</v>
      </c>
      <c r="R67" s="19">
        <v>3.6</v>
      </c>
      <c r="S67" s="20">
        <v>5</v>
      </c>
      <c r="T67" s="16">
        <f>+Table1_176[[#This Row],[Preliminarus kiekis 36 mėn.]]*Table1_176[[#This Row],[Vieneto įkainis EUR be PVM]]</f>
        <v>31104</v>
      </c>
      <c r="U67" s="21">
        <f>+Table1_176[[#This Row],[Planuojama pirkimo suma EUR be PVM]]*1.05</f>
        <v>32659.200000000001</v>
      </c>
      <c r="V67" s="22"/>
      <c r="W67" s="23">
        <v>5</v>
      </c>
      <c r="X67" s="19">
        <f>+Table1_176[[#This Row],[Preliminarus kiekis 36 mėn.]]*Table1_176[[#This Row],[Siūlomas vieneto įkainis EUR be PVM]]</f>
        <v>0</v>
      </c>
      <c r="Y67" s="19">
        <f>+Table1_176[[#This Row],[Siūloma pirkimo suma EUR be PVM]]*1.05</f>
        <v>0</v>
      </c>
      <c r="Z67" s="21"/>
      <c r="AA67" s="24"/>
    </row>
    <row r="68" spans="1:27" x14ac:dyDescent="0.25">
      <c r="A68" s="17" t="s">
        <v>397</v>
      </c>
      <c r="B68" s="14"/>
      <c r="C68" s="14" t="s">
        <v>389</v>
      </c>
      <c r="D68" s="18" t="s">
        <v>132</v>
      </c>
      <c r="E68" s="14" t="s">
        <v>10</v>
      </c>
      <c r="F68" s="18">
        <v>1</v>
      </c>
      <c r="G68" s="18" t="s">
        <v>13</v>
      </c>
      <c r="H68" s="18">
        <v>9</v>
      </c>
      <c r="I68" s="18">
        <v>70</v>
      </c>
      <c r="J68" s="18">
        <v>1</v>
      </c>
      <c r="K68" s="18" t="s">
        <v>224</v>
      </c>
      <c r="L68" s="18" t="s">
        <v>396</v>
      </c>
      <c r="M68" s="18" t="s">
        <v>395</v>
      </c>
      <c r="N68" s="18" t="s">
        <v>2</v>
      </c>
      <c r="O68" s="18" t="s">
        <v>8</v>
      </c>
      <c r="P68" s="18" t="s">
        <v>0</v>
      </c>
      <c r="Q68" s="14">
        <v>72</v>
      </c>
      <c r="R68" s="19">
        <v>53.791666666666664</v>
      </c>
      <c r="S68" s="20">
        <v>5</v>
      </c>
      <c r="T68" s="16">
        <f>+Table1_176[[#This Row],[Preliminarus kiekis 36 mėn.]]*Table1_176[[#This Row],[Vieneto įkainis EUR be PVM]]</f>
        <v>3873</v>
      </c>
      <c r="U68" s="21">
        <f>+Table1_176[[#This Row],[Planuojama pirkimo suma EUR be PVM]]*1.05</f>
        <v>4066.65</v>
      </c>
      <c r="V68" s="22"/>
      <c r="W68" s="23">
        <v>5</v>
      </c>
      <c r="X68" s="19">
        <f>+Table1_176[[#This Row],[Preliminarus kiekis 36 mėn.]]*Table1_176[[#This Row],[Siūlomas vieneto įkainis EUR be PVM]]</f>
        <v>0</v>
      </c>
      <c r="Y68" s="19">
        <f>+Table1_176[[#This Row],[Siūloma pirkimo suma EUR be PVM]]*1.05</f>
        <v>0</v>
      </c>
      <c r="Z68" s="21"/>
      <c r="AA68" s="24"/>
    </row>
    <row r="69" spans="1:27" x14ac:dyDescent="0.25">
      <c r="A69" s="17" t="s">
        <v>394</v>
      </c>
      <c r="B69" s="14"/>
      <c r="C69" s="14" t="s">
        <v>389</v>
      </c>
      <c r="D69" s="18" t="s">
        <v>89</v>
      </c>
      <c r="E69" s="14" t="s">
        <v>10</v>
      </c>
      <c r="F69" s="18">
        <v>2</v>
      </c>
      <c r="G69" s="18" t="s">
        <v>13</v>
      </c>
      <c r="H69" s="18">
        <v>11</v>
      </c>
      <c r="I69" s="18">
        <v>70</v>
      </c>
      <c r="J69" s="18">
        <v>1</v>
      </c>
      <c r="K69" s="18" t="s">
        <v>224</v>
      </c>
      <c r="L69" s="18" t="s">
        <v>228</v>
      </c>
      <c r="M69" s="18" t="s">
        <v>392</v>
      </c>
      <c r="N69" s="18" t="s">
        <v>2</v>
      </c>
      <c r="O69" s="18" t="s">
        <v>8</v>
      </c>
      <c r="P69" s="18" t="s">
        <v>0</v>
      </c>
      <c r="Q69" s="14">
        <v>1404</v>
      </c>
      <c r="R69" s="19">
        <v>7.1</v>
      </c>
      <c r="S69" s="20">
        <v>5</v>
      </c>
      <c r="T69" s="16">
        <f>+Table1_176[[#This Row],[Preliminarus kiekis 36 mėn.]]*Table1_176[[#This Row],[Vieneto įkainis EUR be PVM]]</f>
        <v>9968.4</v>
      </c>
      <c r="U69" s="21">
        <f>+Table1_176[[#This Row],[Planuojama pirkimo suma EUR be PVM]]*1.05</f>
        <v>10466.82</v>
      </c>
      <c r="V69" s="22"/>
      <c r="W69" s="23">
        <v>5</v>
      </c>
      <c r="X69" s="19">
        <f>+Table1_176[[#This Row],[Preliminarus kiekis 36 mėn.]]*Table1_176[[#This Row],[Siūlomas vieneto įkainis EUR be PVM]]</f>
        <v>0</v>
      </c>
      <c r="Y69" s="19">
        <f>+Table1_176[[#This Row],[Siūloma pirkimo suma EUR be PVM]]*1.05</f>
        <v>0</v>
      </c>
      <c r="Z69" s="21"/>
      <c r="AA69" s="24"/>
    </row>
    <row r="70" spans="1:27" x14ac:dyDescent="0.25">
      <c r="A70" s="17" t="s">
        <v>393</v>
      </c>
      <c r="B70" s="14"/>
      <c r="C70" s="14" t="s">
        <v>389</v>
      </c>
      <c r="D70" s="18" t="s">
        <v>26</v>
      </c>
      <c r="E70" s="14" t="s">
        <v>10</v>
      </c>
      <c r="F70" s="18">
        <v>2</v>
      </c>
      <c r="G70" s="18" t="s">
        <v>13</v>
      </c>
      <c r="H70" s="18">
        <v>17</v>
      </c>
      <c r="I70" s="18">
        <v>70</v>
      </c>
      <c r="J70" s="18">
        <v>1</v>
      </c>
      <c r="K70" s="18" t="s">
        <v>74</v>
      </c>
      <c r="L70" s="18" t="s">
        <v>228</v>
      </c>
      <c r="M70" s="18" t="s">
        <v>392</v>
      </c>
      <c r="N70" s="18" t="s">
        <v>2</v>
      </c>
      <c r="O70" s="18" t="s">
        <v>8</v>
      </c>
      <c r="P70" s="18" t="s">
        <v>0</v>
      </c>
      <c r="Q70" s="14">
        <v>756</v>
      </c>
      <c r="R70" s="19">
        <v>4.3600000000000003</v>
      </c>
      <c r="S70" s="20">
        <v>5</v>
      </c>
      <c r="T70" s="16">
        <f>+Table1_176[[#This Row],[Preliminarus kiekis 36 mėn.]]*Table1_176[[#This Row],[Vieneto įkainis EUR be PVM]]</f>
        <v>3296.1600000000003</v>
      </c>
      <c r="U70" s="21">
        <f>+Table1_176[[#This Row],[Planuojama pirkimo suma EUR be PVM]]*1.05</f>
        <v>3460.9680000000003</v>
      </c>
      <c r="V70" s="22"/>
      <c r="W70" s="23">
        <v>5</v>
      </c>
      <c r="X70" s="19">
        <f>+Table1_176[[#This Row],[Preliminarus kiekis 36 mėn.]]*Table1_176[[#This Row],[Siūlomas vieneto įkainis EUR be PVM]]</f>
        <v>0</v>
      </c>
      <c r="Y70" s="19">
        <f>+Table1_176[[#This Row],[Siūloma pirkimo suma EUR be PVM]]*1.05</f>
        <v>0</v>
      </c>
      <c r="Z70" s="21"/>
      <c r="AA70" s="24"/>
    </row>
    <row r="71" spans="1:27" x14ac:dyDescent="0.25">
      <c r="A71" s="17" t="s">
        <v>391</v>
      </c>
      <c r="B71" s="14"/>
      <c r="C71" s="14" t="s">
        <v>389</v>
      </c>
      <c r="D71" s="18">
        <v>0</v>
      </c>
      <c r="E71" s="14" t="s">
        <v>10</v>
      </c>
      <c r="F71" s="18">
        <v>1</v>
      </c>
      <c r="G71" s="18" t="s">
        <v>9</v>
      </c>
      <c r="H71" s="18">
        <v>36</v>
      </c>
      <c r="I71" s="18">
        <v>70</v>
      </c>
      <c r="J71" s="18">
        <v>1</v>
      </c>
      <c r="K71" s="18" t="s">
        <v>74</v>
      </c>
      <c r="L71" s="18" t="s">
        <v>388</v>
      </c>
      <c r="M71" s="18" t="s">
        <v>387</v>
      </c>
      <c r="N71" s="18" t="s">
        <v>2</v>
      </c>
      <c r="O71" s="18" t="s">
        <v>8</v>
      </c>
      <c r="P71" s="18" t="s">
        <v>0</v>
      </c>
      <c r="Q71" s="14">
        <v>2592</v>
      </c>
      <c r="R71" s="19">
        <v>3.06</v>
      </c>
      <c r="S71" s="20">
        <v>5</v>
      </c>
      <c r="T71" s="16">
        <f>+Table1_176[[#This Row],[Preliminarus kiekis 36 mėn.]]*Table1_176[[#This Row],[Vieneto įkainis EUR be PVM]]</f>
        <v>7931.52</v>
      </c>
      <c r="U71" s="21">
        <f>+Table1_176[[#This Row],[Planuojama pirkimo suma EUR be PVM]]*1.05</f>
        <v>8328.0960000000014</v>
      </c>
      <c r="V71" s="22"/>
      <c r="W71" s="23">
        <v>5</v>
      </c>
      <c r="X71" s="19">
        <f>+Table1_176[[#This Row],[Preliminarus kiekis 36 mėn.]]*Table1_176[[#This Row],[Siūlomas vieneto įkainis EUR be PVM]]</f>
        <v>0</v>
      </c>
      <c r="Y71" s="19">
        <f>+Table1_176[[#This Row],[Siūloma pirkimo suma EUR be PVM]]*1.05</f>
        <v>0</v>
      </c>
      <c r="Z71" s="21"/>
      <c r="AA71" s="24"/>
    </row>
    <row r="72" spans="1:27" x14ac:dyDescent="0.25">
      <c r="A72" s="17" t="s">
        <v>390</v>
      </c>
      <c r="B72" s="14"/>
      <c r="C72" s="14" t="s">
        <v>389</v>
      </c>
      <c r="D72" s="18" t="s">
        <v>132</v>
      </c>
      <c r="E72" s="14" t="s">
        <v>19</v>
      </c>
      <c r="F72" s="18">
        <v>2</v>
      </c>
      <c r="G72" s="18" t="s">
        <v>13</v>
      </c>
      <c r="H72" s="18">
        <v>9.3000000000000007</v>
      </c>
      <c r="I72" s="18">
        <v>70</v>
      </c>
      <c r="J72" s="18">
        <v>1</v>
      </c>
      <c r="K72" s="18" t="s">
        <v>224</v>
      </c>
      <c r="L72" s="18" t="s">
        <v>388</v>
      </c>
      <c r="M72" s="18" t="s">
        <v>387</v>
      </c>
      <c r="N72" s="18" t="s">
        <v>2</v>
      </c>
      <c r="O72" s="18" t="s">
        <v>8</v>
      </c>
      <c r="P72" s="18" t="s">
        <v>0</v>
      </c>
      <c r="Q72" s="14">
        <v>720</v>
      </c>
      <c r="R72" s="19">
        <v>6.88</v>
      </c>
      <c r="S72" s="20">
        <v>5</v>
      </c>
      <c r="T72" s="16">
        <f>+Table1_176[[#This Row],[Preliminarus kiekis 36 mėn.]]*Table1_176[[#This Row],[Vieneto įkainis EUR be PVM]]</f>
        <v>4953.6000000000004</v>
      </c>
      <c r="U72" s="21">
        <f>+Table1_176[[#This Row],[Planuojama pirkimo suma EUR be PVM]]*1.05</f>
        <v>5201.2800000000007</v>
      </c>
      <c r="V72" s="22"/>
      <c r="W72" s="23">
        <v>5</v>
      </c>
      <c r="X72" s="19">
        <f>+Table1_176[[#This Row],[Preliminarus kiekis 36 mėn.]]*Table1_176[[#This Row],[Siūlomas vieneto įkainis EUR be PVM]]</f>
        <v>0</v>
      </c>
      <c r="Y72" s="19">
        <f>+Table1_176[[#This Row],[Siūloma pirkimo suma EUR be PVM]]*1.05</f>
        <v>0</v>
      </c>
      <c r="Z72" s="21"/>
      <c r="AA72" s="24"/>
    </row>
    <row r="73" spans="1:27" x14ac:dyDescent="0.25">
      <c r="A73" s="51">
        <v>6</v>
      </c>
      <c r="B73" s="37" t="s">
        <v>73</v>
      </c>
      <c r="C73" s="40" t="s">
        <v>371</v>
      </c>
      <c r="D73" s="38"/>
      <c r="E73" s="37"/>
      <c r="F73" s="38"/>
      <c r="G73" s="38"/>
      <c r="H73" s="38"/>
      <c r="I73" s="38"/>
      <c r="J73" s="38"/>
      <c r="K73" s="38"/>
      <c r="L73" s="38"/>
      <c r="M73" s="38"/>
      <c r="N73" s="38"/>
      <c r="O73" s="38"/>
      <c r="P73" s="38"/>
      <c r="Q73" s="37"/>
      <c r="R73" s="52"/>
      <c r="S73" s="53"/>
      <c r="T73" s="45"/>
      <c r="U73" s="54"/>
      <c r="V73" s="55"/>
      <c r="W73" s="56"/>
      <c r="X73" s="52"/>
      <c r="Y73" s="52"/>
      <c r="Z73" s="54"/>
      <c r="AA73" s="57"/>
    </row>
    <row r="74" spans="1:27" x14ac:dyDescent="0.25">
      <c r="A74" s="17" t="s">
        <v>386</v>
      </c>
      <c r="B74" s="14"/>
      <c r="C74" s="14" t="s">
        <v>371</v>
      </c>
      <c r="D74" s="18" t="s">
        <v>15</v>
      </c>
      <c r="E74" s="14" t="s">
        <v>370</v>
      </c>
      <c r="F74" s="18">
        <v>1</v>
      </c>
      <c r="G74" s="18" t="s">
        <v>9</v>
      </c>
      <c r="H74" s="18">
        <v>27</v>
      </c>
      <c r="I74" s="18">
        <v>30</v>
      </c>
      <c r="J74" s="18">
        <v>1</v>
      </c>
      <c r="K74" s="18" t="s">
        <v>385</v>
      </c>
      <c r="L74" s="18" t="s">
        <v>384</v>
      </c>
      <c r="M74" s="18" t="s">
        <v>383</v>
      </c>
      <c r="N74" s="18" t="s">
        <v>2</v>
      </c>
      <c r="O74" s="18" t="s">
        <v>8</v>
      </c>
      <c r="P74" s="18" t="s">
        <v>0</v>
      </c>
      <c r="Q74" s="14">
        <v>432</v>
      </c>
      <c r="R74" s="19">
        <v>17.916666666666668</v>
      </c>
      <c r="S74" s="20">
        <v>5</v>
      </c>
      <c r="T74" s="16">
        <f>+Table1_176[[#This Row],[Preliminarus kiekis 36 mėn.]]*Table1_176[[#This Row],[Vieneto įkainis EUR be PVM]]</f>
        <v>7740.0000000000009</v>
      </c>
      <c r="U74" s="21">
        <f>+Table1_176[[#This Row],[Planuojama pirkimo suma EUR be PVM]]*1.05</f>
        <v>8127.0000000000009</v>
      </c>
      <c r="V74" s="22"/>
      <c r="W74" s="23">
        <v>5</v>
      </c>
      <c r="X74" s="19">
        <f>+Table1_176[[#This Row],[Preliminarus kiekis 36 mėn.]]*Table1_176[[#This Row],[Siūlomas vieneto įkainis EUR be PVM]]</f>
        <v>0</v>
      </c>
      <c r="Y74" s="19">
        <f>+Table1_176[[#This Row],[Siūloma pirkimo suma EUR be PVM]]*1.05</f>
        <v>0</v>
      </c>
      <c r="Z74" s="21"/>
      <c r="AA74" s="24"/>
    </row>
    <row r="75" spans="1:27" x14ac:dyDescent="0.25">
      <c r="A75" s="17" t="s">
        <v>382</v>
      </c>
      <c r="B75" s="14"/>
      <c r="C75" s="14" t="s">
        <v>371</v>
      </c>
      <c r="D75" s="18" t="s">
        <v>17</v>
      </c>
      <c r="E75" s="14" t="s">
        <v>370</v>
      </c>
      <c r="F75" s="18">
        <v>1</v>
      </c>
      <c r="G75" s="18" t="s">
        <v>9</v>
      </c>
      <c r="H75" s="18">
        <v>26</v>
      </c>
      <c r="I75" s="18">
        <v>23</v>
      </c>
      <c r="J75" s="18">
        <v>1</v>
      </c>
      <c r="K75" s="18" t="s">
        <v>379</v>
      </c>
      <c r="L75" s="18" t="s">
        <v>369</v>
      </c>
      <c r="M75" s="18" t="s">
        <v>368</v>
      </c>
      <c r="N75" s="18" t="s">
        <v>2</v>
      </c>
      <c r="O75" s="18" t="s">
        <v>8</v>
      </c>
      <c r="P75" s="18" t="s">
        <v>0</v>
      </c>
      <c r="Q75" s="14">
        <v>180</v>
      </c>
      <c r="R75" s="19">
        <v>17.916666666666668</v>
      </c>
      <c r="S75" s="20">
        <v>5</v>
      </c>
      <c r="T75" s="16">
        <f>+Table1_176[[#This Row],[Preliminarus kiekis 36 mėn.]]*Table1_176[[#This Row],[Vieneto įkainis EUR be PVM]]</f>
        <v>3225</v>
      </c>
      <c r="U75" s="21">
        <f>+Table1_176[[#This Row],[Planuojama pirkimo suma EUR be PVM]]*1.05</f>
        <v>3386.25</v>
      </c>
      <c r="V75" s="22"/>
      <c r="W75" s="23">
        <v>5</v>
      </c>
      <c r="X75" s="19">
        <f>+Table1_176[[#This Row],[Preliminarus kiekis 36 mėn.]]*Table1_176[[#This Row],[Siūlomas vieneto įkainis EUR be PVM]]</f>
        <v>0</v>
      </c>
      <c r="Y75" s="19">
        <f>+Table1_176[[#This Row],[Siūloma pirkimo suma EUR be PVM]]*1.05</f>
        <v>0</v>
      </c>
      <c r="Z75" s="21"/>
      <c r="AA75" s="24"/>
    </row>
    <row r="76" spans="1:27" x14ac:dyDescent="0.25">
      <c r="A76" s="17" t="s">
        <v>381</v>
      </c>
      <c r="B76" s="14"/>
      <c r="C76" s="14" t="s">
        <v>371</v>
      </c>
      <c r="D76" s="18" t="s">
        <v>17</v>
      </c>
      <c r="E76" s="14" t="s">
        <v>370</v>
      </c>
      <c r="F76" s="18">
        <v>1</v>
      </c>
      <c r="G76" s="18" t="s">
        <v>9</v>
      </c>
      <c r="H76" s="18">
        <v>26</v>
      </c>
      <c r="I76" s="18">
        <v>30</v>
      </c>
      <c r="J76" s="18">
        <v>1</v>
      </c>
      <c r="K76" s="18" t="s">
        <v>379</v>
      </c>
      <c r="L76" s="18" t="s">
        <v>369</v>
      </c>
      <c r="M76" s="18" t="s">
        <v>368</v>
      </c>
      <c r="N76" s="18" t="s">
        <v>2</v>
      </c>
      <c r="O76" s="18" t="s">
        <v>8</v>
      </c>
      <c r="P76" s="18" t="s">
        <v>0</v>
      </c>
      <c r="Q76" s="14">
        <v>180</v>
      </c>
      <c r="R76" s="19">
        <v>17.916666666666668</v>
      </c>
      <c r="S76" s="20">
        <v>5</v>
      </c>
      <c r="T76" s="16">
        <f>+Table1_176[[#This Row],[Preliminarus kiekis 36 mėn.]]*Table1_176[[#This Row],[Vieneto įkainis EUR be PVM]]</f>
        <v>3225</v>
      </c>
      <c r="U76" s="21">
        <f>+Table1_176[[#This Row],[Planuojama pirkimo suma EUR be PVM]]*1.05</f>
        <v>3386.25</v>
      </c>
      <c r="V76" s="22"/>
      <c r="W76" s="23">
        <v>5</v>
      </c>
      <c r="X76" s="19">
        <f>+Table1_176[[#This Row],[Preliminarus kiekis 36 mėn.]]*Table1_176[[#This Row],[Siūlomas vieneto įkainis EUR be PVM]]</f>
        <v>0</v>
      </c>
      <c r="Y76" s="19">
        <f>+Table1_176[[#This Row],[Siūloma pirkimo suma EUR be PVM]]*1.05</f>
        <v>0</v>
      </c>
      <c r="Z76" s="21"/>
      <c r="AA76" s="24"/>
    </row>
    <row r="77" spans="1:27" x14ac:dyDescent="0.25">
      <c r="A77" s="17" t="s">
        <v>380</v>
      </c>
      <c r="B77" s="14"/>
      <c r="C77" s="14" t="s">
        <v>371</v>
      </c>
      <c r="D77" s="18" t="s">
        <v>15</v>
      </c>
      <c r="E77" s="14" t="s">
        <v>370</v>
      </c>
      <c r="F77" s="18">
        <v>1</v>
      </c>
      <c r="G77" s="18" t="s">
        <v>9</v>
      </c>
      <c r="H77" s="18">
        <v>26</v>
      </c>
      <c r="I77" s="18">
        <v>30</v>
      </c>
      <c r="J77" s="18">
        <v>1</v>
      </c>
      <c r="K77" s="18" t="s">
        <v>379</v>
      </c>
      <c r="L77" s="18" t="s">
        <v>369</v>
      </c>
      <c r="M77" s="18" t="s">
        <v>368</v>
      </c>
      <c r="N77" s="18" t="s">
        <v>2</v>
      </c>
      <c r="O77" s="18" t="s">
        <v>8</v>
      </c>
      <c r="P77" s="18" t="s">
        <v>0</v>
      </c>
      <c r="Q77" s="14">
        <v>360</v>
      </c>
      <c r="R77" s="19">
        <v>17.916666666666668</v>
      </c>
      <c r="S77" s="20">
        <v>5</v>
      </c>
      <c r="T77" s="16">
        <f>+Table1_176[[#This Row],[Preliminarus kiekis 36 mėn.]]*Table1_176[[#This Row],[Vieneto įkainis EUR be PVM]]</f>
        <v>6450</v>
      </c>
      <c r="U77" s="21">
        <f>+Table1_176[[#This Row],[Planuojama pirkimo suma EUR be PVM]]*1.05</f>
        <v>6772.5</v>
      </c>
      <c r="V77" s="22"/>
      <c r="W77" s="23">
        <v>5</v>
      </c>
      <c r="X77" s="19">
        <f>+Table1_176[[#This Row],[Preliminarus kiekis 36 mėn.]]*Table1_176[[#This Row],[Siūlomas vieneto įkainis EUR be PVM]]</f>
        <v>0</v>
      </c>
      <c r="Y77" s="19">
        <f>+Table1_176[[#This Row],[Siūloma pirkimo suma EUR be PVM]]*1.05</f>
        <v>0</v>
      </c>
      <c r="Z77" s="21"/>
      <c r="AA77" s="24"/>
    </row>
    <row r="78" spans="1:27" x14ac:dyDescent="0.25">
      <c r="A78" s="17" t="s">
        <v>378</v>
      </c>
      <c r="B78" s="14"/>
      <c r="C78" s="14" t="s">
        <v>371</v>
      </c>
      <c r="D78" s="18" t="s">
        <v>22</v>
      </c>
      <c r="E78" s="14" t="s">
        <v>370</v>
      </c>
      <c r="F78" s="18">
        <v>1</v>
      </c>
      <c r="G78" s="18" t="s">
        <v>9</v>
      </c>
      <c r="H78" s="18">
        <v>26</v>
      </c>
      <c r="I78" s="18">
        <v>45</v>
      </c>
      <c r="J78" s="18">
        <v>1</v>
      </c>
      <c r="K78" s="18" t="s">
        <v>224</v>
      </c>
      <c r="L78" s="18" t="s">
        <v>369</v>
      </c>
      <c r="M78" s="18" t="s">
        <v>368</v>
      </c>
      <c r="N78" s="18" t="s">
        <v>2</v>
      </c>
      <c r="O78" s="18" t="s">
        <v>8</v>
      </c>
      <c r="P78" s="18" t="s">
        <v>0</v>
      </c>
      <c r="Q78" s="14">
        <v>720</v>
      </c>
      <c r="R78" s="19">
        <v>25.166666666666668</v>
      </c>
      <c r="S78" s="20">
        <v>5</v>
      </c>
      <c r="T78" s="16">
        <f>+Table1_176[[#This Row],[Preliminarus kiekis 36 mėn.]]*Table1_176[[#This Row],[Vieneto įkainis EUR be PVM]]</f>
        <v>18120</v>
      </c>
      <c r="U78" s="21">
        <f>+Table1_176[[#This Row],[Planuojama pirkimo suma EUR be PVM]]*1.05</f>
        <v>19026</v>
      </c>
      <c r="V78" s="22"/>
      <c r="W78" s="23">
        <v>5</v>
      </c>
      <c r="X78" s="19">
        <f>+Table1_176[[#This Row],[Preliminarus kiekis 36 mėn.]]*Table1_176[[#This Row],[Siūlomas vieneto įkainis EUR be PVM]]</f>
        <v>0</v>
      </c>
      <c r="Y78" s="19">
        <f>+Table1_176[[#This Row],[Siūloma pirkimo suma EUR be PVM]]*1.05</f>
        <v>0</v>
      </c>
      <c r="Z78" s="21"/>
      <c r="AA78" s="24"/>
    </row>
    <row r="79" spans="1:27" x14ac:dyDescent="0.25">
      <c r="A79" s="17" t="s">
        <v>377</v>
      </c>
      <c r="B79" s="14"/>
      <c r="C79" s="14" t="s">
        <v>371</v>
      </c>
      <c r="D79" s="18" t="s">
        <v>17</v>
      </c>
      <c r="E79" s="14" t="s">
        <v>370</v>
      </c>
      <c r="F79" s="18">
        <v>1</v>
      </c>
      <c r="G79" s="18" t="s">
        <v>9</v>
      </c>
      <c r="H79" s="18">
        <v>26</v>
      </c>
      <c r="I79" s="18">
        <v>15</v>
      </c>
      <c r="J79" s="18">
        <v>1</v>
      </c>
      <c r="K79" s="18" t="s">
        <v>224</v>
      </c>
      <c r="L79" s="18" t="s">
        <v>369</v>
      </c>
      <c r="M79" s="18" t="s">
        <v>368</v>
      </c>
      <c r="N79" s="18" t="s">
        <v>2</v>
      </c>
      <c r="O79" s="18" t="s">
        <v>8</v>
      </c>
      <c r="P79" s="18" t="s">
        <v>0</v>
      </c>
      <c r="Q79" s="14">
        <v>720</v>
      </c>
      <c r="R79" s="19">
        <v>26.166666666666668</v>
      </c>
      <c r="S79" s="20">
        <v>5</v>
      </c>
      <c r="T79" s="16">
        <f>+Table1_176[[#This Row],[Preliminarus kiekis 36 mėn.]]*Table1_176[[#This Row],[Vieneto įkainis EUR be PVM]]</f>
        <v>18840</v>
      </c>
      <c r="U79" s="21">
        <f>+Table1_176[[#This Row],[Planuojama pirkimo suma EUR be PVM]]*1.05</f>
        <v>19782</v>
      </c>
      <c r="V79" s="22"/>
      <c r="W79" s="23">
        <v>5</v>
      </c>
      <c r="X79" s="19">
        <f>+Table1_176[[#This Row],[Preliminarus kiekis 36 mėn.]]*Table1_176[[#This Row],[Siūlomas vieneto įkainis EUR be PVM]]</f>
        <v>0</v>
      </c>
      <c r="Y79" s="19">
        <f>+Table1_176[[#This Row],[Siūloma pirkimo suma EUR be PVM]]*1.05</f>
        <v>0</v>
      </c>
      <c r="Z79" s="21"/>
      <c r="AA79" s="24"/>
    </row>
    <row r="80" spans="1:27" x14ac:dyDescent="0.25">
      <c r="A80" s="17" t="s">
        <v>376</v>
      </c>
      <c r="B80" s="14"/>
      <c r="C80" s="14" t="s">
        <v>371</v>
      </c>
      <c r="D80" s="18" t="s">
        <v>17</v>
      </c>
      <c r="E80" s="14" t="s">
        <v>370</v>
      </c>
      <c r="F80" s="18">
        <v>1</v>
      </c>
      <c r="G80" s="18" t="s">
        <v>9</v>
      </c>
      <c r="H80" s="18">
        <v>26</v>
      </c>
      <c r="I80" s="18">
        <v>30</v>
      </c>
      <c r="J80" s="18">
        <v>1</v>
      </c>
      <c r="K80" s="18" t="s">
        <v>224</v>
      </c>
      <c r="L80" s="18" t="s">
        <v>369</v>
      </c>
      <c r="M80" s="18" t="s">
        <v>368</v>
      </c>
      <c r="N80" s="18" t="s">
        <v>2</v>
      </c>
      <c r="O80" s="18" t="s">
        <v>8</v>
      </c>
      <c r="P80" s="18" t="s">
        <v>0</v>
      </c>
      <c r="Q80" s="14">
        <v>720</v>
      </c>
      <c r="R80" s="19">
        <v>17.916666666666668</v>
      </c>
      <c r="S80" s="20">
        <v>5</v>
      </c>
      <c r="T80" s="16">
        <f>+Table1_176[[#This Row],[Preliminarus kiekis 36 mėn.]]*Table1_176[[#This Row],[Vieneto įkainis EUR be PVM]]</f>
        <v>12900</v>
      </c>
      <c r="U80" s="21">
        <f>+Table1_176[[#This Row],[Planuojama pirkimo suma EUR be PVM]]*1.05</f>
        <v>13545</v>
      </c>
      <c r="V80" s="22"/>
      <c r="W80" s="23">
        <v>5</v>
      </c>
      <c r="X80" s="19">
        <f>+Table1_176[[#This Row],[Preliminarus kiekis 36 mėn.]]*Table1_176[[#This Row],[Siūlomas vieneto įkainis EUR be PVM]]</f>
        <v>0</v>
      </c>
      <c r="Y80" s="19">
        <f>+Table1_176[[#This Row],[Siūloma pirkimo suma EUR be PVM]]*1.05</f>
        <v>0</v>
      </c>
      <c r="Z80" s="21"/>
      <c r="AA80" s="24"/>
    </row>
    <row r="81" spans="1:27" x14ac:dyDescent="0.25">
      <c r="A81" s="17" t="s">
        <v>375</v>
      </c>
      <c r="B81" s="14"/>
      <c r="C81" s="14" t="s">
        <v>371</v>
      </c>
      <c r="D81" s="18" t="s">
        <v>15</v>
      </c>
      <c r="E81" s="14" t="s">
        <v>370</v>
      </c>
      <c r="F81" s="18">
        <v>1</v>
      </c>
      <c r="G81" s="18" t="s">
        <v>9</v>
      </c>
      <c r="H81" s="18">
        <v>27</v>
      </c>
      <c r="I81" s="18">
        <v>15</v>
      </c>
      <c r="J81" s="18">
        <v>1</v>
      </c>
      <c r="K81" s="18" t="s">
        <v>224</v>
      </c>
      <c r="L81" s="18" t="s">
        <v>369</v>
      </c>
      <c r="M81" s="18" t="s">
        <v>368</v>
      </c>
      <c r="N81" s="18" t="s">
        <v>2</v>
      </c>
      <c r="O81" s="18" t="s">
        <v>8</v>
      </c>
      <c r="P81" s="18" t="s">
        <v>0</v>
      </c>
      <c r="Q81" s="14">
        <v>1080</v>
      </c>
      <c r="R81" s="19">
        <v>26.166666666666668</v>
      </c>
      <c r="S81" s="20">
        <v>5</v>
      </c>
      <c r="T81" s="16">
        <f>+Table1_176[[#This Row],[Preliminarus kiekis 36 mėn.]]*Table1_176[[#This Row],[Vieneto įkainis EUR be PVM]]</f>
        <v>28260</v>
      </c>
      <c r="U81" s="21">
        <f>+Table1_176[[#This Row],[Planuojama pirkimo suma EUR be PVM]]*1.05</f>
        <v>29673</v>
      </c>
      <c r="V81" s="22"/>
      <c r="W81" s="23">
        <v>5</v>
      </c>
      <c r="X81" s="19">
        <f>+Table1_176[[#This Row],[Preliminarus kiekis 36 mėn.]]*Table1_176[[#This Row],[Siūlomas vieneto įkainis EUR be PVM]]</f>
        <v>0</v>
      </c>
      <c r="Y81" s="19">
        <f>+Table1_176[[#This Row],[Siūloma pirkimo suma EUR be PVM]]*1.05</f>
        <v>0</v>
      </c>
      <c r="Z81" s="21"/>
      <c r="AA81" s="24"/>
    </row>
    <row r="82" spans="1:27" x14ac:dyDescent="0.25">
      <c r="A82" s="17" t="s">
        <v>374</v>
      </c>
      <c r="B82" s="14"/>
      <c r="C82" s="14" t="s">
        <v>371</v>
      </c>
      <c r="D82" s="18" t="s">
        <v>15</v>
      </c>
      <c r="E82" s="14" t="s">
        <v>370</v>
      </c>
      <c r="F82" s="18">
        <v>1</v>
      </c>
      <c r="G82" s="18" t="s">
        <v>9</v>
      </c>
      <c r="H82" s="18">
        <v>27</v>
      </c>
      <c r="I82" s="18">
        <v>23</v>
      </c>
      <c r="J82" s="18">
        <v>1</v>
      </c>
      <c r="K82" s="18" t="s">
        <v>224</v>
      </c>
      <c r="L82" s="18" t="s">
        <v>369</v>
      </c>
      <c r="M82" s="18" t="s">
        <v>368</v>
      </c>
      <c r="N82" s="18" t="s">
        <v>2</v>
      </c>
      <c r="O82" s="18" t="s">
        <v>8</v>
      </c>
      <c r="P82" s="18" t="s">
        <v>0</v>
      </c>
      <c r="Q82" s="14">
        <v>1080</v>
      </c>
      <c r="R82" s="19">
        <v>17.916666666666668</v>
      </c>
      <c r="S82" s="20">
        <v>5</v>
      </c>
      <c r="T82" s="16">
        <f>+Table1_176[[#This Row],[Preliminarus kiekis 36 mėn.]]*Table1_176[[#This Row],[Vieneto įkainis EUR be PVM]]</f>
        <v>19350</v>
      </c>
      <c r="U82" s="21">
        <f>+Table1_176[[#This Row],[Planuojama pirkimo suma EUR be PVM]]*1.05</f>
        <v>20317.5</v>
      </c>
      <c r="V82" s="22"/>
      <c r="W82" s="23">
        <v>5</v>
      </c>
      <c r="X82" s="19">
        <f>+Table1_176[[#This Row],[Preliminarus kiekis 36 mėn.]]*Table1_176[[#This Row],[Siūlomas vieneto įkainis EUR be PVM]]</f>
        <v>0</v>
      </c>
      <c r="Y82" s="19">
        <f>+Table1_176[[#This Row],[Siūloma pirkimo suma EUR be PVM]]*1.05</f>
        <v>0</v>
      </c>
      <c r="Z82" s="21"/>
      <c r="AA82" s="24"/>
    </row>
    <row r="83" spans="1:27" x14ac:dyDescent="0.25">
      <c r="A83" s="17" t="s">
        <v>373</v>
      </c>
      <c r="B83" s="14"/>
      <c r="C83" s="14" t="s">
        <v>371</v>
      </c>
      <c r="D83" s="18" t="s">
        <v>15</v>
      </c>
      <c r="E83" s="14" t="s">
        <v>370</v>
      </c>
      <c r="F83" s="18">
        <v>1</v>
      </c>
      <c r="G83" s="18" t="s">
        <v>9</v>
      </c>
      <c r="H83" s="18">
        <v>27</v>
      </c>
      <c r="I83" s="18">
        <v>30</v>
      </c>
      <c r="J83" s="18">
        <v>1</v>
      </c>
      <c r="K83" s="18" t="s">
        <v>224</v>
      </c>
      <c r="L83" s="18" t="s">
        <v>369</v>
      </c>
      <c r="M83" s="18" t="s">
        <v>368</v>
      </c>
      <c r="N83" s="18" t="s">
        <v>2</v>
      </c>
      <c r="O83" s="18" t="s">
        <v>8</v>
      </c>
      <c r="P83" s="18" t="s">
        <v>0</v>
      </c>
      <c r="Q83" s="14">
        <v>1080</v>
      </c>
      <c r="R83" s="19">
        <v>17.916666666666668</v>
      </c>
      <c r="S83" s="20">
        <v>5</v>
      </c>
      <c r="T83" s="16">
        <f>+Table1_176[[#This Row],[Preliminarus kiekis 36 mėn.]]*Table1_176[[#This Row],[Vieneto įkainis EUR be PVM]]</f>
        <v>19350</v>
      </c>
      <c r="U83" s="21">
        <f>+Table1_176[[#This Row],[Planuojama pirkimo suma EUR be PVM]]*1.05</f>
        <v>20317.5</v>
      </c>
      <c r="V83" s="22"/>
      <c r="W83" s="23">
        <v>5</v>
      </c>
      <c r="X83" s="19">
        <f>+Table1_176[[#This Row],[Preliminarus kiekis 36 mėn.]]*Table1_176[[#This Row],[Siūlomas vieneto įkainis EUR be PVM]]</f>
        <v>0</v>
      </c>
      <c r="Y83" s="19">
        <f>+Table1_176[[#This Row],[Siūloma pirkimo suma EUR be PVM]]*1.05</f>
        <v>0</v>
      </c>
      <c r="Z83" s="21"/>
      <c r="AA83" s="24"/>
    </row>
    <row r="84" spans="1:27" x14ac:dyDescent="0.25">
      <c r="A84" s="17" t="s">
        <v>372</v>
      </c>
      <c r="B84" s="14"/>
      <c r="C84" s="14" t="s">
        <v>371</v>
      </c>
      <c r="D84" s="18" t="s">
        <v>17</v>
      </c>
      <c r="E84" s="14" t="s">
        <v>370</v>
      </c>
      <c r="F84" s="18">
        <v>1</v>
      </c>
      <c r="G84" s="18" t="s">
        <v>9</v>
      </c>
      <c r="H84" s="18">
        <v>17</v>
      </c>
      <c r="I84" s="18">
        <v>15</v>
      </c>
      <c r="J84" s="18">
        <v>1</v>
      </c>
      <c r="K84" s="18" t="s">
        <v>4</v>
      </c>
      <c r="L84" s="18" t="s">
        <v>369</v>
      </c>
      <c r="M84" s="18" t="s">
        <v>368</v>
      </c>
      <c r="N84" s="18" t="s">
        <v>2</v>
      </c>
      <c r="O84" s="18" t="s">
        <v>8</v>
      </c>
      <c r="P84" s="18" t="s">
        <v>0</v>
      </c>
      <c r="Q84" s="14">
        <v>144</v>
      </c>
      <c r="R84" s="19">
        <v>11.133333333333333</v>
      </c>
      <c r="S84" s="20">
        <v>5</v>
      </c>
      <c r="T84" s="16">
        <f>+Table1_176[[#This Row],[Preliminarus kiekis 36 mėn.]]*Table1_176[[#This Row],[Vieneto įkainis EUR be PVM]]</f>
        <v>1603.1999999999998</v>
      </c>
      <c r="U84" s="21">
        <f>+Table1_176[[#This Row],[Planuojama pirkimo suma EUR be PVM]]*1.05</f>
        <v>1683.36</v>
      </c>
      <c r="V84" s="22"/>
      <c r="W84" s="23">
        <v>5</v>
      </c>
      <c r="X84" s="19">
        <f>+Table1_176[[#This Row],[Preliminarus kiekis 36 mėn.]]*Table1_176[[#This Row],[Siūlomas vieneto įkainis EUR be PVM]]</f>
        <v>0</v>
      </c>
      <c r="Y84" s="19">
        <f>+Table1_176[[#This Row],[Siūloma pirkimo suma EUR be PVM]]*1.05</f>
        <v>0</v>
      </c>
      <c r="Z84" s="21"/>
      <c r="AA84" s="24"/>
    </row>
    <row r="85" spans="1:27" ht="27.6" x14ac:dyDescent="0.25">
      <c r="A85" s="58">
        <v>7</v>
      </c>
      <c r="B85" s="59" t="s">
        <v>73</v>
      </c>
      <c r="C85" s="60" t="s">
        <v>364</v>
      </c>
      <c r="D85" s="38"/>
      <c r="E85" s="37"/>
      <c r="F85" s="38"/>
      <c r="G85" s="38"/>
      <c r="H85" s="38"/>
      <c r="I85" s="38"/>
      <c r="J85" s="38"/>
      <c r="K85" s="38"/>
      <c r="L85" s="38"/>
      <c r="M85" s="38"/>
      <c r="N85" s="38"/>
      <c r="O85" s="38"/>
      <c r="P85" s="38"/>
      <c r="Q85" s="37"/>
      <c r="R85" s="52"/>
      <c r="S85" s="53"/>
      <c r="T85" s="45"/>
      <c r="U85" s="54"/>
      <c r="V85" s="55"/>
      <c r="W85" s="56"/>
      <c r="X85" s="52"/>
      <c r="Y85" s="52"/>
      <c r="Z85" s="54"/>
      <c r="AA85" s="57"/>
    </row>
    <row r="86" spans="1:27" ht="27.6" x14ac:dyDescent="0.25">
      <c r="A86" s="26" t="s">
        <v>367</v>
      </c>
      <c r="B86" s="14"/>
      <c r="C86" s="27" t="s">
        <v>364</v>
      </c>
      <c r="D86" s="18" t="s">
        <v>17</v>
      </c>
      <c r="E86" s="14" t="s">
        <v>56</v>
      </c>
      <c r="F86" s="18">
        <v>1</v>
      </c>
      <c r="G86" s="18" t="s">
        <v>13</v>
      </c>
      <c r="H86" s="18">
        <v>26</v>
      </c>
      <c r="I86" s="18">
        <v>23</v>
      </c>
      <c r="J86" s="18">
        <v>1</v>
      </c>
      <c r="K86" s="18" t="s">
        <v>74</v>
      </c>
      <c r="L86" s="18" t="s">
        <v>358</v>
      </c>
      <c r="M86" s="18" t="s">
        <v>366</v>
      </c>
      <c r="N86" s="18" t="s">
        <v>304</v>
      </c>
      <c r="O86" s="18" t="s">
        <v>8</v>
      </c>
      <c r="P86" s="18" t="s">
        <v>0</v>
      </c>
      <c r="Q86" s="14">
        <v>2196</v>
      </c>
      <c r="R86" s="19">
        <v>20.717722861104313</v>
      </c>
      <c r="S86" s="20">
        <v>5</v>
      </c>
      <c r="T86" s="16">
        <f>+Table1_176[[#This Row],[Preliminarus kiekis 36 mėn.]]*Table1_176[[#This Row],[Vieneto įkainis EUR be PVM]]</f>
        <v>45496.119402985074</v>
      </c>
      <c r="U86" s="21">
        <f>+Table1_176[[#This Row],[Planuojama pirkimo suma EUR be PVM]]*1.05</f>
        <v>47770.925373134327</v>
      </c>
      <c r="V86" s="22"/>
      <c r="W86" s="23">
        <v>5</v>
      </c>
      <c r="X86" s="19">
        <f>+Table1_176[[#This Row],[Preliminarus kiekis 36 mėn.]]*Table1_176[[#This Row],[Siūlomas vieneto įkainis EUR be PVM]]</f>
        <v>0</v>
      </c>
      <c r="Y86" s="19">
        <f>+Table1_176[[#This Row],[Siūloma pirkimo suma EUR be PVM]]*1.05</f>
        <v>0</v>
      </c>
      <c r="Z86" s="21"/>
      <c r="AA86" s="24"/>
    </row>
    <row r="87" spans="1:27" ht="27.6" x14ac:dyDescent="0.25">
      <c r="A87" s="26" t="s">
        <v>365</v>
      </c>
      <c r="B87" s="14"/>
      <c r="C87" s="27" t="s">
        <v>364</v>
      </c>
      <c r="D87" s="18" t="s">
        <v>15</v>
      </c>
      <c r="E87" s="14" t="s">
        <v>56</v>
      </c>
      <c r="F87" s="18">
        <v>1</v>
      </c>
      <c r="G87" s="18" t="s">
        <v>13</v>
      </c>
      <c r="H87" s="18">
        <v>26</v>
      </c>
      <c r="I87" s="18">
        <v>30</v>
      </c>
      <c r="J87" s="18">
        <v>1</v>
      </c>
      <c r="K87" s="18" t="s">
        <v>74</v>
      </c>
      <c r="L87" s="18" t="s">
        <v>358</v>
      </c>
      <c r="M87" s="18" t="s">
        <v>363</v>
      </c>
      <c r="N87" s="18" t="s">
        <v>304</v>
      </c>
      <c r="O87" s="18" t="s">
        <v>8</v>
      </c>
      <c r="P87" s="18" t="s">
        <v>0</v>
      </c>
      <c r="Q87" s="14">
        <v>1116</v>
      </c>
      <c r="R87" s="19">
        <v>23.288851528843125</v>
      </c>
      <c r="S87" s="20">
        <v>5</v>
      </c>
      <c r="T87" s="16">
        <f>+Table1_176[[#This Row],[Preliminarus kiekis 36 mėn.]]*Table1_176[[#This Row],[Vieneto įkainis EUR be PVM]]</f>
        <v>25990.358306188926</v>
      </c>
      <c r="U87" s="21">
        <f>+Table1_176[[#This Row],[Planuojama pirkimo suma EUR be PVM]]*1.05</f>
        <v>27289.876221498373</v>
      </c>
      <c r="V87" s="22"/>
      <c r="W87" s="23">
        <v>5</v>
      </c>
      <c r="X87" s="19">
        <f>+Table1_176[[#This Row],[Preliminarus kiekis 36 mėn.]]*Table1_176[[#This Row],[Siūlomas vieneto įkainis EUR be PVM]]</f>
        <v>0</v>
      </c>
      <c r="Y87" s="19">
        <f>+Table1_176[[#This Row],[Siūloma pirkimo suma EUR be PVM]]*1.05</f>
        <v>0</v>
      </c>
      <c r="Z87" s="21"/>
      <c r="AA87" s="24"/>
    </row>
    <row r="88" spans="1:27" x14ac:dyDescent="0.25">
      <c r="A88" s="51">
        <v>8</v>
      </c>
      <c r="B88" s="37" t="s">
        <v>73</v>
      </c>
      <c r="C88" s="40" t="s">
        <v>360</v>
      </c>
      <c r="D88" s="38"/>
      <c r="E88" s="37"/>
      <c r="F88" s="38"/>
      <c r="G88" s="38"/>
      <c r="H88" s="38"/>
      <c r="I88" s="38"/>
      <c r="J88" s="38"/>
      <c r="K88" s="38"/>
      <c r="L88" s="38"/>
      <c r="M88" s="38"/>
      <c r="N88" s="38"/>
      <c r="O88" s="38"/>
      <c r="P88" s="38"/>
      <c r="Q88" s="37"/>
      <c r="R88" s="52"/>
      <c r="S88" s="53"/>
      <c r="T88" s="45"/>
      <c r="U88" s="54"/>
      <c r="V88" s="55"/>
      <c r="W88" s="56"/>
      <c r="X88" s="52"/>
      <c r="Y88" s="52"/>
      <c r="Z88" s="54"/>
      <c r="AA88" s="57"/>
    </row>
    <row r="89" spans="1:27" x14ac:dyDescent="0.25">
      <c r="A89" s="17" t="s">
        <v>362</v>
      </c>
      <c r="B89" s="14"/>
      <c r="C89" s="14" t="s">
        <v>360</v>
      </c>
      <c r="D89" s="18" t="s">
        <v>17</v>
      </c>
      <c r="E89" s="14" t="s">
        <v>14</v>
      </c>
      <c r="F89" s="18">
        <v>2</v>
      </c>
      <c r="G89" s="18" t="s">
        <v>9</v>
      </c>
      <c r="H89" s="18">
        <v>24</v>
      </c>
      <c r="I89" s="18" t="s">
        <v>359</v>
      </c>
      <c r="J89" s="18">
        <v>1</v>
      </c>
      <c r="K89" s="18" t="s">
        <v>74</v>
      </c>
      <c r="L89" s="18" t="s">
        <v>358</v>
      </c>
      <c r="M89" s="18" t="s">
        <v>357</v>
      </c>
      <c r="N89" s="18" t="s">
        <v>2</v>
      </c>
      <c r="O89" s="18" t="s">
        <v>8</v>
      </c>
      <c r="P89" s="18" t="s">
        <v>0</v>
      </c>
      <c r="Q89" s="14">
        <v>2448</v>
      </c>
      <c r="R89" s="19">
        <v>19.95</v>
      </c>
      <c r="S89" s="20">
        <v>5</v>
      </c>
      <c r="T89" s="16">
        <f>+Table1_176[[#This Row],[Preliminarus kiekis 36 mėn.]]*Table1_176[[#This Row],[Vieneto įkainis EUR be PVM]]</f>
        <v>48837.599999999999</v>
      </c>
      <c r="U89" s="21">
        <f>+Table1_176[[#This Row],[Planuojama pirkimo suma EUR be PVM]]*1.05</f>
        <v>51279.48</v>
      </c>
      <c r="V89" s="22"/>
      <c r="W89" s="23">
        <v>5</v>
      </c>
      <c r="X89" s="19">
        <f>+Table1_176[[#This Row],[Preliminarus kiekis 36 mėn.]]*Table1_176[[#This Row],[Siūlomas vieneto įkainis EUR be PVM]]</f>
        <v>0</v>
      </c>
      <c r="Y89" s="19">
        <f>+Table1_176[[#This Row],[Siūloma pirkimo suma EUR be PVM]]*1.05</f>
        <v>0</v>
      </c>
      <c r="Z89" s="21"/>
      <c r="AA89" s="24"/>
    </row>
    <row r="90" spans="1:27" x14ac:dyDescent="0.25">
      <c r="A90" s="17" t="s">
        <v>361</v>
      </c>
      <c r="B90" s="14"/>
      <c r="C90" s="14" t="s">
        <v>360</v>
      </c>
      <c r="D90" s="18" t="s">
        <v>22</v>
      </c>
      <c r="E90" s="14" t="s">
        <v>14</v>
      </c>
      <c r="F90" s="18">
        <v>2</v>
      </c>
      <c r="G90" s="18" t="s">
        <v>9</v>
      </c>
      <c r="H90" s="18">
        <v>19</v>
      </c>
      <c r="I90" s="18" t="s">
        <v>359</v>
      </c>
      <c r="J90" s="18">
        <v>1</v>
      </c>
      <c r="K90" s="18" t="s">
        <v>74</v>
      </c>
      <c r="L90" s="18" t="s">
        <v>358</v>
      </c>
      <c r="M90" s="18" t="s">
        <v>357</v>
      </c>
      <c r="N90" s="18" t="s">
        <v>2</v>
      </c>
      <c r="O90" s="18" t="s">
        <v>8</v>
      </c>
      <c r="P90" s="18" t="s">
        <v>0</v>
      </c>
      <c r="Q90" s="14">
        <v>3204</v>
      </c>
      <c r="R90" s="19">
        <v>19.95</v>
      </c>
      <c r="S90" s="20">
        <v>5</v>
      </c>
      <c r="T90" s="16">
        <f>+Table1_176[[#This Row],[Preliminarus kiekis 36 mėn.]]*Table1_176[[#This Row],[Vieneto įkainis EUR be PVM]]</f>
        <v>63919.799999999996</v>
      </c>
      <c r="U90" s="21">
        <f>+Table1_176[[#This Row],[Planuojama pirkimo suma EUR be PVM]]*1.05</f>
        <v>67115.789999999994</v>
      </c>
      <c r="V90" s="22"/>
      <c r="W90" s="23">
        <v>5</v>
      </c>
      <c r="X90" s="19">
        <f>+Table1_176[[#This Row],[Preliminarus kiekis 36 mėn.]]*Table1_176[[#This Row],[Siūlomas vieneto įkainis EUR be PVM]]</f>
        <v>0</v>
      </c>
      <c r="Y90" s="19">
        <f>+Table1_176[[#This Row],[Siūloma pirkimo suma EUR be PVM]]*1.05</f>
        <v>0</v>
      </c>
      <c r="Z90" s="21"/>
      <c r="AA90" s="24"/>
    </row>
    <row r="91" spans="1:27" x14ac:dyDescent="0.25">
      <c r="A91" s="51">
        <v>9</v>
      </c>
      <c r="B91" s="37" t="s">
        <v>73</v>
      </c>
      <c r="C91" s="40" t="s">
        <v>350</v>
      </c>
      <c r="D91" s="38"/>
      <c r="E91" s="37"/>
      <c r="F91" s="38"/>
      <c r="G91" s="38"/>
      <c r="H91" s="38"/>
      <c r="I91" s="38"/>
      <c r="J91" s="38"/>
      <c r="K91" s="38"/>
      <c r="L91" s="38"/>
      <c r="M91" s="38"/>
      <c r="N91" s="38"/>
      <c r="O91" s="38"/>
      <c r="P91" s="38"/>
      <c r="Q91" s="37"/>
      <c r="R91" s="52"/>
      <c r="S91" s="53"/>
      <c r="T91" s="45"/>
      <c r="U91" s="54"/>
      <c r="V91" s="55"/>
      <c r="W91" s="56"/>
      <c r="X91" s="52"/>
      <c r="Y91" s="52"/>
      <c r="Z91" s="54"/>
      <c r="AA91" s="57"/>
    </row>
    <row r="92" spans="1:27" x14ac:dyDescent="0.25">
      <c r="A92" s="17" t="s">
        <v>356</v>
      </c>
      <c r="B92" s="14"/>
      <c r="C92" s="14" t="s">
        <v>350</v>
      </c>
      <c r="D92" s="18">
        <v>0</v>
      </c>
      <c r="E92" s="14" t="s">
        <v>10</v>
      </c>
      <c r="F92" s="18">
        <v>1</v>
      </c>
      <c r="G92" s="18" t="s">
        <v>13</v>
      </c>
      <c r="H92" s="18">
        <v>40</v>
      </c>
      <c r="I92" s="18">
        <v>45</v>
      </c>
      <c r="J92" s="18">
        <v>1</v>
      </c>
      <c r="K92" s="18" t="s">
        <v>224</v>
      </c>
      <c r="L92" s="18">
        <v>210</v>
      </c>
      <c r="M92" s="18" t="s">
        <v>349</v>
      </c>
      <c r="N92" s="18" t="s">
        <v>304</v>
      </c>
      <c r="O92" s="18" t="s">
        <v>8</v>
      </c>
      <c r="P92" s="18" t="s">
        <v>0</v>
      </c>
      <c r="Q92" s="14">
        <v>2592</v>
      </c>
      <c r="R92" s="19">
        <v>21.2</v>
      </c>
      <c r="S92" s="20">
        <v>5</v>
      </c>
      <c r="T92" s="16">
        <f>+Table1_176[[#This Row],[Preliminarus kiekis 36 mėn.]]*Table1_176[[#This Row],[Vieneto įkainis EUR be PVM]]</f>
        <v>54950.400000000001</v>
      </c>
      <c r="U92" s="21">
        <f>+Table1_176[[#This Row],[Planuojama pirkimo suma EUR be PVM]]*1.05</f>
        <v>57697.920000000006</v>
      </c>
      <c r="V92" s="22"/>
      <c r="W92" s="23">
        <v>5</v>
      </c>
      <c r="X92" s="19">
        <f>+Table1_176[[#This Row],[Preliminarus kiekis 36 mėn.]]*Table1_176[[#This Row],[Siūlomas vieneto įkainis EUR be PVM]]</f>
        <v>0</v>
      </c>
      <c r="Y92" s="19">
        <f>+Table1_176[[#This Row],[Siūloma pirkimo suma EUR be PVM]]*1.05</f>
        <v>0</v>
      </c>
      <c r="Z92" s="21"/>
      <c r="AA92" s="24"/>
    </row>
    <row r="93" spans="1:27" x14ac:dyDescent="0.25">
      <c r="A93" s="17" t="s">
        <v>355</v>
      </c>
      <c r="B93" s="14"/>
      <c r="C93" s="14" t="s">
        <v>350</v>
      </c>
      <c r="D93" s="18" t="s">
        <v>17</v>
      </c>
      <c r="E93" s="14" t="s">
        <v>10</v>
      </c>
      <c r="F93" s="18">
        <v>1</v>
      </c>
      <c r="G93" s="18" t="s">
        <v>13</v>
      </c>
      <c r="H93" s="18">
        <v>26</v>
      </c>
      <c r="I93" s="18">
        <v>15</v>
      </c>
      <c r="J93" s="18">
        <v>1</v>
      </c>
      <c r="K93" s="18" t="s">
        <v>224</v>
      </c>
      <c r="L93" s="18">
        <v>210</v>
      </c>
      <c r="M93" s="18" t="s">
        <v>349</v>
      </c>
      <c r="N93" s="18" t="s">
        <v>304</v>
      </c>
      <c r="O93" s="18" t="s">
        <v>8</v>
      </c>
      <c r="P93" s="18" t="s">
        <v>0</v>
      </c>
      <c r="Q93" s="14">
        <v>1800</v>
      </c>
      <c r="R93" s="19">
        <v>20.31483790523691</v>
      </c>
      <c r="S93" s="20">
        <v>5</v>
      </c>
      <c r="T93" s="16">
        <f>+Table1_176[[#This Row],[Preliminarus kiekis 36 mėn.]]*Table1_176[[#This Row],[Vieneto įkainis EUR be PVM]]</f>
        <v>36566.70822942644</v>
      </c>
      <c r="U93" s="21">
        <f>+Table1_176[[#This Row],[Planuojama pirkimo suma EUR be PVM]]*1.05</f>
        <v>38395.043640897762</v>
      </c>
      <c r="V93" s="22"/>
      <c r="W93" s="23">
        <v>5</v>
      </c>
      <c r="X93" s="19">
        <f>+Table1_176[[#This Row],[Preliminarus kiekis 36 mėn.]]*Table1_176[[#This Row],[Siūlomas vieneto įkainis EUR be PVM]]</f>
        <v>0</v>
      </c>
      <c r="Y93" s="19">
        <f>+Table1_176[[#This Row],[Siūloma pirkimo suma EUR be PVM]]*1.05</f>
        <v>0</v>
      </c>
      <c r="Z93" s="21"/>
      <c r="AA93" s="24"/>
    </row>
    <row r="94" spans="1:27" x14ac:dyDescent="0.25">
      <c r="A94" s="17" t="s">
        <v>354</v>
      </c>
      <c r="B94" s="14"/>
      <c r="C94" s="14" t="s">
        <v>350</v>
      </c>
      <c r="D94" s="18" t="s">
        <v>15</v>
      </c>
      <c r="E94" s="14" t="s">
        <v>10</v>
      </c>
      <c r="F94" s="18">
        <v>1</v>
      </c>
      <c r="G94" s="18" t="s">
        <v>13</v>
      </c>
      <c r="H94" s="18">
        <v>26</v>
      </c>
      <c r="I94" s="18">
        <v>15</v>
      </c>
      <c r="J94" s="18">
        <v>1</v>
      </c>
      <c r="K94" s="18" t="s">
        <v>224</v>
      </c>
      <c r="L94" s="18">
        <v>210</v>
      </c>
      <c r="M94" s="18" t="s">
        <v>349</v>
      </c>
      <c r="N94" s="18" t="s">
        <v>304</v>
      </c>
      <c r="O94" s="18" t="s">
        <v>8</v>
      </c>
      <c r="P94" s="18" t="s">
        <v>0</v>
      </c>
      <c r="Q94" s="14">
        <v>1800</v>
      </c>
      <c r="R94" s="19">
        <v>22.466216216216218</v>
      </c>
      <c r="S94" s="20">
        <v>5</v>
      </c>
      <c r="T94" s="16">
        <f>+Table1_176[[#This Row],[Preliminarus kiekis 36 mėn.]]*Table1_176[[#This Row],[Vieneto įkainis EUR be PVM]]</f>
        <v>40439.189189189194</v>
      </c>
      <c r="U94" s="21">
        <f>+Table1_176[[#This Row],[Planuojama pirkimo suma EUR be PVM]]*1.05</f>
        <v>42461.148648648654</v>
      </c>
      <c r="V94" s="22"/>
      <c r="W94" s="23">
        <v>5</v>
      </c>
      <c r="X94" s="19">
        <f>+Table1_176[[#This Row],[Preliminarus kiekis 36 mėn.]]*Table1_176[[#This Row],[Siūlomas vieneto įkainis EUR be PVM]]</f>
        <v>0</v>
      </c>
      <c r="Y94" s="19">
        <f>+Table1_176[[#This Row],[Siūloma pirkimo suma EUR be PVM]]*1.05</f>
        <v>0</v>
      </c>
      <c r="Z94" s="21"/>
      <c r="AA94" s="24"/>
    </row>
    <row r="95" spans="1:27" x14ac:dyDescent="0.25">
      <c r="A95" s="17" t="s">
        <v>353</v>
      </c>
      <c r="B95" s="14"/>
      <c r="C95" s="14" t="s">
        <v>350</v>
      </c>
      <c r="D95" s="18">
        <v>1</v>
      </c>
      <c r="E95" s="14" t="s">
        <v>10</v>
      </c>
      <c r="F95" s="18">
        <v>1</v>
      </c>
      <c r="G95" s="18" t="s">
        <v>13</v>
      </c>
      <c r="H95" s="18">
        <v>48</v>
      </c>
      <c r="I95" s="18">
        <v>60</v>
      </c>
      <c r="J95" s="18">
        <v>1</v>
      </c>
      <c r="K95" s="18" t="s">
        <v>224</v>
      </c>
      <c r="L95" s="18">
        <v>210</v>
      </c>
      <c r="M95" s="18" t="s">
        <v>349</v>
      </c>
      <c r="N95" s="18" t="s">
        <v>304</v>
      </c>
      <c r="O95" s="18" t="s">
        <v>8</v>
      </c>
      <c r="P95" s="18" t="s">
        <v>0</v>
      </c>
      <c r="Q95" s="14">
        <v>1080</v>
      </c>
      <c r="R95" s="19">
        <v>21.586311087756172</v>
      </c>
      <c r="S95" s="20">
        <v>5</v>
      </c>
      <c r="T95" s="16">
        <f>+Table1_176[[#This Row],[Preliminarus kiekis 36 mėn.]]*Table1_176[[#This Row],[Vieneto įkainis EUR be PVM]]</f>
        <v>23313.215974776667</v>
      </c>
      <c r="U95" s="21">
        <f>+Table1_176[[#This Row],[Planuojama pirkimo suma EUR be PVM]]*1.05</f>
        <v>24478.876773515502</v>
      </c>
      <c r="V95" s="22"/>
      <c r="W95" s="23">
        <v>5</v>
      </c>
      <c r="X95" s="19">
        <f>+Table1_176[[#This Row],[Preliminarus kiekis 36 mėn.]]*Table1_176[[#This Row],[Siūlomas vieneto įkainis EUR be PVM]]</f>
        <v>0</v>
      </c>
      <c r="Y95" s="19">
        <f>+Table1_176[[#This Row],[Siūloma pirkimo suma EUR be PVM]]*1.05</f>
        <v>0</v>
      </c>
      <c r="Z95" s="21"/>
      <c r="AA95" s="24"/>
    </row>
    <row r="96" spans="1:27" x14ac:dyDescent="0.25">
      <c r="A96" s="17" t="s">
        <v>352</v>
      </c>
      <c r="B96" s="14"/>
      <c r="C96" s="14" t="s">
        <v>350</v>
      </c>
      <c r="D96" s="18">
        <v>0</v>
      </c>
      <c r="E96" s="14" t="s">
        <v>19</v>
      </c>
      <c r="F96" s="18">
        <v>1</v>
      </c>
      <c r="G96" s="18" t="s">
        <v>13</v>
      </c>
      <c r="H96" s="18">
        <v>26</v>
      </c>
      <c r="I96" s="18">
        <v>30</v>
      </c>
      <c r="J96" s="18">
        <v>1</v>
      </c>
      <c r="K96" s="18" t="s">
        <v>224</v>
      </c>
      <c r="L96" s="18">
        <v>210</v>
      </c>
      <c r="M96" s="18" t="s">
        <v>349</v>
      </c>
      <c r="N96" s="18" t="s">
        <v>304</v>
      </c>
      <c r="O96" s="18" t="s">
        <v>8</v>
      </c>
      <c r="P96" s="18" t="s">
        <v>0</v>
      </c>
      <c r="Q96" s="14">
        <v>216</v>
      </c>
      <c r="R96" s="19">
        <v>20</v>
      </c>
      <c r="S96" s="20">
        <v>5</v>
      </c>
      <c r="T96" s="16">
        <f>+Table1_176[[#This Row],[Preliminarus kiekis 36 mėn.]]*Table1_176[[#This Row],[Vieneto įkainis EUR be PVM]]</f>
        <v>4320</v>
      </c>
      <c r="U96" s="21">
        <f>+Table1_176[[#This Row],[Planuojama pirkimo suma EUR be PVM]]*1.05</f>
        <v>4536</v>
      </c>
      <c r="V96" s="22"/>
      <c r="W96" s="23">
        <v>5</v>
      </c>
      <c r="X96" s="19">
        <f>+Table1_176[[#This Row],[Preliminarus kiekis 36 mėn.]]*Table1_176[[#This Row],[Siūlomas vieneto įkainis EUR be PVM]]</f>
        <v>0</v>
      </c>
      <c r="Y96" s="19">
        <f>+Table1_176[[#This Row],[Siūloma pirkimo suma EUR be PVM]]*1.05</f>
        <v>0</v>
      </c>
      <c r="Z96" s="21"/>
      <c r="AA96" s="24"/>
    </row>
    <row r="97" spans="1:27" x14ac:dyDescent="0.25">
      <c r="A97" s="17" t="s">
        <v>351</v>
      </c>
      <c r="B97" s="14"/>
      <c r="C97" s="14" t="s">
        <v>350</v>
      </c>
      <c r="D97" s="18">
        <v>1</v>
      </c>
      <c r="E97" s="14" t="s">
        <v>19</v>
      </c>
      <c r="F97" s="18">
        <v>1</v>
      </c>
      <c r="G97" s="18" t="s">
        <v>13</v>
      </c>
      <c r="H97" s="18">
        <v>36</v>
      </c>
      <c r="I97" s="18">
        <v>30</v>
      </c>
      <c r="J97" s="18">
        <v>1</v>
      </c>
      <c r="K97" s="18" t="s">
        <v>224</v>
      </c>
      <c r="L97" s="18">
        <v>210</v>
      </c>
      <c r="M97" s="18" t="s">
        <v>349</v>
      </c>
      <c r="N97" s="18" t="s">
        <v>304</v>
      </c>
      <c r="O97" s="18" t="s">
        <v>8</v>
      </c>
      <c r="P97" s="18" t="s">
        <v>0</v>
      </c>
      <c r="Q97" s="14">
        <v>108</v>
      </c>
      <c r="R97" s="19">
        <v>20</v>
      </c>
      <c r="S97" s="20">
        <v>5</v>
      </c>
      <c r="T97" s="16">
        <f>+Table1_176[[#This Row],[Preliminarus kiekis 36 mėn.]]*Table1_176[[#This Row],[Vieneto įkainis EUR be PVM]]</f>
        <v>2160</v>
      </c>
      <c r="U97" s="21">
        <f>+Table1_176[[#This Row],[Planuojama pirkimo suma EUR be PVM]]*1.05</f>
        <v>2268</v>
      </c>
      <c r="V97" s="22"/>
      <c r="W97" s="23">
        <v>5</v>
      </c>
      <c r="X97" s="19">
        <f>+Table1_176[[#This Row],[Preliminarus kiekis 36 mėn.]]*Table1_176[[#This Row],[Siūlomas vieneto įkainis EUR be PVM]]</f>
        <v>0</v>
      </c>
      <c r="Y97" s="19">
        <f>+Table1_176[[#This Row],[Siūloma pirkimo suma EUR be PVM]]*1.05</f>
        <v>0</v>
      </c>
      <c r="Z97" s="21"/>
      <c r="AA97" s="24"/>
    </row>
    <row r="98" spans="1:27" x14ac:dyDescent="0.25">
      <c r="A98" s="51">
        <v>10</v>
      </c>
      <c r="B98" s="37" t="s">
        <v>73</v>
      </c>
      <c r="C98" s="40" t="s">
        <v>306</v>
      </c>
      <c r="D98" s="38"/>
      <c r="E98" s="37"/>
      <c r="F98" s="38"/>
      <c r="G98" s="38"/>
      <c r="H98" s="38"/>
      <c r="I98" s="38"/>
      <c r="J98" s="38"/>
      <c r="K98" s="38"/>
      <c r="L98" s="38"/>
      <c r="M98" s="38"/>
      <c r="N98" s="38"/>
      <c r="O98" s="38"/>
      <c r="P98" s="38"/>
      <c r="Q98" s="37"/>
      <c r="R98" s="52"/>
      <c r="S98" s="53"/>
      <c r="T98" s="45"/>
      <c r="U98" s="54"/>
      <c r="V98" s="55"/>
      <c r="W98" s="56"/>
      <c r="X98" s="52"/>
      <c r="Y98" s="52"/>
      <c r="Z98" s="54"/>
      <c r="AA98" s="57"/>
    </row>
    <row r="99" spans="1:27" x14ac:dyDescent="0.25">
      <c r="A99" s="17" t="s">
        <v>348</v>
      </c>
      <c r="B99" s="14"/>
      <c r="C99" s="14" t="s">
        <v>306</v>
      </c>
      <c r="D99" s="18">
        <v>1</v>
      </c>
      <c r="E99" s="14" t="s">
        <v>19</v>
      </c>
      <c r="F99" s="18">
        <v>1</v>
      </c>
      <c r="G99" s="18" t="s">
        <v>9</v>
      </c>
      <c r="H99" s="18">
        <v>45</v>
      </c>
      <c r="I99" s="18">
        <v>70</v>
      </c>
      <c r="J99" s="18">
        <v>1</v>
      </c>
      <c r="K99" s="18" t="s">
        <v>224</v>
      </c>
      <c r="L99" s="18" t="s">
        <v>223</v>
      </c>
      <c r="M99" s="18" t="s">
        <v>305</v>
      </c>
      <c r="N99" s="18" t="s">
        <v>304</v>
      </c>
      <c r="O99" s="18" t="s">
        <v>221</v>
      </c>
      <c r="P99" s="18" t="s">
        <v>0</v>
      </c>
      <c r="Q99" s="14">
        <v>2160</v>
      </c>
      <c r="R99" s="19">
        <v>4.4536111111111119</v>
      </c>
      <c r="S99" s="20">
        <v>5</v>
      </c>
      <c r="T99" s="16">
        <f>+Table1_176[[#This Row],[Preliminarus kiekis 36 mėn.]]*Table1_176[[#This Row],[Vieneto įkainis EUR be PVM]]</f>
        <v>9619.8000000000011</v>
      </c>
      <c r="U99" s="21">
        <f>+Table1_176[[#This Row],[Planuojama pirkimo suma EUR be PVM]]*1.05</f>
        <v>10100.790000000001</v>
      </c>
      <c r="V99" s="22"/>
      <c r="W99" s="23">
        <v>5</v>
      </c>
      <c r="X99" s="19">
        <f>+Table1_176[[#This Row],[Preliminarus kiekis 36 mėn.]]*Table1_176[[#This Row],[Siūlomas vieneto įkainis EUR be PVM]]</f>
        <v>0</v>
      </c>
      <c r="Y99" s="19">
        <f>+Table1_176[[#This Row],[Siūloma pirkimo suma EUR be PVM]]*1.05</f>
        <v>0</v>
      </c>
      <c r="Z99" s="21"/>
      <c r="AA99" s="24"/>
    </row>
    <row r="100" spans="1:27" x14ac:dyDescent="0.25">
      <c r="A100" s="17" t="s">
        <v>347</v>
      </c>
      <c r="B100" s="14"/>
      <c r="C100" s="14" t="s">
        <v>306</v>
      </c>
      <c r="D100" s="18">
        <v>0</v>
      </c>
      <c r="E100" s="14" t="s">
        <v>174</v>
      </c>
      <c r="F100" s="18">
        <v>1</v>
      </c>
      <c r="G100" s="18" t="s">
        <v>9</v>
      </c>
      <c r="H100" s="18">
        <v>26</v>
      </c>
      <c r="I100" s="18">
        <v>70</v>
      </c>
      <c r="J100" s="18">
        <v>1</v>
      </c>
      <c r="K100" s="18" t="s">
        <v>224</v>
      </c>
      <c r="L100" s="18" t="s">
        <v>223</v>
      </c>
      <c r="M100" s="18" t="s">
        <v>305</v>
      </c>
      <c r="N100" s="18" t="s">
        <v>304</v>
      </c>
      <c r="O100" s="18" t="s">
        <v>221</v>
      </c>
      <c r="P100" s="18" t="s">
        <v>0</v>
      </c>
      <c r="Q100" s="14">
        <v>216</v>
      </c>
      <c r="R100" s="19">
        <v>5</v>
      </c>
      <c r="S100" s="20">
        <v>5</v>
      </c>
      <c r="T100" s="16">
        <f>+Table1_176[[#This Row],[Preliminarus kiekis 36 mėn.]]*Table1_176[[#This Row],[Vieneto įkainis EUR be PVM]]</f>
        <v>1080</v>
      </c>
      <c r="U100" s="21">
        <f>+Table1_176[[#This Row],[Planuojama pirkimo suma EUR be PVM]]*1.05</f>
        <v>1134</v>
      </c>
      <c r="V100" s="22"/>
      <c r="W100" s="23">
        <v>5</v>
      </c>
      <c r="X100" s="19">
        <f>+Table1_176[[#This Row],[Preliminarus kiekis 36 mėn.]]*Table1_176[[#This Row],[Siūlomas vieneto įkainis EUR be PVM]]</f>
        <v>0</v>
      </c>
      <c r="Y100" s="19">
        <f>+Table1_176[[#This Row],[Siūloma pirkimo suma EUR be PVM]]*1.05</f>
        <v>0</v>
      </c>
      <c r="Z100" s="21"/>
      <c r="AA100" s="24"/>
    </row>
    <row r="101" spans="1:27" x14ac:dyDescent="0.25">
      <c r="A101" s="17" t="s">
        <v>346</v>
      </c>
      <c r="B101" s="14"/>
      <c r="C101" s="14" t="s">
        <v>306</v>
      </c>
      <c r="D101" s="18">
        <v>0</v>
      </c>
      <c r="E101" s="14" t="s">
        <v>174</v>
      </c>
      <c r="F101" s="18">
        <v>1</v>
      </c>
      <c r="G101" s="18" t="s">
        <v>9</v>
      </c>
      <c r="H101" s="18">
        <v>40</v>
      </c>
      <c r="I101" s="18">
        <v>90</v>
      </c>
      <c r="J101" s="18">
        <v>1</v>
      </c>
      <c r="K101" s="18" t="s">
        <v>224</v>
      </c>
      <c r="L101" s="18" t="s">
        <v>223</v>
      </c>
      <c r="M101" s="18" t="s">
        <v>305</v>
      </c>
      <c r="N101" s="18" t="s">
        <v>304</v>
      </c>
      <c r="O101" s="18" t="s">
        <v>221</v>
      </c>
      <c r="P101" s="18" t="s">
        <v>0</v>
      </c>
      <c r="Q101" s="14">
        <v>1080</v>
      </c>
      <c r="R101" s="19">
        <v>4.4536111111111119</v>
      </c>
      <c r="S101" s="20">
        <v>5</v>
      </c>
      <c r="T101" s="16">
        <f>+Table1_176[[#This Row],[Preliminarus kiekis 36 mėn.]]*Table1_176[[#This Row],[Vieneto įkainis EUR be PVM]]</f>
        <v>4809.9000000000005</v>
      </c>
      <c r="U101" s="21">
        <f>+Table1_176[[#This Row],[Planuojama pirkimo suma EUR be PVM]]*1.05</f>
        <v>5050.3950000000004</v>
      </c>
      <c r="V101" s="22"/>
      <c r="W101" s="23">
        <v>5</v>
      </c>
      <c r="X101" s="19">
        <f>+Table1_176[[#This Row],[Preliminarus kiekis 36 mėn.]]*Table1_176[[#This Row],[Siūlomas vieneto įkainis EUR be PVM]]</f>
        <v>0</v>
      </c>
      <c r="Y101" s="19">
        <f>+Table1_176[[#This Row],[Siūloma pirkimo suma EUR be PVM]]*1.05</f>
        <v>0</v>
      </c>
      <c r="Z101" s="21"/>
      <c r="AA101" s="24"/>
    </row>
    <row r="102" spans="1:27" x14ac:dyDescent="0.25">
      <c r="A102" s="17" t="s">
        <v>345</v>
      </c>
      <c r="B102" s="14"/>
      <c r="C102" s="14" t="s">
        <v>306</v>
      </c>
      <c r="D102" s="18" t="s">
        <v>22</v>
      </c>
      <c r="E102" s="14" t="s">
        <v>14</v>
      </c>
      <c r="F102" s="18">
        <v>1</v>
      </c>
      <c r="G102" s="18" t="s">
        <v>13</v>
      </c>
      <c r="H102" s="18">
        <v>19</v>
      </c>
      <c r="I102" s="18">
        <v>70</v>
      </c>
      <c r="J102" s="18">
        <v>1</v>
      </c>
      <c r="K102" s="18" t="s">
        <v>74</v>
      </c>
      <c r="L102" s="18" t="s">
        <v>223</v>
      </c>
      <c r="M102" s="18" t="s">
        <v>305</v>
      </c>
      <c r="N102" s="18" t="s">
        <v>304</v>
      </c>
      <c r="O102" s="18" t="s">
        <v>221</v>
      </c>
      <c r="P102" s="18" t="s">
        <v>0</v>
      </c>
      <c r="Q102" s="14">
        <v>1836</v>
      </c>
      <c r="R102" s="19">
        <v>4.0964705882352943</v>
      </c>
      <c r="S102" s="20">
        <v>5</v>
      </c>
      <c r="T102" s="16">
        <f>+Table1_176[[#This Row],[Preliminarus kiekis 36 mėn.]]*Table1_176[[#This Row],[Vieneto įkainis EUR be PVM]]</f>
        <v>7521.1200000000008</v>
      </c>
      <c r="U102" s="21">
        <f>+Table1_176[[#This Row],[Planuojama pirkimo suma EUR be PVM]]*1.05</f>
        <v>7897.1760000000013</v>
      </c>
      <c r="V102" s="22"/>
      <c r="W102" s="23">
        <v>5</v>
      </c>
      <c r="X102" s="19">
        <f>+Table1_176[[#This Row],[Preliminarus kiekis 36 mėn.]]*Table1_176[[#This Row],[Siūlomas vieneto įkainis EUR be PVM]]</f>
        <v>0</v>
      </c>
      <c r="Y102" s="19">
        <f>+Table1_176[[#This Row],[Siūloma pirkimo suma EUR be PVM]]*1.05</f>
        <v>0</v>
      </c>
      <c r="Z102" s="21"/>
      <c r="AA102" s="24"/>
    </row>
    <row r="103" spans="1:27" x14ac:dyDescent="0.25">
      <c r="A103" s="17" t="s">
        <v>344</v>
      </c>
      <c r="B103" s="14"/>
      <c r="C103" s="14" t="s">
        <v>306</v>
      </c>
      <c r="D103" s="18" t="s">
        <v>17</v>
      </c>
      <c r="E103" s="14"/>
      <c r="F103" s="18"/>
      <c r="G103" s="18"/>
      <c r="H103" s="18"/>
      <c r="I103" s="18">
        <v>70</v>
      </c>
      <c r="J103" s="18">
        <v>2</v>
      </c>
      <c r="K103" s="18" t="s">
        <v>224</v>
      </c>
      <c r="L103" s="18" t="s">
        <v>223</v>
      </c>
      <c r="M103" s="18" t="s">
        <v>305</v>
      </c>
      <c r="N103" s="18" t="s">
        <v>304</v>
      </c>
      <c r="O103" s="18" t="s">
        <v>221</v>
      </c>
      <c r="P103" s="18" t="s">
        <v>0</v>
      </c>
      <c r="Q103" s="14">
        <v>1440</v>
      </c>
      <c r="R103" s="19">
        <v>3.5263722730471496</v>
      </c>
      <c r="S103" s="20">
        <v>5</v>
      </c>
      <c r="T103" s="16">
        <f>+Table1_176[[#This Row],[Preliminarus kiekis 36 mėn.]]*Table1_176[[#This Row],[Vieneto įkainis EUR be PVM]]</f>
        <v>5077.9760731878951</v>
      </c>
      <c r="U103" s="21">
        <f>+Table1_176[[#This Row],[Planuojama pirkimo suma EUR be PVM]]*1.05</f>
        <v>5331.8748768472897</v>
      </c>
      <c r="V103" s="22"/>
      <c r="W103" s="23">
        <v>5</v>
      </c>
      <c r="X103" s="19">
        <f>+Table1_176[[#This Row],[Preliminarus kiekis 36 mėn.]]*Table1_176[[#This Row],[Siūlomas vieneto įkainis EUR be PVM]]</f>
        <v>0</v>
      </c>
      <c r="Y103" s="19">
        <f>+Table1_176[[#This Row],[Siūloma pirkimo suma EUR be PVM]]*1.05</f>
        <v>0</v>
      </c>
      <c r="Z103" s="21"/>
      <c r="AA103" s="24"/>
    </row>
    <row r="104" spans="1:27" x14ac:dyDescent="0.25">
      <c r="A104" s="17" t="s">
        <v>343</v>
      </c>
      <c r="B104" s="14"/>
      <c r="C104" s="14" t="s">
        <v>306</v>
      </c>
      <c r="D104" s="18">
        <v>1</v>
      </c>
      <c r="E104" s="14" t="s">
        <v>56</v>
      </c>
      <c r="F104" s="18">
        <v>1</v>
      </c>
      <c r="G104" s="18" t="s">
        <v>13</v>
      </c>
      <c r="H104" s="18">
        <v>48</v>
      </c>
      <c r="I104" s="18">
        <v>90</v>
      </c>
      <c r="J104" s="18">
        <v>1</v>
      </c>
      <c r="K104" s="18" t="s">
        <v>74</v>
      </c>
      <c r="L104" s="18" t="s">
        <v>223</v>
      </c>
      <c r="M104" s="18" t="s">
        <v>305</v>
      </c>
      <c r="N104" s="18" t="s">
        <v>304</v>
      </c>
      <c r="O104" s="18" t="s">
        <v>221</v>
      </c>
      <c r="P104" s="18" t="s">
        <v>0</v>
      </c>
      <c r="Q104" s="14">
        <v>4860</v>
      </c>
      <c r="R104" s="19">
        <v>3.9282491854243267</v>
      </c>
      <c r="S104" s="20">
        <v>5</v>
      </c>
      <c r="T104" s="16">
        <f>+Table1_176[[#This Row],[Preliminarus kiekis 36 mėn.]]*Table1_176[[#This Row],[Vieneto įkainis EUR be PVM]]</f>
        <v>19091.291041162229</v>
      </c>
      <c r="U104" s="21">
        <f>+Table1_176[[#This Row],[Planuojama pirkimo suma EUR be PVM]]*1.05</f>
        <v>20045.855593220342</v>
      </c>
      <c r="V104" s="22"/>
      <c r="W104" s="23">
        <v>5</v>
      </c>
      <c r="X104" s="19">
        <f>+Table1_176[[#This Row],[Preliminarus kiekis 36 mėn.]]*Table1_176[[#This Row],[Siūlomas vieneto įkainis EUR be PVM]]</f>
        <v>0</v>
      </c>
      <c r="Y104" s="19">
        <f>+Table1_176[[#This Row],[Siūloma pirkimo suma EUR be PVM]]*1.05</f>
        <v>0</v>
      </c>
      <c r="Z104" s="21"/>
      <c r="AA104" s="24"/>
    </row>
    <row r="105" spans="1:27" x14ac:dyDescent="0.25">
      <c r="A105" s="17" t="s">
        <v>342</v>
      </c>
      <c r="B105" s="14"/>
      <c r="C105" s="14" t="s">
        <v>306</v>
      </c>
      <c r="D105" s="18">
        <v>0</v>
      </c>
      <c r="E105" s="14" t="s">
        <v>14</v>
      </c>
      <c r="F105" s="18">
        <v>1</v>
      </c>
      <c r="G105" s="18" t="s">
        <v>13</v>
      </c>
      <c r="H105" s="18">
        <v>48</v>
      </c>
      <c r="I105" s="18">
        <v>70</v>
      </c>
      <c r="J105" s="18">
        <v>1</v>
      </c>
      <c r="K105" s="18" t="s">
        <v>224</v>
      </c>
      <c r="L105" s="18" t="s">
        <v>223</v>
      </c>
      <c r="M105" s="18" t="s">
        <v>305</v>
      </c>
      <c r="N105" s="18" t="s">
        <v>304</v>
      </c>
      <c r="O105" s="18" t="s">
        <v>221</v>
      </c>
      <c r="P105" s="18" t="s">
        <v>0</v>
      </c>
      <c r="Q105" s="14">
        <v>5724</v>
      </c>
      <c r="R105" s="19">
        <v>3.5900000000000003</v>
      </c>
      <c r="S105" s="20">
        <v>5</v>
      </c>
      <c r="T105" s="16">
        <f>+Table1_176[[#This Row],[Preliminarus kiekis 36 mėn.]]*Table1_176[[#This Row],[Vieneto įkainis EUR be PVM]]</f>
        <v>20549.160000000003</v>
      </c>
      <c r="U105" s="21">
        <f>+Table1_176[[#This Row],[Planuojama pirkimo suma EUR be PVM]]*1.05</f>
        <v>21576.618000000006</v>
      </c>
      <c r="V105" s="22"/>
      <c r="W105" s="23">
        <v>5</v>
      </c>
      <c r="X105" s="19">
        <f>+Table1_176[[#This Row],[Preliminarus kiekis 36 mėn.]]*Table1_176[[#This Row],[Siūlomas vieneto įkainis EUR be PVM]]</f>
        <v>0</v>
      </c>
      <c r="Y105" s="19">
        <f>+Table1_176[[#This Row],[Siūloma pirkimo suma EUR be PVM]]*1.05</f>
        <v>0</v>
      </c>
      <c r="Z105" s="21"/>
      <c r="AA105" s="24"/>
    </row>
    <row r="106" spans="1:27" x14ac:dyDescent="0.25">
      <c r="A106" s="17" t="s">
        <v>341</v>
      </c>
      <c r="B106" s="14"/>
      <c r="C106" s="14" t="s">
        <v>306</v>
      </c>
      <c r="D106" s="18">
        <v>0</v>
      </c>
      <c r="E106" s="14"/>
      <c r="F106" s="18"/>
      <c r="G106" s="18"/>
      <c r="H106" s="18"/>
      <c r="I106" s="18">
        <v>70</v>
      </c>
      <c r="J106" s="18">
        <v>5</v>
      </c>
      <c r="K106" s="18" t="s">
        <v>224</v>
      </c>
      <c r="L106" s="18" t="s">
        <v>223</v>
      </c>
      <c r="M106" s="18" t="s">
        <v>305</v>
      </c>
      <c r="N106" s="18" t="s">
        <v>304</v>
      </c>
      <c r="O106" s="18" t="s">
        <v>221</v>
      </c>
      <c r="P106" s="18" t="s">
        <v>0</v>
      </c>
      <c r="Q106" s="14">
        <v>3168</v>
      </c>
      <c r="R106" s="19">
        <v>4.9863636363636363</v>
      </c>
      <c r="S106" s="20">
        <v>5</v>
      </c>
      <c r="T106" s="16">
        <f>+Table1_176[[#This Row],[Preliminarus kiekis 36 mėn.]]*Table1_176[[#This Row],[Vieneto įkainis EUR be PVM]]</f>
        <v>15796.8</v>
      </c>
      <c r="U106" s="21">
        <f>+Table1_176[[#This Row],[Planuojama pirkimo suma EUR be PVM]]*1.05</f>
        <v>16586.64</v>
      </c>
      <c r="V106" s="22"/>
      <c r="W106" s="23">
        <v>5</v>
      </c>
      <c r="X106" s="19">
        <f>+Table1_176[[#This Row],[Preliminarus kiekis 36 mėn.]]*Table1_176[[#This Row],[Siūlomas vieneto įkainis EUR be PVM]]</f>
        <v>0</v>
      </c>
      <c r="Y106" s="19">
        <f>+Table1_176[[#This Row],[Siūloma pirkimo suma EUR be PVM]]*1.05</f>
        <v>0</v>
      </c>
      <c r="Z106" s="21"/>
      <c r="AA106" s="24"/>
    </row>
    <row r="107" spans="1:27" x14ac:dyDescent="0.25">
      <c r="A107" s="17" t="s">
        <v>340</v>
      </c>
      <c r="B107" s="14"/>
      <c r="C107" s="14" t="s">
        <v>306</v>
      </c>
      <c r="D107" s="18" t="s">
        <v>15</v>
      </c>
      <c r="E107" s="14" t="s">
        <v>10</v>
      </c>
      <c r="F107" s="18">
        <v>1</v>
      </c>
      <c r="G107" s="18" t="s">
        <v>13</v>
      </c>
      <c r="H107" s="18">
        <v>70</v>
      </c>
      <c r="I107" s="18">
        <v>70</v>
      </c>
      <c r="J107" s="18">
        <v>1</v>
      </c>
      <c r="K107" s="18" t="s">
        <v>224</v>
      </c>
      <c r="L107" s="18" t="s">
        <v>223</v>
      </c>
      <c r="M107" s="18" t="s">
        <v>305</v>
      </c>
      <c r="N107" s="18" t="s">
        <v>304</v>
      </c>
      <c r="O107" s="18" t="s">
        <v>221</v>
      </c>
      <c r="P107" s="18" t="s">
        <v>0</v>
      </c>
      <c r="Q107" s="14">
        <v>1836</v>
      </c>
      <c r="R107" s="19">
        <v>6.1499999999999995</v>
      </c>
      <c r="S107" s="20">
        <v>5</v>
      </c>
      <c r="T107" s="16">
        <f>+Table1_176[[#This Row],[Preliminarus kiekis 36 mėn.]]*Table1_176[[#This Row],[Vieneto įkainis EUR be PVM]]</f>
        <v>11291.4</v>
      </c>
      <c r="U107" s="21">
        <f>+Table1_176[[#This Row],[Planuojama pirkimo suma EUR be PVM]]*1.05</f>
        <v>11855.97</v>
      </c>
      <c r="V107" s="22"/>
      <c r="W107" s="23">
        <v>5</v>
      </c>
      <c r="X107" s="19">
        <f>+Table1_176[[#This Row],[Preliminarus kiekis 36 mėn.]]*Table1_176[[#This Row],[Siūlomas vieneto įkainis EUR be PVM]]</f>
        <v>0</v>
      </c>
      <c r="Y107" s="19">
        <f>+Table1_176[[#This Row],[Siūloma pirkimo suma EUR be PVM]]*1.05</f>
        <v>0</v>
      </c>
      <c r="Z107" s="21"/>
      <c r="AA107" s="24"/>
    </row>
    <row r="108" spans="1:27" x14ac:dyDescent="0.25">
      <c r="A108" s="17" t="s">
        <v>339</v>
      </c>
      <c r="B108" s="14"/>
      <c r="C108" s="14" t="s">
        <v>306</v>
      </c>
      <c r="D108" s="18" t="s">
        <v>15</v>
      </c>
      <c r="E108" s="14" t="s">
        <v>56</v>
      </c>
      <c r="F108" s="18">
        <v>1</v>
      </c>
      <c r="G108" s="18" t="s">
        <v>13</v>
      </c>
      <c r="H108" s="18">
        <v>36</v>
      </c>
      <c r="I108" s="18">
        <v>70</v>
      </c>
      <c r="J108" s="18">
        <v>1</v>
      </c>
      <c r="K108" s="18" t="s">
        <v>224</v>
      </c>
      <c r="L108" s="18" t="s">
        <v>223</v>
      </c>
      <c r="M108" s="18" t="s">
        <v>305</v>
      </c>
      <c r="N108" s="18" t="s">
        <v>304</v>
      </c>
      <c r="O108" s="18" t="s">
        <v>221</v>
      </c>
      <c r="P108" s="18" t="s">
        <v>0</v>
      </c>
      <c r="Q108" s="14">
        <v>1404</v>
      </c>
      <c r="R108" s="19">
        <v>4.5811111111111114</v>
      </c>
      <c r="S108" s="20">
        <v>5</v>
      </c>
      <c r="T108" s="16">
        <f>+Table1_176[[#This Row],[Preliminarus kiekis 36 mėn.]]*Table1_176[[#This Row],[Vieneto įkainis EUR be PVM]]</f>
        <v>6431.88</v>
      </c>
      <c r="U108" s="21">
        <f>+Table1_176[[#This Row],[Planuojama pirkimo suma EUR be PVM]]*1.05</f>
        <v>6753.4740000000002</v>
      </c>
      <c r="V108" s="22"/>
      <c r="W108" s="23">
        <v>5</v>
      </c>
      <c r="X108" s="19">
        <f>+Table1_176[[#This Row],[Preliminarus kiekis 36 mėn.]]*Table1_176[[#This Row],[Siūlomas vieneto įkainis EUR be PVM]]</f>
        <v>0</v>
      </c>
      <c r="Y108" s="19">
        <f>+Table1_176[[#This Row],[Siūloma pirkimo suma EUR be PVM]]*1.05</f>
        <v>0</v>
      </c>
      <c r="Z108" s="21"/>
      <c r="AA108" s="24"/>
    </row>
    <row r="109" spans="1:27" x14ac:dyDescent="0.25">
      <c r="A109" s="17" t="s">
        <v>338</v>
      </c>
      <c r="B109" s="14"/>
      <c r="C109" s="14" t="s">
        <v>306</v>
      </c>
      <c r="D109" s="18" t="s">
        <v>22</v>
      </c>
      <c r="E109" s="14" t="s">
        <v>56</v>
      </c>
      <c r="F109" s="18">
        <v>1</v>
      </c>
      <c r="G109" s="18" t="s">
        <v>13</v>
      </c>
      <c r="H109" s="18">
        <v>13</v>
      </c>
      <c r="I109" s="18">
        <v>70</v>
      </c>
      <c r="J109" s="18">
        <v>1</v>
      </c>
      <c r="K109" s="18" t="s">
        <v>74</v>
      </c>
      <c r="L109" s="18" t="s">
        <v>223</v>
      </c>
      <c r="M109" s="18" t="s">
        <v>305</v>
      </c>
      <c r="N109" s="18" t="s">
        <v>304</v>
      </c>
      <c r="O109" s="18" t="s">
        <v>221</v>
      </c>
      <c r="P109" s="18" t="s">
        <v>0</v>
      </c>
      <c r="Q109" s="14">
        <v>756</v>
      </c>
      <c r="R109" s="19">
        <v>4.51</v>
      </c>
      <c r="S109" s="20">
        <v>5</v>
      </c>
      <c r="T109" s="16">
        <f>+Table1_176[[#This Row],[Preliminarus kiekis 36 mėn.]]*Table1_176[[#This Row],[Vieneto įkainis EUR be PVM]]</f>
        <v>3409.56</v>
      </c>
      <c r="U109" s="21">
        <f>+Table1_176[[#This Row],[Planuojama pirkimo suma EUR be PVM]]*1.05</f>
        <v>3580.038</v>
      </c>
      <c r="V109" s="22"/>
      <c r="W109" s="23">
        <v>5</v>
      </c>
      <c r="X109" s="19">
        <f>+Table1_176[[#This Row],[Preliminarus kiekis 36 mėn.]]*Table1_176[[#This Row],[Siūlomas vieneto įkainis EUR be PVM]]</f>
        <v>0</v>
      </c>
      <c r="Y109" s="19">
        <f>+Table1_176[[#This Row],[Siūloma pirkimo suma EUR be PVM]]*1.05</f>
        <v>0</v>
      </c>
      <c r="Z109" s="21"/>
      <c r="AA109" s="24"/>
    </row>
    <row r="110" spans="1:27" x14ac:dyDescent="0.25">
      <c r="A110" s="17" t="s">
        <v>337</v>
      </c>
      <c r="B110" s="14"/>
      <c r="C110" s="14" t="s">
        <v>306</v>
      </c>
      <c r="D110" s="18" t="s">
        <v>22</v>
      </c>
      <c r="E110" s="14" t="s">
        <v>56</v>
      </c>
      <c r="F110" s="18">
        <v>1</v>
      </c>
      <c r="G110" s="18" t="s">
        <v>13</v>
      </c>
      <c r="H110" s="18">
        <v>17</v>
      </c>
      <c r="I110" s="18">
        <v>70</v>
      </c>
      <c r="J110" s="18">
        <v>1</v>
      </c>
      <c r="K110" s="18" t="s">
        <v>74</v>
      </c>
      <c r="L110" s="18" t="s">
        <v>223</v>
      </c>
      <c r="M110" s="18" t="s">
        <v>305</v>
      </c>
      <c r="N110" s="18" t="s">
        <v>304</v>
      </c>
      <c r="O110" s="18" t="s">
        <v>221</v>
      </c>
      <c r="P110" s="18" t="s">
        <v>0</v>
      </c>
      <c r="Q110" s="14">
        <v>432</v>
      </c>
      <c r="R110" s="19">
        <v>3.4</v>
      </c>
      <c r="S110" s="20">
        <v>5</v>
      </c>
      <c r="T110" s="16">
        <f>+Table1_176[[#This Row],[Preliminarus kiekis 36 mėn.]]*Table1_176[[#This Row],[Vieneto įkainis EUR be PVM]]</f>
        <v>1468.8</v>
      </c>
      <c r="U110" s="21">
        <f>+Table1_176[[#This Row],[Planuojama pirkimo suma EUR be PVM]]*1.05</f>
        <v>1542.24</v>
      </c>
      <c r="V110" s="22"/>
      <c r="W110" s="23">
        <v>5</v>
      </c>
      <c r="X110" s="19">
        <f>+Table1_176[[#This Row],[Preliminarus kiekis 36 mėn.]]*Table1_176[[#This Row],[Siūlomas vieneto įkainis EUR be PVM]]</f>
        <v>0</v>
      </c>
      <c r="Y110" s="19">
        <f>+Table1_176[[#This Row],[Siūloma pirkimo suma EUR be PVM]]*1.05</f>
        <v>0</v>
      </c>
      <c r="Z110" s="21"/>
      <c r="AA110" s="24"/>
    </row>
    <row r="111" spans="1:27" x14ac:dyDescent="0.25">
      <c r="A111" s="17" t="s">
        <v>336</v>
      </c>
      <c r="B111" s="14"/>
      <c r="C111" s="14" t="s">
        <v>306</v>
      </c>
      <c r="D111" s="18">
        <v>0</v>
      </c>
      <c r="E111" s="14" t="s">
        <v>56</v>
      </c>
      <c r="F111" s="18">
        <v>1</v>
      </c>
      <c r="G111" s="18" t="s">
        <v>13</v>
      </c>
      <c r="H111" s="18">
        <v>36</v>
      </c>
      <c r="I111" s="18">
        <v>90</v>
      </c>
      <c r="J111" s="18">
        <v>1</v>
      </c>
      <c r="K111" s="18" t="s">
        <v>224</v>
      </c>
      <c r="L111" s="18" t="s">
        <v>223</v>
      </c>
      <c r="M111" s="18" t="s">
        <v>305</v>
      </c>
      <c r="N111" s="18" t="s">
        <v>304</v>
      </c>
      <c r="O111" s="18" t="s">
        <v>221</v>
      </c>
      <c r="P111" s="18" t="s">
        <v>0</v>
      </c>
      <c r="Q111" s="14">
        <v>155952</v>
      </c>
      <c r="R111" s="19">
        <v>3.513463233442458</v>
      </c>
      <c r="S111" s="20">
        <v>5</v>
      </c>
      <c r="T111" s="16">
        <f>+Table1_176[[#This Row],[Preliminarus kiekis 36 mėn.]]*Table1_176[[#This Row],[Vieneto įkainis EUR be PVM]]</f>
        <v>547931.61818181816</v>
      </c>
      <c r="U111" s="21">
        <f>+Table1_176[[#This Row],[Planuojama pirkimo suma EUR be PVM]]*1.05</f>
        <v>575328.1990909091</v>
      </c>
      <c r="V111" s="22"/>
      <c r="W111" s="23">
        <v>5</v>
      </c>
      <c r="X111" s="19">
        <f>+Table1_176[[#This Row],[Preliminarus kiekis 36 mėn.]]*Table1_176[[#This Row],[Siūlomas vieneto įkainis EUR be PVM]]</f>
        <v>0</v>
      </c>
      <c r="Y111" s="19">
        <f>+Table1_176[[#This Row],[Siūloma pirkimo suma EUR be PVM]]*1.05</f>
        <v>0</v>
      </c>
      <c r="Z111" s="21"/>
      <c r="AA111" s="24"/>
    </row>
    <row r="112" spans="1:27" x14ac:dyDescent="0.25">
      <c r="A112" s="17" t="s">
        <v>335</v>
      </c>
      <c r="B112" s="14"/>
      <c r="C112" s="14" t="s">
        <v>306</v>
      </c>
      <c r="D112" s="18">
        <v>0</v>
      </c>
      <c r="E112" s="14" t="s">
        <v>14</v>
      </c>
      <c r="F112" s="18">
        <v>1</v>
      </c>
      <c r="G112" s="18" t="s">
        <v>13</v>
      </c>
      <c r="H112" s="18">
        <v>30</v>
      </c>
      <c r="I112" s="18">
        <v>70</v>
      </c>
      <c r="J112" s="18">
        <v>1</v>
      </c>
      <c r="K112" s="18" t="s">
        <v>224</v>
      </c>
      <c r="L112" s="18" t="s">
        <v>223</v>
      </c>
      <c r="M112" s="18" t="s">
        <v>305</v>
      </c>
      <c r="N112" s="18" t="s">
        <v>304</v>
      </c>
      <c r="O112" s="18" t="s">
        <v>221</v>
      </c>
      <c r="P112" s="18" t="s">
        <v>0</v>
      </c>
      <c r="Q112" s="14">
        <v>432</v>
      </c>
      <c r="R112" s="19">
        <v>3.9099999999999997</v>
      </c>
      <c r="S112" s="20">
        <v>5</v>
      </c>
      <c r="T112" s="16">
        <f>+Table1_176[[#This Row],[Preliminarus kiekis 36 mėn.]]*Table1_176[[#This Row],[Vieneto įkainis EUR be PVM]]</f>
        <v>1689.12</v>
      </c>
      <c r="U112" s="21">
        <f>+Table1_176[[#This Row],[Planuojama pirkimo suma EUR be PVM]]*1.05</f>
        <v>1773.576</v>
      </c>
      <c r="V112" s="22"/>
      <c r="W112" s="23">
        <v>5</v>
      </c>
      <c r="X112" s="19">
        <f>+Table1_176[[#This Row],[Preliminarus kiekis 36 mėn.]]*Table1_176[[#This Row],[Siūlomas vieneto įkainis EUR be PVM]]</f>
        <v>0</v>
      </c>
      <c r="Y112" s="19">
        <f>+Table1_176[[#This Row],[Siūloma pirkimo suma EUR be PVM]]*1.05</f>
        <v>0</v>
      </c>
      <c r="Z112" s="21"/>
      <c r="AA112" s="24"/>
    </row>
    <row r="113" spans="1:27" x14ac:dyDescent="0.25">
      <c r="A113" s="17" t="s">
        <v>334</v>
      </c>
      <c r="B113" s="14"/>
      <c r="C113" s="14" t="s">
        <v>306</v>
      </c>
      <c r="D113" s="18" t="s">
        <v>15</v>
      </c>
      <c r="E113" s="14" t="s">
        <v>10</v>
      </c>
      <c r="F113" s="18">
        <v>1</v>
      </c>
      <c r="G113" s="18" t="s">
        <v>13</v>
      </c>
      <c r="H113" s="18">
        <v>16</v>
      </c>
      <c r="I113" s="18">
        <v>70</v>
      </c>
      <c r="J113" s="18">
        <v>1</v>
      </c>
      <c r="K113" s="18" t="s">
        <v>224</v>
      </c>
      <c r="L113" s="18" t="s">
        <v>223</v>
      </c>
      <c r="M113" s="18" t="s">
        <v>305</v>
      </c>
      <c r="N113" s="18" t="s">
        <v>304</v>
      </c>
      <c r="O113" s="18" t="s">
        <v>221</v>
      </c>
      <c r="P113" s="18" t="s">
        <v>0</v>
      </c>
      <c r="Q113" s="14">
        <v>1404</v>
      </c>
      <c r="R113" s="19">
        <v>3.2292307692307691</v>
      </c>
      <c r="S113" s="20">
        <v>5</v>
      </c>
      <c r="T113" s="16">
        <f>+Table1_176[[#This Row],[Preliminarus kiekis 36 mėn.]]*Table1_176[[#This Row],[Vieneto įkainis EUR be PVM]]</f>
        <v>4533.84</v>
      </c>
      <c r="U113" s="21">
        <f>+Table1_176[[#This Row],[Planuojama pirkimo suma EUR be PVM]]*1.05</f>
        <v>4760.5320000000002</v>
      </c>
      <c r="V113" s="22"/>
      <c r="W113" s="23">
        <v>5</v>
      </c>
      <c r="X113" s="19">
        <f>+Table1_176[[#This Row],[Preliminarus kiekis 36 mėn.]]*Table1_176[[#This Row],[Siūlomas vieneto įkainis EUR be PVM]]</f>
        <v>0</v>
      </c>
      <c r="Y113" s="19">
        <f>+Table1_176[[#This Row],[Siūloma pirkimo suma EUR be PVM]]*1.05</f>
        <v>0</v>
      </c>
      <c r="Z113" s="21"/>
      <c r="AA113" s="24"/>
    </row>
    <row r="114" spans="1:27" x14ac:dyDescent="0.25">
      <c r="A114" s="17" t="s">
        <v>333</v>
      </c>
      <c r="B114" s="14"/>
      <c r="C114" s="14" t="s">
        <v>306</v>
      </c>
      <c r="D114" s="18" t="s">
        <v>15</v>
      </c>
      <c r="E114" s="14" t="s">
        <v>14</v>
      </c>
      <c r="F114" s="18">
        <v>1</v>
      </c>
      <c r="G114" s="18" t="s">
        <v>13</v>
      </c>
      <c r="H114" s="18">
        <v>24</v>
      </c>
      <c r="I114" s="18">
        <v>70</v>
      </c>
      <c r="J114" s="18">
        <v>1</v>
      </c>
      <c r="K114" s="18" t="s">
        <v>224</v>
      </c>
      <c r="L114" s="18" t="s">
        <v>223</v>
      </c>
      <c r="M114" s="18" t="s">
        <v>305</v>
      </c>
      <c r="N114" s="18" t="s">
        <v>304</v>
      </c>
      <c r="O114" s="18" t="s">
        <v>221</v>
      </c>
      <c r="P114" s="18" t="s">
        <v>0</v>
      </c>
      <c r="Q114" s="14">
        <v>1404</v>
      </c>
      <c r="R114" s="19">
        <v>3.2923076923076922</v>
      </c>
      <c r="S114" s="20">
        <v>5</v>
      </c>
      <c r="T114" s="16">
        <f>+Table1_176[[#This Row],[Preliminarus kiekis 36 mėn.]]*Table1_176[[#This Row],[Vieneto įkainis EUR be PVM]]</f>
        <v>4622.3999999999996</v>
      </c>
      <c r="U114" s="21">
        <f>+Table1_176[[#This Row],[Planuojama pirkimo suma EUR be PVM]]*1.05</f>
        <v>4853.5199999999995</v>
      </c>
      <c r="V114" s="22"/>
      <c r="W114" s="23">
        <v>5</v>
      </c>
      <c r="X114" s="19">
        <f>+Table1_176[[#This Row],[Preliminarus kiekis 36 mėn.]]*Table1_176[[#This Row],[Siūlomas vieneto įkainis EUR be PVM]]</f>
        <v>0</v>
      </c>
      <c r="Y114" s="19">
        <f>+Table1_176[[#This Row],[Siūloma pirkimo suma EUR be PVM]]*1.05</f>
        <v>0</v>
      </c>
      <c r="Z114" s="21"/>
      <c r="AA114" s="24"/>
    </row>
    <row r="115" spans="1:27" x14ac:dyDescent="0.25">
      <c r="A115" s="17" t="s">
        <v>332</v>
      </c>
      <c r="B115" s="14"/>
      <c r="C115" s="14" t="s">
        <v>306</v>
      </c>
      <c r="D115" s="18" t="s">
        <v>17</v>
      </c>
      <c r="E115" s="14" t="s">
        <v>10</v>
      </c>
      <c r="F115" s="18">
        <v>1</v>
      </c>
      <c r="G115" s="18" t="s">
        <v>13</v>
      </c>
      <c r="H115" s="18">
        <v>26</v>
      </c>
      <c r="I115" s="18">
        <v>90</v>
      </c>
      <c r="J115" s="18">
        <v>1</v>
      </c>
      <c r="K115" s="18" t="s">
        <v>224</v>
      </c>
      <c r="L115" s="18" t="s">
        <v>223</v>
      </c>
      <c r="M115" s="18" t="s">
        <v>305</v>
      </c>
      <c r="N115" s="18" t="s">
        <v>304</v>
      </c>
      <c r="O115" s="18" t="s">
        <v>221</v>
      </c>
      <c r="P115" s="18" t="s">
        <v>0</v>
      </c>
      <c r="Q115" s="14">
        <v>540</v>
      </c>
      <c r="R115" s="19">
        <v>2.5449999999999999</v>
      </c>
      <c r="S115" s="20">
        <v>5</v>
      </c>
      <c r="T115" s="16">
        <f>+Table1_176[[#This Row],[Preliminarus kiekis 36 mėn.]]*Table1_176[[#This Row],[Vieneto įkainis EUR be PVM]]</f>
        <v>1374.3</v>
      </c>
      <c r="U115" s="21">
        <f>+Table1_176[[#This Row],[Planuojama pirkimo suma EUR be PVM]]*1.05</f>
        <v>1443.0150000000001</v>
      </c>
      <c r="V115" s="22"/>
      <c r="W115" s="23">
        <v>5</v>
      </c>
      <c r="X115" s="19">
        <f>+Table1_176[[#This Row],[Preliminarus kiekis 36 mėn.]]*Table1_176[[#This Row],[Siūlomas vieneto įkainis EUR be PVM]]</f>
        <v>0</v>
      </c>
      <c r="Y115" s="19">
        <f>+Table1_176[[#This Row],[Siūloma pirkimo suma EUR be PVM]]*1.05</f>
        <v>0</v>
      </c>
      <c r="Z115" s="21"/>
      <c r="AA115" s="24"/>
    </row>
    <row r="116" spans="1:27" x14ac:dyDescent="0.25">
      <c r="A116" s="17" t="s">
        <v>331</v>
      </c>
      <c r="B116" s="14"/>
      <c r="C116" s="14" t="s">
        <v>306</v>
      </c>
      <c r="D116" s="18" t="s">
        <v>26</v>
      </c>
      <c r="E116" s="14" t="s">
        <v>14</v>
      </c>
      <c r="F116" s="18">
        <v>1</v>
      </c>
      <c r="G116" s="18" t="s">
        <v>13</v>
      </c>
      <c r="H116" s="18">
        <v>16</v>
      </c>
      <c r="I116" s="18">
        <v>45</v>
      </c>
      <c r="J116" s="18">
        <v>1</v>
      </c>
      <c r="K116" s="18" t="s">
        <v>74</v>
      </c>
      <c r="L116" s="18" t="s">
        <v>223</v>
      </c>
      <c r="M116" s="18" t="s">
        <v>305</v>
      </c>
      <c r="N116" s="18" t="s">
        <v>304</v>
      </c>
      <c r="O116" s="18" t="s">
        <v>221</v>
      </c>
      <c r="P116" s="18" t="s">
        <v>0</v>
      </c>
      <c r="Q116" s="14">
        <v>864</v>
      </c>
      <c r="R116" s="19">
        <v>4.2475000000000005</v>
      </c>
      <c r="S116" s="20">
        <v>5</v>
      </c>
      <c r="T116" s="16">
        <f>+Table1_176[[#This Row],[Preliminarus kiekis 36 mėn.]]*Table1_176[[#This Row],[Vieneto įkainis EUR be PVM]]</f>
        <v>3669.8400000000006</v>
      </c>
      <c r="U116" s="21">
        <f>+Table1_176[[#This Row],[Planuojama pirkimo suma EUR be PVM]]*1.05</f>
        <v>3853.3320000000008</v>
      </c>
      <c r="V116" s="22"/>
      <c r="W116" s="23">
        <v>5</v>
      </c>
      <c r="X116" s="19">
        <f>+Table1_176[[#This Row],[Preliminarus kiekis 36 mėn.]]*Table1_176[[#This Row],[Siūlomas vieneto įkainis EUR be PVM]]</f>
        <v>0</v>
      </c>
      <c r="Y116" s="19">
        <f>+Table1_176[[#This Row],[Siūloma pirkimo suma EUR be PVM]]*1.05</f>
        <v>0</v>
      </c>
      <c r="Z116" s="21"/>
      <c r="AA116" s="24"/>
    </row>
    <row r="117" spans="1:27" x14ac:dyDescent="0.25">
      <c r="A117" s="17" t="s">
        <v>330</v>
      </c>
      <c r="B117" s="14"/>
      <c r="C117" s="14" t="s">
        <v>306</v>
      </c>
      <c r="D117" s="18" t="s">
        <v>26</v>
      </c>
      <c r="E117" s="14" t="s">
        <v>10</v>
      </c>
      <c r="F117" s="18">
        <v>1</v>
      </c>
      <c r="G117" s="18" t="s">
        <v>13</v>
      </c>
      <c r="H117" s="18">
        <v>13</v>
      </c>
      <c r="I117" s="18">
        <v>70</v>
      </c>
      <c r="J117" s="18">
        <v>1</v>
      </c>
      <c r="K117" s="18" t="s">
        <v>224</v>
      </c>
      <c r="L117" s="18" t="s">
        <v>223</v>
      </c>
      <c r="M117" s="18" t="s">
        <v>305</v>
      </c>
      <c r="N117" s="18" t="s">
        <v>304</v>
      </c>
      <c r="O117" s="18" t="s">
        <v>221</v>
      </c>
      <c r="P117" s="18" t="s">
        <v>0</v>
      </c>
      <c r="Q117" s="14">
        <v>216</v>
      </c>
      <c r="R117" s="19">
        <v>5.46</v>
      </c>
      <c r="S117" s="20">
        <v>5</v>
      </c>
      <c r="T117" s="16">
        <f>+Table1_176[[#This Row],[Preliminarus kiekis 36 mėn.]]*Table1_176[[#This Row],[Vieneto įkainis EUR be PVM]]</f>
        <v>1179.3599999999999</v>
      </c>
      <c r="U117" s="21">
        <f>+Table1_176[[#This Row],[Planuojama pirkimo suma EUR be PVM]]*1.05</f>
        <v>1238.328</v>
      </c>
      <c r="V117" s="22"/>
      <c r="W117" s="23">
        <v>5</v>
      </c>
      <c r="X117" s="19">
        <f>+Table1_176[[#This Row],[Preliminarus kiekis 36 mėn.]]*Table1_176[[#This Row],[Siūlomas vieneto įkainis EUR be PVM]]</f>
        <v>0</v>
      </c>
      <c r="Y117" s="19">
        <f>+Table1_176[[#This Row],[Siūloma pirkimo suma EUR be PVM]]*1.05</f>
        <v>0</v>
      </c>
      <c r="Z117" s="21"/>
      <c r="AA117" s="24"/>
    </row>
    <row r="118" spans="1:27" x14ac:dyDescent="0.25">
      <c r="A118" s="17" t="s">
        <v>329</v>
      </c>
      <c r="B118" s="14"/>
      <c r="C118" s="14" t="s">
        <v>306</v>
      </c>
      <c r="D118" s="18" t="s">
        <v>17</v>
      </c>
      <c r="E118" s="14" t="s">
        <v>56</v>
      </c>
      <c r="F118" s="18">
        <v>1</v>
      </c>
      <c r="G118" s="18" t="s">
        <v>13</v>
      </c>
      <c r="H118" s="18">
        <v>26</v>
      </c>
      <c r="I118" s="18">
        <v>70</v>
      </c>
      <c r="J118" s="18">
        <v>1</v>
      </c>
      <c r="K118" s="18" t="s">
        <v>224</v>
      </c>
      <c r="L118" s="18" t="s">
        <v>223</v>
      </c>
      <c r="M118" s="18" t="s">
        <v>305</v>
      </c>
      <c r="N118" s="18" t="s">
        <v>304</v>
      </c>
      <c r="O118" s="18" t="s">
        <v>221</v>
      </c>
      <c r="P118" s="18" t="s">
        <v>0</v>
      </c>
      <c r="Q118" s="14">
        <v>71064</v>
      </c>
      <c r="R118" s="19">
        <v>3.1129062300122152</v>
      </c>
      <c r="S118" s="20">
        <v>5</v>
      </c>
      <c r="T118" s="16">
        <f>+Table1_176[[#This Row],[Preliminarus kiekis 36 mėn.]]*Table1_176[[#This Row],[Vieneto įkainis EUR be PVM]]</f>
        <v>221215.56832958807</v>
      </c>
      <c r="U118" s="21">
        <f>+Table1_176[[#This Row],[Planuojama pirkimo suma EUR be PVM]]*1.05</f>
        <v>232276.34674606749</v>
      </c>
      <c r="V118" s="22"/>
      <c r="W118" s="23">
        <v>5</v>
      </c>
      <c r="X118" s="19">
        <f>+Table1_176[[#This Row],[Preliminarus kiekis 36 mėn.]]*Table1_176[[#This Row],[Siūlomas vieneto įkainis EUR be PVM]]</f>
        <v>0</v>
      </c>
      <c r="Y118" s="19">
        <f>+Table1_176[[#This Row],[Siūloma pirkimo suma EUR be PVM]]*1.05</f>
        <v>0</v>
      </c>
      <c r="Z118" s="21"/>
      <c r="AA118" s="24"/>
    </row>
    <row r="119" spans="1:27" x14ac:dyDescent="0.25">
      <c r="A119" s="17" t="s">
        <v>328</v>
      </c>
      <c r="B119" s="14"/>
      <c r="C119" s="14" t="s">
        <v>306</v>
      </c>
      <c r="D119" s="18" t="s">
        <v>17</v>
      </c>
      <c r="E119" s="14" t="s">
        <v>14</v>
      </c>
      <c r="F119" s="18">
        <v>1</v>
      </c>
      <c r="G119" s="18" t="s">
        <v>13</v>
      </c>
      <c r="H119" s="18">
        <v>19</v>
      </c>
      <c r="I119" s="18">
        <v>70</v>
      </c>
      <c r="J119" s="18">
        <v>1</v>
      </c>
      <c r="K119" s="18" t="s">
        <v>74</v>
      </c>
      <c r="L119" s="18" t="s">
        <v>223</v>
      </c>
      <c r="M119" s="18" t="s">
        <v>305</v>
      </c>
      <c r="N119" s="18" t="s">
        <v>304</v>
      </c>
      <c r="O119" s="18" t="s">
        <v>221</v>
      </c>
      <c r="P119" s="18" t="s">
        <v>0</v>
      </c>
      <c r="Q119" s="14">
        <v>3888</v>
      </c>
      <c r="R119" s="19">
        <v>2.5996464646464648</v>
      </c>
      <c r="S119" s="20">
        <v>5</v>
      </c>
      <c r="T119" s="16">
        <f>+Table1_176[[#This Row],[Preliminarus kiekis 36 mėn.]]*Table1_176[[#This Row],[Vieneto įkainis EUR be PVM]]</f>
        <v>10107.425454545455</v>
      </c>
      <c r="U119" s="21">
        <f>+Table1_176[[#This Row],[Planuojama pirkimo suma EUR be PVM]]*1.05</f>
        <v>10612.796727272727</v>
      </c>
      <c r="V119" s="22"/>
      <c r="W119" s="23">
        <v>5</v>
      </c>
      <c r="X119" s="19">
        <f>+Table1_176[[#This Row],[Preliminarus kiekis 36 mėn.]]*Table1_176[[#This Row],[Siūlomas vieneto įkainis EUR be PVM]]</f>
        <v>0</v>
      </c>
      <c r="Y119" s="19">
        <f>+Table1_176[[#This Row],[Siūloma pirkimo suma EUR be PVM]]*1.05</f>
        <v>0</v>
      </c>
      <c r="Z119" s="21"/>
      <c r="AA119" s="24"/>
    </row>
    <row r="120" spans="1:27" x14ac:dyDescent="0.25">
      <c r="A120" s="17" t="s">
        <v>327</v>
      </c>
      <c r="B120" s="14"/>
      <c r="C120" s="14" t="s">
        <v>306</v>
      </c>
      <c r="D120" s="18" t="s">
        <v>15</v>
      </c>
      <c r="E120" s="14" t="s">
        <v>56</v>
      </c>
      <c r="F120" s="18">
        <v>1</v>
      </c>
      <c r="G120" s="18" t="s">
        <v>13</v>
      </c>
      <c r="H120" s="18">
        <v>40</v>
      </c>
      <c r="I120" s="18">
        <v>70</v>
      </c>
      <c r="J120" s="18">
        <v>1</v>
      </c>
      <c r="K120" s="18" t="s">
        <v>224</v>
      </c>
      <c r="L120" s="18" t="s">
        <v>223</v>
      </c>
      <c r="M120" s="18" t="s">
        <v>305</v>
      </c>
      <c r="N120" s="18" t="s">
        <v>304</v>
      </c>
      <c r="O120" s="18" t="s">
        <v>221</v>
      </c>
      <c r="P120" s="18" t="s">
        <v>0</v>
      </c>
      <c r="Q120" s="14">
        <v>7560</v>
      </c>
      <c r="R120" s="19">
        <v>3.4404761904761907</v>
      </c>
      <c r="S120" s="20">
        <v>5</v>
      </c>
      <c r="T120" s="16">
        <f>+Table1_176[[#This Row],[Preliminarus kiekis 36 mėn.]]*Table1_176[[#This Row],[Vieneto įkainis EUR be PVM]]</f>
        <v>26010</v>
      </c>
      <c r="U120" s="21">
        <f>+Table1_176[[#This Row],[Planuojama pirkimo suma EUR be PVM]]*1.05</f>
        <v>27310.5</v>
      </c>
      <c r="V120" s="22"/>
      <c r="W120" s="23">
        <v>5</v>
      </c>
      <c r="X120" s="19">
        <f>+Table1_176[[#This Row],[Preliminarus kiekis 36 mėn.]]*Table1_176[[#This Row],[Siūlomas vieneto įkainis EUR be PVM]]</f>
        <v>0</v>
      </c>
      <c r="Y120" s="19">
        <f>+Table1_176[[#This Row],[Siūloma pirkimo suma EUR be PVM]]*1.05</f>
        <v>0</v>
      </c>
      <c r="Z120" s="21"/>
      <c r="AA120" s="24"/>
    </row>
    <row r="121" spans="1:27" x14ac:dyDescent="0.25">
      <c r="A121" s="17" t="s">
        <v>326</v>
      </c>
      <c r="B121" s="14"/>
      <c r="C121" s="14" t="s">
        <v>306</v>
      </c>
      <c r="D121" s="18">
        <v>1</v>
      </c>
      <c r="E121" s="14" t="s">
        <v>56</v>
      </c>
      <c r="F121" s="18">
        <v>1</v>
      </c>
      <c r="G121" s="18" t="s">
        <v>13</v>
      </c>
      <c r="H121" s="18">
        <v>40</v>
      </c>
      <c r="I121" s="18">
        <v>90</v>
      </c>
      <c r="J121" s="18">
        <v>1</v>
      </c>
      <c r="K121" s="18" t="s">
        <v>224</v>
      </c>
      <c r="L121" s="18" t="s">
        <v>223</v>
      </c>
      <c r="M121" s="18" t="s">
        <v>305</v>
      </c>
      <c r="N121" s="18" t="s">
        <v>304</v>
      </c>
      <c r="O121" s="18" t="s">
        <v>221</v>
      </c>
      <c r="P121" s="18" t="s">
        <v>0</v>
      </c>
      <c r="Q121" s="14">
        <v>26568</v>
      </c>
      <c r="R121" s="19">
        <v>3.74</v>
      </c>
      <c r="S121" s="20">
        <v>5</v>
      </c>
      <c r="T121" s="16">
        <f>+Table1_176[[#This Row],[Preliminarus kiekis 36 mėn.]]*Table1_176[[#This Row],[Vieneto įkainis EUR be PVM]]</f>
        <v>99364.32</v>
      </c>
      <c r="U121" s="21">
        <f>+Table1_176[[#This Row],[Planuojama pirkimo suma EUR be PVM]]*1.05</f>
        <v>104332.53600000001</v>
      </c>
      <c r="V121" s="22"/>
      <c r="W121" s="23">
        <v>5</v>
      </c>
      <c r="X121" s="19">
        <f>+Table1_176[[#This Row],[Preliminarus kiekis 36 mėn.]]*Table1_176[[#This Row],[Siūlomas vieneto įkainis EUR be PVM]]</f>
        <v>0</v>
      </c>
      <c r="Y121" s="19">
        <f>+Table1_176[[#This Row],[Siūloma pirkimo suma EUR be PVM]]*1.05</f>
        <v>0</v>
      </c>
      <c r="Z121" s="21"/>
      <c r="AA121" s="24"/>
    </row>
    <row r="122" spans="1:27" x14ac:dyDescent="0.25">
      <c r="A122" s="17" t="s">
        <v>325</v>
      </c>
      <c r="B122" s="14"/>
      <c r="C122" s="14" t="s">
        <v>306</v>
      </c>
      <c r="D122" s="18">
        <v>1</v>
      </c>
      <c r="E122" s="14" t="s">
        <v>295</v>
      </c>
      <c r="F122" s="18">
        <v>1</v>
      </c>
      <c r="G122" s="18" t="s">
        <v>13</v>
      </c>
      <c r="H122" s="18">
        <v>36</v>
      </c>
      <c r="I122" s="18">
        <v>90</v>
      </c>
      <c r="J122" s="18">
        <v>1</v>
      </c>
      <c r="K122" s="18" t="s">
        <v>224</v>
      </c>
      <c r="L122" s="18" t="s">
        <v>223</v>
      </c>
      <c r="M122" s="18" t="s">
        <v>305</v>
      </c>
      <c r="N122" s="18" t="s">
        <v>304</v>
      </c>
      <c r="O122" s="18" t="s">
        <v>221</v>
      </c>
      <c r="P122" s="18" t="s">
        <v>0</v>
      </c>
      <c r="Q122" s="14">
        <v>756</v>
      </c>
      <c r="R122" s="19">
        <v>3.73</v>
      </c>
      <c r="S122" s="20">
        <v>5</v>
      </c>
      <c r="T122" s="16">
        <f>+Table1_176[[#This Row],[Preliminarus kiekis 36 mėn.]]*Table1_176[[#This Row],[Vieneto įkainis EUR be PVM]]</f>
        <v>2819.88</v>
      </c>
      <c r="U122" s="21">
        <f>+Table1_176[[#This Row],[Planuojama pirkimo suma EUR be PVM]]*1.05</f>
        <v>2960.8740000000003</v>
      </c>
      <c r="V122" s="22"/>
      <c r="W122" s="23">
        <v>5</v>
      </c>
      <c r="X122" s="19">
        <f>+Table1_176[[#This Row],[Preliminarus kiekis 36 mėn.]]*Table1_176[[#This Row],[Siūlomas vieneto įkainis EUR be PVM]]</f>
        <v>0</v>
      </c>
      <c r="Y122" s="19">
        <f>+Table1_176[[#This Row],[Siūloma pirkimo suma EUR be PVM]]*1.05</f>
        <v>0</v>
      </c>
      <c r="Z122" s="21"/>
      <c r="AA122" s="24"/>
    </row>
    <row r="123" spans="1:27" x14ac:dyDescent="0.25">
      <c r="A123" s="17" t="s">
        <v>324</v>
      </c>
      <c r="B123" s="14"/>
      <c r="C123" s="14" t="s">
        <v>306</v>
      </c>
      <c r="D123" s="18">
        <v>1</v>
      </c>
      <c r="E123" s="14" t="s">
        <v>56</v>
      </c>
      <c r="F123" s="18">
        <v>1</v>
      </c>
      <c r="G123" s="18" t="s">
        <v>13</v>
      </c>
      <c r="H123" s="18">
        <v>70</v>
      </c>
      <c r="I123" s="18">
        <v>90</v>
      </c>
      <c r="J123" s="18">
        <v>1</v>
      </c>
      <c r="K123" s="18" t="s">
        <v>224</v>
      </c>
      <c r="L123" s="18" t="s">
        <v>223</v>
      </c>
      <c r="M123" s="18" t="s">
        <v>305</v>
      </c>
      <c r="N123" s="18" t="s">
        <v>304</v>
      </c>
      <c r="O123" s="18" t="s">
        <v>221</v>
      </c>
      <c r="P123" s="18" t="s">
        <v>0</v>
      </c>
      <c r="Q123" s="14">
        <v>2484</v>
      </c>
      <c r="R123" s="19">
        <v>10.996521739130433</v>
      </c>
      <c r="S123" s="20">
        <v>5</v>
      </c>
      <c r="T123" s="16">
        <f>+Table1_176[[#This Row],[Preliminarus kiekis 36 mėn.]]*Table1_176[[#This Row],[Vieneto įkainis EUR be PVM]]</f>
        <v>27315.359999999997</v>
      </c>
      <c r="U123" s="21">
        <f>+Table1_176[[#This Row],[Planuojama pirkimo suma EUR be PVM]]*1.05</f>
        <v>28681.127999999997</v>
      </c>
      <c r="V123" s="22"/>
      <c r="W123" s="23">
        <v>5</v>
      </c>
      <c r="X123" s="19">
        <f>+Table1_176[[#This Row],[Preliminarus kiekis 36 mėn.]]*Table1_176[[#This Row],[Siūlomas vieneto įkainis EUR be PVM]]</f>
        <v>0</v>
      </c>
      <c r="Y123" s="19">
        <f>+Table1_176[[#This Row],[Siūloma pirkimo suma EUR be PVM]]*1.05</f>
        <v>0</v>
      </c>
      <c r="Z123" s="21"/>
      <c r="AA123" s="24"/>
    </row>
    <row r="124" spans="1:27" x14ac:dyDescent="0.25">
      <c r="A124" s="17" t="s">
        <v>323</v>
      </c>
      <c r="B124" s="14"/>
      <c r="C124" s="14" t="s">
        <v>306</v>
      </c>
      <c r="D124" s="18" t="s">
        <v>15</v>
      </c>
      <c r="E124" s="14" t="s">
        <v>14</v>
      </c>
      <c r="F124" s="18">
        <v>1</v>
      </c>
      <c r="G124" s="18" t="s">
        <v>13</v>
      </c>
      <c r="H124" s="18">
        <v>26</v>
      </c>
      <c r="I124" s="18">
        <v>70</v>
      </c>
      <c r="J124" s="18">
        <v>1</v>
      </c>
      <c r="K124" s="18" t="s">
        <v>224</v>
      </c>
      <c r="L124" s="18" t="s">
        <v>223</v>
      </c>
      <c r="M124" s="18" t="s">
        <v>305</v>
      </c>
      <c r="N124" s="18" t="s">
        <v>304</v>
      </c>
      <c r="O124" s="18" t="s">
        <v>221</v>
      </c>
      <c r="P124" s="18" t="s">
        <v>0</v>
      </c>
      <c r="Q124" s="14">
        <v>5184</v>
      </c>
      <c r="R124" s="19">
        <v>2.2999999999999998</v>
      </c>
      <c r="S124" s="20">
        <v>5</v>
      </c>
      <c r="T124" s="16">
        <f>+Table1_176[[#This Row],[Preliminarus kiekis 36 mėn.]]*Table1_176[[#This Row],[Vieneto įkainis EUR be PVM]]</f>
        <v>11923.199999999999</v>
      </c>
      <c r="U124" s="21">
        <f>+Table1_176[[#This Row],[Planuojama pirkimo suma EUR be PVM]]*1.05</f>
        <v>12519.359999999999</v>
      </c>
      <c r="V124" s="22"/>
      <c r="W124" s="23">
        <v>5</v>
      </c>
      <c r="X124" s="19">
        <f>+Table1_176[[#This Row],[Preliminarus kiekis 36 mėn.]]*Table1_176[[#This Row],[Siūlomas vieneto įkainis EUR be PVM]]</f>
        <v>0</v>
      </c>
      <c r="Y124" s="19">
        <f>+Table1_176[[#This Row],[Siūloma pirkimo suma EUR be PVM]]*1.05</f>
        <v>0</v>
      </c>
      <c r="Z124" s="21"/>
      <c r="AA124" s="24"/>
    </row>
    <row r="125" spans="1:27" x14ac:dyDescent="0.25">
      <c r="A125" s="17" t="s">
        <v>322</v>
      </c>
      <c r="B125" s="14"/>
      <c r="C125" s="14" t="s">
        <v>306</v>
      </c>
      <c r="D125" s="18">
        <v>1</v>
      </c>
      <c r="E125" s="14" t="s">
        <v>295</v>
      </c>
      <c r="F125" s="18">
        <v>1</v>
      </c>
      <c r="G125" s="18" t="s">
        <v>13</v>
      </c>
      <c r="H125" s="18">
        <v>40</v>
      </c>
      <c r="I125" s="18">
        <v>90</v>
      </c>
      <c r="J125" s="18">
        <v>1</v>
      </c>
      <c r="K125" s="18" t="s">
        <v>224</v>
      </c>
      <c r="L125" s="18" t="s">
        <v>223</v>
      </c>
      <c r="M125" s="18" t="s">
        <v>305</v>
      </c>
      <c r="N125" s="18" t="s">
        <v>304</v>
      </c>
      <c r="O125" s="18" t="s">
        <v>221</v>
      </c>
      <c r="P125" s="18" t="s">
        <v>0</v>
      </c>
      <c r="Q125" s="14">
        <v>1620</v>
      </c>
      <c r="R125" s="19">
        <v>3.6509936124911282</v>
      </c>
      <c r="S125" s="20">
        <v>5</v>
      </c>
      <c r="T125" s="16">
        <f>+Table1_176[[#This Row],[Preliminarus kiekis 36 mėn.]]*Table1_176[[#This Row],[Vieneto įkainis EUR be PVM]]</f>
        <v>5914.6096522356274</v>
      </c>
      <c r="U125" s="21">
        <f>+Table1_176[[#This Row],[Planuojama pirkimo suma EUR be PVM]]*1.05</f>
        <v>6210.340134847409</v>
      </c>
      <c r="V125" s="22"/>
      <c r="W125" s="23">
        <v>5</v>
      </c>
      <c r="X125" s="19">
        <f>+Table1_176[[#This Row],[Preliminarus kiekis 36 mėn.]]*Table1_176[[#This Row],[Siūlomas vieneto įkainis EUR be PVM]]</f>
        <v>0</v>
      </c>
      <c r="Y125" s="19">
        <f>+Table1_176[[#This Row],[Siūloma pirkimo suma EUR be PVM]]*1.05</f>
        <v>0</v>
      </c>
      <c r="Z125" s="21"/>
      <c r="AA125" s="24"/>
    </row>
    <row r="126" spans="1:27" x14ac:dyDescent="0.25">
      <c r="A126" s="17" t="s">
        <v>321</v>
      </c>
      <c r="B126" s="14"/>
      <c r="C126" s="14" t="s">
        <v>306</v>
      </c>
      <c r="D126" s="18">
        <v>1</v>
      </c>
      <c r="E126" s="14" t="s">
        <v>295</v>
      </c>
      <c r="F126" s="18">
        <v>1</v>
      </c>
      <c r="G126" s="18" t="s">
        <v>13</v>
      </c>
      <c r="H126" s="18">
        <v>48</v>
      </c>
      <c r="I126" s="18">
        <v>90</v>
      </c>
      <c r="J126" s="18">
        <v>1</v>
      </c>
      <c r="K126" s="18" t="s">
        <v>224</v>
      </c>
      <c r="L126" s="18" t="s">
        <v>223</v>
      </c>
      <c r="M126" s="18" t="s">
        <v>305</v>
      </c>
      <c r="N126" s="18" t="s">
        <v>304</v>
      </c>
      <c r="O126" s="18" t="s">
        <v>221</v>
      </c>
      <c r="P126" s="18" t="s">
        <v>0</v>
      </c>
      <c r="Q126" s="14">
        <v>1620</v>
      </c>
      <c r="R126" s="19">
        <v>4.2775013819789933</v>
      </c>
      <c r="S126" s="20">
        <v>5</v>
      </c>
      <c r="T126" s="16">
        <f>+Table1_176[[#This Row],[Preliminarus kiekis 36 mėn.]]*Table1_176[[#This Row],[Vieneto įkainis EUR be PVM]]</f>
        <v>6929.552238805969</v>
      </c>
      <c r="U126" s="21">
        <f>+Table1_176[[#This Row],[Planuojama pirkimo suma EUR be PVM]]*1.05</f>
        <v>7276.0298507462676</v>
      </c>
      <c r="V126" s="22"/>
      <c r="W126" s="23">
        <v>5</v>
      </c>
      <c r="X126" s="19">
        <f>+Table1_176[[#This Row],[Preliminarus kiekis 36 mėn.]]*Table1_176[[#This Row],[Siūlomas vieneto įkainis EUR be PVM]]</f>
        <v>0</v>
      </c>
      <c r="Y126" s="19">
        <f>+Table1_176[[#This Row],[Siūloma pirkimo suma EUR be PVM]]*1.05</f>
        <v>0</v>
      </c>
      <c r="Z126" s="21"/>
      <c r="AA126" s="24"/>
    </row>
    <row r="127" spans="1:27" x14ac:dyDescent="0.25">
      <c r="A127" s="17" t="s">
        <v>320</v>
      </c>
      <c r="B127" s="14"/>
      <c r="C127" s="14" t="s">
        <v>306</v>
      </c>
      <c r="D127" s="18" t="s">
        <v>15</v>
      </c>
      <c r="E127" s="14" t="s">
        <v>295</v>
      </c>
      <c r="F127" s="18">
        <v>1</v>
      </c>
      <c r="G127" s="18" t="s">
        <v>13</v>
      </c>
      <c r="H127" s="18">
        <v>40</v>
      </c>
      <c r="I127" s="18">
        <v>90</v>
      </c>
      <c r="J127" s="18">
        <v>1</v>
      </c>
      <c r="K127" s="18" t="s">
        <v>224</v>
      </c>
      <c r="L127" s="18" t="s">
        <v>223</v>
      </c>
      <c r="M127" s="18" t="s">
        <v>305</v>
      </c>
      <c r="N127" s="18" t="s">
        <v>304</v>
      </c>
      <c r="O127" s="18" t="s">
        <v>221</v>
      </c>
      <c r="P127" s="18" t="s">
        <v>0</v>
      </c>
      <c r="Q127" s="14">
        <v>3456</v>
      </c>
      <c r="R127" s="19">
        <v>4.322315566537239</v>
      </c>
      <c r="S127" s="20">
        <v>5</v>
      </c>
      <c r="T127" s="16">
        <f>+Table1_176[[#This Row],[Preliminarus kiekis 36 mėn.]]*Table1_176[[#This Row],[Vieneto įkainis EUR be PVM]]</f>
        <v>14937.922597952698</v>
      </c>
      <c r="U127" s="21">
        <f>+Table1_176[[#This Row],[Planuojama pirkimo suma EUR be PVM]]*1.05</f>
        <v>15684.818727850334</v>
      </c>
      <c r="V127" s="22"/>
      <c r="W127" s="23">
        <v>5</v>
      </c>
      <c r="X127" s="19">
        <f>+Table1_176[[#This Row],[Preliminarus kiekis 36 mėn.]]*Table1_176[[#This Row],[Siūlomas vieneto įkainis EUR be PVM]]</f>
        <v>0</v>
      </c>
      <c r="Y127" s="19">
        <f>+Table1_176[[#This Row],[Siūloma pirkimo suma EUR be PVM]]*1.05</f>
        <v>0</v>
      </c>
      <c r="Z127" s="21"/>
      <c r="AA127" s="24"/>
    </row>
    <row r="128" spans="1:27" x14ac:dyDescent="0.25">
      <c r="A128" s="17" t="s">
        <v>319</v>
      </c>
      <c r="B128" s="14"/>
      <c r="C128" s="14" t="s">
        <v>306</v>
      </c>
      <c r="D128" s="18" t="s">
        <v>26</v>
      </c>
      <c r="E128" s="14" t="s">
        <v>19</v>
      </c>
      <c r="F128" s="18">
        <v>1</v>
      </c>
      <c r="G128" s="18" t="s">
        <v>13</v>
      </c>
      <c r="H128" s="18">
        <v>17</v>
      </c>
      <c r="I128" s="18">
        <v>70</v>
      </c>
      <c r="J128" s="18">
        <v>1</v>
      </c>
      <c r="K128" s="18" t="s">
        <v>224</v>
      </c>
      <c r="L128" s="18" t="s">
        <v>223</v>
      </c>
      <c r="M128" s="18" t="s">
        <v>305</v>
      </c>
      <c r="N128" s="18" t="s">
        <v>304</v>
      </c>
      <c r="O128" s="18" t="s">
        <v>221</v>
      </c>
      <c r="P128" s="18" t="s">
        <v>0</v>
      </c>
      <c r="Q128" s="14">
        <v>216</v>
      </c>
      <c r="R128" s="19">
        <v>6</v>
      </c>
      <c r="S128" s="20">
        <v>5</v>
      </c>
      <c r="T128" s="16">
        <f>+Table1_176[[#This Row],[Preliminarus kiekis 36 mėn.]]*Table1_176[[#This Row],[Vieneto įkainis EUR be PVM]]</f>
        <v>1296</v>
      </c>
      <c r="U128" s="21">
        <f>+Table1_176[[#This Row],[Planuojama pirkimo suma EUR be PVM]]*1.05</f>
        <v>1360.8</v>
      </c>
      <c r="V128" s="22"/>
      <c r="W128" s="23">
        <v>5</v>
      </c>
      <c r="X128" s="19">
        <f>+Table1_176[[#This Row],[Preliminarus kiekis 36 mėn.]]*Table1_176[[#This Row],[Siūlomas vieneto įkainis EUR be PVM]]</f>
        <v>0</v>
      </c>
      <c r="Y128" s="19">
        <f>+Table1_176[[#This Row],[Siūloma pirkimo suma EUR be PVM]]*1.05</f>
        <v>0</v>
      </c>
      <c r="Z128" s="21"/>
      <c r="AA128" s="24"/>
    </row>
    <row r="129" spans="1:27" x14ac:dyDescent="0.25">
      <c r="A129" s="17" t="s">
        <v>318</v>
      </c>
      <c r="B129" s="14"/>
      <c r="C129" s="14" t="s">
        <v>306</v>
      </c>
      <c r="D129" s="18">
        <v>0</v>
      </c>
      <c r="E129" s="14" t="s">
        <v>19</v>
      </c>
      <c r="F129" s="18">
        <v>1</v>
      </c>
      <c r="G129" s="18" t="s">
        <v>13</v>
      </c>
      <c r="H129" s="18">
        <v>26</v>
      </c>
      <c r="I129" s="18">
        <v>70</v>
      </c>
      <c r="J129" s="18">
        <v>1</v>
      </c>
      <c r="K129" s="18" t="s">
        <v>224</v>
      </c>
      <c r="L129" s="18" t="s">
        <v>223</v>
      </c>
      <c r="M129" s="18" t="s">
        <v>305</v>
      </c>
      <c r="N129" s="18" t="s">
        <v>304</v>
      </c>
      <c r="O129" s="18" t="s">
        <v>221</v>
      </c>
      <c r="P129" s="18" t="s">
        <v>0</v>
      </c>
      <c r="Q129" s="14">
        <v>540</v>
      </c>
      <c r="R129" s="19">
        <v>1.6666666666666667</v>
      </c>
      <c r="S129" s="20">
        <v>5</v>
      </c>
      <c r="T129" s="16">
        <f>+Table1_176[[#This Row],[Preliminarus kiekis 36 mėn.]]*Table1_176[[#This Row],[Vieneto įkainis EUR be PVM]]</f>
        <v>900</v>
      </c>
      <c r="U129" s="21">
        <f>+Table1_176[[#This Row],[Planuojama pirkimo suma EUR be PVM]]*1.05</f>
        <v>945</v>
      </c>
      <c r="V129" s="22"/>
      <c r="W129" s="23">
        <v>5</v>
      </c>
      <c r="X129" s="19">
        <f>+Table1_176[[#This Row],[Preliminarus kiekis 36 mėn.]]*Table1_176[[#This Row],[Siūlomas vieneto įkainis EUR be PVM]]</f>
        <v>0</v>
      </c>
      <c r="Y129" s="19">
        <f>+Table1_176[[#This Row],[Siūloma pirkimo suma EUR be PVM]]*1.05</f>
        <v>0</v>
      </c>
      <c r="Z129" s="21"/>
      <c r="AA129" s="24"/>
    </row>
    <row r="130" spans="1:27" x14ac:dyDescent="0.25">
      <c r="A130" s="17" t="s">
        <v>317</v>
      </c>
      <c r="B130" s="14"/>
      <c r="C130" s="14" t="s">
        <v>306</v>
      </c>
      <c r="D130" s="18">
        <v>0</v>
      </c>
      <c r="E130" s="14" t="s">
        <v>19</v>
      </c>
      <c r="F130" s="18">
        <v>1</v>
      </c>
      <c r="G130" s="18" t="s">
        <v>13</v>
      </c>
      <c r="H130" s="18">
        <v>36</v>
      </c>
      <c r="I130" s="18">
        <v>70</v>
      </c>
      <c r="J130" s="18">
        <v>1</v>
      </c>
      <c r="K130" s="18" t="s">
        <v>224</v>
      </c>
      <c r="L130" s="18" t="s">
        <v>223</v>
      </c>
      <c r="M130" s="18" t="s">
        <v>305</v>
      </c>
      <c r="N130" s="18" t="s">
        <v>304</v>
      </c>
      <c r="O130" s="18" t="s">
        <v>221</v>
      </c>
      <c r="P130" s="18" t="s">
        <v>0</v>
      </c>
      <c r="Q130" s="14">
        <v>1080</v>
      </c>
      <c r="R130" s="19">
        <v>3.3333333333333335</v>
      </c>
      <c r="S130" s="20">
        <v>5</v>
      </c>
      <c r="T130" s="16">
        <f>+Table1_176[[#This Row],[Preliminarus kiekis 36 mėn.]]*Table1_176[[#This Row],[Vieneto įkainis EUR be PVM]]</f>
        <v>3600</v>
      </c>
      <c r="U130" s="21">
        <f>+Table1_176[[#This Row],[Planuojama pirkimo suma EUR be PVM]]*1.05</f>
        <v>3780</v>
      </c>
      <c r="V130" s="22"/>
      <c r="W130" s="23">
        <v>5</v>
      </c>
      <c r="X130" s="19">
        <f>+Table1_176[[#This Row],[Preliminarus kiekis 36 mėn.]]*Table1_176[[#This Row],[Siūlomas vieneto įkainis EUR be PVM]]</f>
        <v>0</v>
      </c>
      <c r="Y130" s="19">
        <f>+Table1_176[[#This Row],[Siūloma pirkimo suma EUR be PVM]]*1.05</f>
        <v>0</v>
      </c>
      <c r="Z130" s="21"/>
      <c r="AA130" s="24"/>
    </row>
    <row r="131" spans="1:27" x14ac:dyDescent="0.25">
      <c r="A131" s="17" t="s">
        <v>316</v>
      </c>
      <c r="B131" s="14"/>
      <c r="C131" s="14" t="s">
        <v>306</v>
      </c>
      <c r="D131" s="18">
        <v>0</v>
      </c>
      <c r="E131" s="14" t="s">
        <v>19</v>
      </c>
      <c r="F131" s="18">
        <v>1</v>
      </c>
      <c r="G131" s="18" t="s">
        <v>13</v>
      </c>
      <c r="H131" s="18">
        <v>40</v>
      </c>
      <c r="I131" s="18">
        <v>90</v>
      </c>
      <c r="J131" s="18">
        <v>1</v>
      </c>
      <c r="K131" s="18" t="s">
        <v>224</v>
      </c>
      <c r="L131" s="18" t="s">
        <v>223</v>
      </c>
      <c r="M131" s="18" t="s">
        <v>305</v>
      </c>
      <c r="N131" s="18" t="s">
        <v>304</v>
      </c>
      <c r="O131" s="18" t="s">
        <v>221</v>
      </c>
      <c r="P131" s="18" t="s">
        <v>0</v>
      </c>
      <c r="Q131" s="14">
        <v>1620</v>
      </c>
      <c r="R131" s="19">
        <v>2.7777777777777777</v>
      </c>
      <c r="S131" s="20">
        <v>5</v>
      </c>
      <c r="T131" s="16">
        <f>+Table1_176[[#This Row],[Preliminarus kiekis 36 mėn.]]*Table1_176[[#This Row],[Vieneto įkainis EUR be PVM]]</f>
        <v>4500</v>
      </c>
      <c r="U131" s="21">
        <f>+Table1_176[[#This Row],[Planuojama pirkimo suma EUR be PVM]]*1.05</f>
        <v>4725</v>
      </c>
      <c r="V131" s="22"/>
      <c r="W131" s="23">
        <v>5</v>
      </c>
      <c r="X131" s="19">
        <f>+Table1_176[[#This Row],[Preliminarus kiekis 36 mėn.]]*Table1_176[[#This Row],[Siūlomas vieneto įkainis EUR be PVM]]</f>
        <v>0</v>
      </c>
      <c r="Y131" s="19">
        <f>+Table1_176[[#This Row],[Siūloma pirkimo suma EUR be PVM]]*1.05</f>
        <v>0</v>
      </c>
      <c r="Z131" s="21"/>
      <c r="AA131" s="24"/>
    </row>
    <row r="132" spans="1:27" x14ac:dyDescent="0.25">
      <c r="A132" s="17" t="s">
        <v>315</v>
      </c>
      <c r="B132" s="14"/>
      <c r="C132" s="14" t="s">
        <v>306</v>
      </c>
      <c r="D132" s="18" t="s">
        <v>17</v>
      </c>
      <c r="E132" s="14" t="s">
        <v>19</v>
      </c>
      <c r="F132" s="18">
        <v>1</v>
      </c>
      <c r="G132" s="18" t="s">
        <v>13</v>
      </c>
      <c r="H132" s="18">
        <v>22</v>
      </c>
      <c r="I132" s="18">
        <v>70</v>
      </c>
      <c r="J132" s="18">
        <v>1</v>
      </c>
      <c r="K132" s="18" t="s">
        <v>224</v>
      </c>
      <c r="L132" s="18" t="s">
        <v>223</v>
      </c>
      <c r="M132" s="18" t="s">
        <v>305</v>
      </c>
      <c r="N132" s="18" t="s">
        <v>304</v>
      </c>
      <c r="O132" s="18" t="s">
        <v>221</v>
      </c>
      <c r="P132" s="18" t="s">
        <v>0</v>
      </c>
      <c r="Q132" s="14">
        <v>108</v>
      </c>
      <c r="R132" s="19">
        <v>4</v>
      </c>
      <c r="S132" s="20">
        <v>5</v>
      </c>
      <c r="T132" s="16">
        <f>+Table1_176[[#This Row],[Preliminarus kiekis 36 mėn.]]*Table1_176[[#This Row],[Vieneto įkainis EUR be PVM]]</f>
        <v>432</v>
      </c>
      <c r="U132" s="21">
        <f>+Table1_176[[#This Row],[Planuojama pirkimo suma EUR be PVM]]*1.05</f>
        <v>453.6</v>
      </c>
      <c r="V132" s="22"/>
      <c r="W132" s="23">
        <v>5</v>
      </c>
      <c r="X132" s="19">
        <f>+Table1_176[[#This Row],[Preliminarus kiekis 36 mėn.]]*Table1_176[[#This Row],[Siūlomas vieneto įkainis EUR be PVM]]</f>
        <v>0</v>
      </c>
      <c r="Y132" s="19">
        <f>+Table1_176[[#This Row],[Siūloma pirkimo suma EUR be PVM]]*1.05</f>
        <v>0</v>
      </c>
      <c r="Z132" s="21"/>
      <c r="AA132" s="24"/>
    </row>
    <row r="133" spans="1:27" x14ac:dyDescent="0.25">
      <c r="A133" s="17" t="s">
        <v>314</v>
      </c>
      <c r="B133" s="14"/>
      <c r="C133" s="14" t="s">
        <v>306</v>
      </c>
      <c r="D133" s="18" t="s">
        <v>22</v>
      </c>
      <c r="E133" s="14" t="s">
        <v>19</v>
      </c>
      <c r="F133" s="18">
        <v>1</v>
      </c>
      <c r="G133" s="18" t="s">
        <v>13</v>
      </c>
      <c r="H133" s="18">
        <v>26</v>
      </c>
      <c r="I133" s="18">
        <v>70</v>
      </c>
      <c r="J133" s="18">
        <v>1</v>
      </c>
      <c r="K133" s="18" t="s">
        <v>224</v>
      </c>
      <c r="L133" s="18" t="s">
        <v>223</v>
      </c>
      <c r="M133" s="18" t="s">
        <v>305</v>
      </c>
      <c r="N133" s="18" t="s">
        <v>304</v>
      </c>
      <c r="O133" s="18" t="s">
        <v>221</v>
      </c>
      <c r="P133" s="18" t="s">
        <v>0</v>
      </c>
      <c r="Q133" s="14">
        <v>324</v>
      </c>
      <c r="R133" s="19">
        <v>3.3333333333333335</v>
      </c>
      <c r="S133" s="20">
        <v>5</v>
      </c>
      <c r="T133" s="16">
        <f>+Table1_176[[#This Row],[Preliminarus kiekis 36 mėn.]]*Table1_176[[#This Row],[Vieneto įkainis EUR be PVM]]</f>
        <v>1080</v>
      </c>
      <c r="U133" s="21">
        <f>+Table1_176[[#This Row],[Planuojama pirkimo suma EUR be PVM]]*1.05</f>
        <v>1134</v>
      </c>
      <c r="V133" s="22"/>
      <c r="W133" s="23">
        <v>5</v>
      </c>
      <c r="X133" s="19">
        <f>+Table1_176[[#This Row],[Preliminarus kiekis 36 mėn.]]*Table1_176[[#This Row],[Siūlomas vieneto įkainis EUR be PVM]]</f>
        <v>0</v>
      </c>
      <c r="Y133" s="19">
        <f>+Table1_176[[#This Row],[Siūloma pirkimo suma EUR be PVM]]*1.05</f>
        <v>0</v>
      </c>
      <c r="Z133" s="21"/>
      <c r="AA133" s="24"/>
    </row>
    <row r="134" spans="1:27" x14ac:dyDescent="0.25">
      <c r="A134" s="17" t="s">
        <v>313</v>
      </c>
      <c r="B134" s="14"/>
      <c r="C134" s="14" t="s">
        <v>306</v>
      </c>
      <c r="D134" s="18" t="s">
        <v>17</v>
      </c>
      <c r="E134" s="14"/>
      <c r="F134" s="18"/>
      <c r="G134" s="18"/>
      <c r="H134" s="18"/>
      <c r="I134" s="18">
        <v>70</v>
      </c>
      <c r="J134" s="18">
        <v>5</v>
      </c>
      <c r="K134" s="18" t="s">
        <v>224</v>
      </c>
      <c r="L134" s="18" t="s">
        <v>223</v>
      </c>
      <c r="M134" s="18" t="s">
        <v>305</v>
      </c>
      <c r="N134" s="18" t="s">
        <v>304</v>
      </c>
      <c r="O134" s="18" t="s">
        <v>221</v>
      </c>
      <c r="P134" s="18" t="s">
        <v>0</v>
      </c>
      <c r="Q134" s="14">
        <v>2160</v>
      </c>
      <c r="R134" s="19">
        <v>5.2952240758913973</v>
      </c>
      <c r="S134" s="20">
        <v>5</v>
      </c>
      <c r="T134" s="16">
        <f>+Table1_176[[#This Row],[Preliminarus kiekis 36 mėn.]]*Table1_176[[#This Row],[Vieneto įkainis EUR be PVM]]</f>
        <v>11437.684003925418</v>
      </c>
      <c r="U134" s="21">
        <f>+Table1_176[[#This Row],[Planuojama pirkimo suma EUR be PVM]]*1.05</f>
        <v>12009.56820412169</v>
      </c>
      <c r="V134" s="22"/>
      <c r="W134" s="23">
        <v>5</v>
      </c>
      <c r="X134" s="19">
        <f>+Table1_176[[#This Row],[Preliminarus kiekis 36 mėn.]]*Table1_176[[#This Row],[Siūlomas vieneto įkainis EUR be PVM]]</f>
        <v>0</v>
      </c>
      <c r="Y134" s="19">
        <f>+Table1_176[[#This Row],[Siūloma pirkimo suma EUR be PVM]]*1.05</f>
        <v>0</v>
      </c>
      <c r="Z134" s="21"/>
      <c r="AA134" s="24"/>
    </row>
    <row r="135" spans="1:27" x14ac:dyDescent="0.25">
      <c r="A135" s="17" t="s">
        <v>312</v>
      </c>
      <c r="B135" s="14"/>
      <c r="C135" s="14" t="s">
        <v>306</v>
      </c>
      <c r="D135" s="18" t="s">
        <v>15</v>
      </c>
      <c r="E135" s="14"/>
      <c r="F135" s="18"/>
      <c r="G135" s="18"/>
      <c r="H135" s="18"/>
      <c r="I135" s="18">
        <v>70</v>
      </c>
      <c r="J135" s="18">
        <v>5</v>
      </c>
      <c r="K135" s="18" t="s">
        <v>224</v>
      </c>
      <c r="L135" s="18" t="s">
        <v>223</v>
      </c>
      <c r="M135" s="18" t="s">
        <v>305</v>
      </c>
      <c r="N135" s="18" t="s">
        <v>304</v>
      </c>
      <c r="O135" s="18" t="s">
        <v>221</v>
      </c>
      <c r="P135" s="18" t="s">
        <v>0</v>
      </c>
      <c r="Q135" s="14">
        <v>24624</v>
      </c>
      <c r="R135" s="19">
        <v>4.8940760841619095</v>
      </c>
      <c r="S135" s="20">
        <v>5</v>
      </c>
      <c r="T135" s="16">
        <f>+Table1_176[[#This Row],[Preliminarus kiekis 36 mėn.]]*Table1_176[[#This Row],[Vieneto įkainis EUR be PVM]]</f>
        <v>120511.72949640286</v>
      </c>
      <c r="U135" s="21">
        <f>+Table1_176[[#This Row],[Planuojama pirkimo suma EUR be PVM]]*1.05</f>
        <v>126537.315971223</v>
      </c>
      <c r="V135" s="22"/>
      <c r="W135" s="23">
        <v>5</v>
      </c>
      <c r="X135" s="19">
        <f>+Table1_176[[#This Row],[Preliminarus kiekis 36 mėn.]]*Table1_176[[#This Row],[Siūlomas vieneto įkainis EUR be PVM]]</f>
        <v>0</v>
      </c>
      <c r="Y135" s="19">
        <f>+Table1_176[[#This Row],[Siūloma pirkimo suma EUR be PVM]]*1.05</f>
        <v>0</v>
      </c>
      <c r="Z135" s="21"/>
      <c r="AA135" s="24"/>
    </row>
    <row r="136" spans="1:27" x14ac:dyDescent="0.25">
      <c r="A136" s="17" t="s">
        <v>311</v>
      </c>
      <c r="B136" s="14"/>
      <c r="C136" s="14" t="s">
        <v>306</v>
      </c>
      <c r="D136" s="18">
        <v>1</v>
      </c>
      <c r="E136" s="14"/>
      <c r="F136" s="18"/>
      <c r="G136" s="18"/>
      <c r="H136" s="18"/>
      <c r="I136" s="18">
        <v>70</v>
      </c>
      <c r="J136" s="18">
        <v>5</v>
      </c>
      <c r="K136" s="18" t="s">
        <v>224</v>
      </c>
      <c r="L136" s="18" t="s">
        <v>223</v>
      </c>
      <c r="M136" s="18" t="s">
        <v>305</v>
      </c>
      <c r="N136" s="18" t="s">
        <v>304</v>
      </c>
      <c r="O136" s="18" t="s">
        <v>221</v>
      </c>
      <c r="P136" s="18" t="s">
        <v>0</v>
      </c>
      <c r="Q136" s="14">
        <v>24408</v>
      </c>
      <c r="R136" s="19">
        <v>6</v>
      </c>
      <c r="S136" s="20">
        <v>5</v>
      </c>
      <c r="T136" s="16">
        <f>+Table1_176[[#This Row],[Preliminarus kiekis 36 mėn.]]*Table1_176[[#This Row],[Vieneto įkainis EUR be PVM]]</f>
        <v>146448</v>
      </c>
      <c r="U136" s="21">
        <f>+Table1_176[[#This Row],[Planuojama pirkimo suma EUR be PVM]]*1.05</f>
        <v>153770.4</v>
      </c>
      <c r="V136" s="22"/>
      <c r="W136" s="23">
        <v>5</v>
      </c>
      <c r="X136" s="19">
        <f>+Table1_176[[#This Row],[Preliminarus kiekis 36 mėn.]]*Table1_176[[#This Row],[Siūlomas vieneto įkainis EUR be PVM]]</f>
        <v>0</v>
      </c>
      <c r="Y136" s="19">
        <f>+Table1_176[[#This Row],[Siūloma pirkimo suma EUR be PVM]]*1.05</f>
        <v>0</v>
      </c>
      <c r="Z136" s="21"/>
      <c r="AA136" s="24"/>
    </row>
    <row r="137" spans="1:27" x14ac:dyDescent="0.25">
      <c r="A137" s="17" t="s">
        <v>310</v>
      </c>
      <c r="B137" s="14"/>
      <c r="C137" s="14" t="s">
        <v>306</v>
      </c>
      <c r="D137" s="18" t="s">
        <v>15</v>
      </c>
      <c r="E137" s="14"/>
      <c r="F137" s="18"/>
      <c r="G137" s="18"/>
      <c r="H137" s="18"/>
      <c r="I137" s="18">
        <v>45</v>
      </c>
      <c r="J137" s="18">
        <v>6</v>
      </c>
      <c r="K137" s="18" t="s">
        <v>224</v>
      </c>
      <c r="L137" s="18" t="s">
        <v>223</v>
      </c>
      <c r="M137" s="18" t="s">
        <v>305</v>
      </c>
      <c r="N137" s="18" t="s">
        <v>304</v>
      </c>
      <c r="O137" s="18" t="s">
        <v>221</v>
      </c>
      <c r="P137" s="18" t="s">
        <v>0</v>
      </c>
      <c r="Q137" s="14">
        <v>324</v>
      </c>
      <c r="R137" s="19">
        <v>4.8000000000000007</v>
      </c>
      <c r="S137" s="20">
        <v>5</v>
      </c>
      <c r="T137" s="16">
        <f>+Table1_176[[#This Row],[Preliminarus kiekis 36 mėn.]]*Table1_176[[#This Row],[Vieneto įkainis EUR be PVM]]</f>
        <v>1555.2000000000003</v>
      </c>
      <c r="U137" s="21">
        <f>+Table1_176[[#This Row],[Planuojama pirkimo suma EUR be PVM]]*1.05</f>
        <v>1632.9600000000003</v>
      </c>
      <c r="V137" s="22"/>
      <c r="W137" s="23">
        <v>5</v>
      </c>
      <c r="X137" s="19">
        <f>+Table1_176[[#This Row],[Preliminarus kiekis 36 mėn.]]*Table1_176[[#This Row],[Siūlomas vieneto įkainis EUR be PVM]]</f>
        <v>0</v>
      </c>
      <c r="Y137" s="19">
        <f>+Table1_176[[#This Row],[Siūloma pirkimo suma EUR be PVM]]*1.05</f>
        <v>0</v>
      </c>
      <c r="Z137" s="21"/>
      <c r="AA137" s="24"/>
    </row>
    <row r="138" spans="1:27" x14ac:dyDescent="0.25">
      <c r="A138" s="17" t="s">
        <v>309</v>
      </c>
      <c r="B138" s="14"/>
      <c r="C138" s="14" t="s">
        <v>306</v>
      </c>
      <c r="D138" s="18" t="s">
        <v>22</v>
      </c>
      <c r="E138" s="14"/>
      <c r="F138" s="18"/>
      <c r="G138" s="18"/>
      <c r="H138" s="18"/>
      <c r="I138" s="18">
        <v>45</v>
      </c>
      <c r="J138" s="18">
        <v>3</v>
      </c>
      <c r="K138" s="18" t="s">
        <v>224</v>
      </c>
      <c r="L138" s="18" t="s">
        <v>223</v>
      </c>
      <c r="M138" s="18" t="s">
        <v>305</v>
      </c>
      <c r="N138" s="18" t="s">
        <v>304</v>
      </c>
      <c r="O138" s="18" t="s">
        <v>221</v>
      </c>
      <c r="P138" s="18" t="s">
        <v>0</v>
      </c>
      <c r="Q138" s="14">
        <v>864</v>
      </c>
      <c r="R138" s="19">
        <v>6.39</v>
      </c>
      <c r="S138" s="20">
        <v>5</v>
      </c>
      <c r="T138" s="16">
        <f>+Table1_176[[#This Row],[Preliminarus kiekis 36 mėn.]]*Table1_176[[#This Row],[Vieneto įkainis EUR be PVM]]</f>
        <v>5520.96</v>
      </c>
      <c r="U138" s="21">
        <f>+Table1_176[[#This Row],[Planuojama pirkimo suma EUR be PVM]]*1.05</f>
        <v>5797.0080000000007</v>
      </c>
      <c r="V138" s="22"/>
      <c r="W138" s="23">
        <v>5</v>
      </c>
      <c r="X138" s="19">
        <f>+Table1_176[[#This Row],[Preliminarus kiekis 36 mėn.]]*Table1_176[[#This Row],[Siūlomas vieneto įkainis EUR be PVM]]</f>
        <v>0</v>
      </c>
      <c r="Y138" s="19">
        <f>+Table1_176[[#This Row],[Siūloma pirkimo suma EUR be PVM]]*1.05</f>
        <v>0</v>
      </c>
      <c r="Z138" s="21"/>
      <c r="AA138" s="24"/>
    </row>
    <row r="139" spans="1:27" x14ac:dyDescent="0.25">
      <c r="A139" s="17" t="s">
        <v>308</v>
      </c>
      <c r="B139" s="14"/>
      <c r="C139" s="14" t="s">
        <v>306</v>
      </c>
      <c r="D139" s="18" t="s">
        <v>22</v>
      </c>
      <c r="E139" s="14"/>
      <c r="F139" s="18"/>
      <c r="G139" s="18"/>
      <c r="H139" s="18"/>
      <c r="I139" s="18">
        <v>45</v>
      </c>
      <c r="J139" s="18">
        <v>6</v>
      </c>
      <c r="K139" s="18" t="s">
        <v>224</v>
      </c>
      <c r="L139" s="18" t="s">
        <v>223</v>
      </c>
      <c r="M139" s="18" t="s">
        <v>305</v>
      </c>
      <c r="N139" s="18" t="s">
        <v>304</v>
      </c>
      <c r="O139" s="18" t="s">
        <v>221</v>
      </c>
      <c r="P139" s="18" t="s">
        <v>0</v>
      </c>
      <c r="Q139" s="14">
        <v>1836</v>
      </c>
      <c r="R139" s="19">
        <v>4</v>
      </c>
      <c r="S139" s="20">
        <v>5</v>
      </c>
      <c r="T139" s="16">
        <f>+Table1_176[[#This Row],[Preliminarus kiekis 36 mėn.]]*Table1_176[[#This Row],[Vieneto įkainis EUR be PVM]]</f>
        <v>7344</v>
      </c>
      <c r="U139" s="21">
        <f>+Table1_176[[#This Row],[Planuojama pirkimo suma EUR be PVM]]*1.05</f>
        <v>7711.2000000000007</v>
      </c>
      <c r="V139" s="22"/>
      <c r="W139" s="23">
        <v>5</v>
      </c>
      <c r="X139" s="19">
        <f>+Table1_176[[#This Row],[Preliminarus kiekis 36 mėn.]]*Table1_176[[#This Row],[Siūlomas vieneto įkainis EUR be PVM]]</f>
        <v>0</v>
      </c>
      <c r="Y139" s="19">
        <f>+Table1_176[[#This Row],[Siūloma pirkimo suma EUR be PVM]]*1.05</f>
        <v>0</v>
      </c>
      <c r="Z139" s="21"/>
      <c r="AA139" s="24"/>
    </row>
    <row r="140" spans="1:27" x14ac:dyDescent="0.25">
      <c r="A140" s="17" t="s">
        <v>307</v>
      </c>
      <c r="B140" s="14"/>
      <c r="C140" s="14" t="s">
        <v>306</v>
      </c>
      <c r="D140" s="18" t="s">
        <v>22</v>
      </c>
      <c r="E140" s="14"/>
      <c r="F140" s="18"/>
      <c r="G140" s="18"/>
      <c r="H140" s="18"/>
      <c r="I140" s="18">
        <v>70</v>
      </c>
      <c r="J140" s="18">
        <v>5</v>
      </c>
      <c r="K140" s="18" t="s">
        <v>224</v>
      </c>
      <c r="L140" s="18" t="s">
        <v>223</v>
      </c>
      <c r="M140" s="18" t="s">
        <v>305</v>
      </c>
      <c r="N140" s="18" t="s">
        <v>304</v>
      </c>
      <c r="O140" s="18" t="s">
        <v>221</v>
      </c>
      <c r="P140" s="18" t="s">
        <v>0</v>
      </c>
      <c r="Q140" s="14">
        <v>1656</v>
      </c>
      <c r="R140" s="19">
        <v>5.666666666666667</v>
      </c>
      <c r="S140" s="20">
        <v>5</v>
      </c>
      <c r="T140" s="16">
        <f>+Table1_176[[#This Row],[Preliminarus kiekis 36 mėn.]]*Table1_176[[#This Row],[Vieneto įkainis EUR be PVM]]</f>
        <v>9384</v>
      </c>
      <c r="U140" s="21">
        <f>+Table1_176[[#This Row],[Planuojama pirkimo suma EUR be PVM]]*1.05</f>
        <v>9853.2000000000007</v>
      </c>
      <c r="V140" s="22"/>
      <c r="W140" s="23">
        <v>5</v>
      </c>
      <c r="X140" s="19">
        <f>+Table1_176[[#This Row],[Preliminarus kiekis 36 mėn.]]*Table1_176[[#This Row],[Siūlomas vieneto įkainis EUR be PVM]]</f>
        <v>0</v>
      </c>
      <c r="Y140" s="19">
        <f>+Table1_176[[#This Row],[Siūloma pirkimo suma EUR be PVM]]*1.05</f>
        <v>0</v>
      </c>
      <c r="Z140" s="21"/>
      <c r="AA140" s="24"/>
    </row>
    <row r="141" spans="1:27" x14ac:dyDescent="0.25">
      <c r="A141" s="51">
        <v>11</v>
      </c>
      <c r="B141" s="37" t="s">
        <v>73</v>
      </c>
      <c r="C141" s="40" t="s">
        <v>246</v>
      </c>
      <c r="D141" s="38"/>
      <c r="E141" s="37"/>
      <c r="F141" s="38"/>
      <c r="G141" s="38"/>
      <c r="H141" s="38"/>
      <c r="I141" s="38"/>
      <c r="J141" s="38"/>
      <c r="K141" s="38"/>
      <c r="L141" s="38"/>
      <c r="M141" s="38"/>
      <c r="N141" s="38"/>
      <c r="O141" s="38"/>
      <c r="P141" s="38"/>
      <c r="Q141" s="37"/>
      <c r="R141" s="52"/>
      <c r="S141" s="53"/>
      <c r="T141" s="45"/>
      <c r="U141" s="54"/>
      <c r="V141" s="55"/>
      <c r="W141" s="56"/>
      <c r="X141" s="52"/>
      <c r="Y141" s="52"/>
      <c r="Z141" s="54"/>
      <c r="AA141" s="57"/>
    </row>
    <row r="142" spans="1:27" x14ac:dyDescent="0.25">
      <c r="A142" s="17" t="s">
        <v>303</v>
      </c>
      <c r="B142" s="14"/>
      <c r="C142" s="14" t="s">
        <v>246</v>
      </c>
      <c r="D142" s="18" t="s">
        <v>22</v>
      </c>
      <c r="E142" s="14" t="s">
        <v>174</v>
      </c>
      <c r="F142" s="18">
        <v>1</v>
      </c>
      <c r="G142" s="18" t="s">
        <v>13</v>
      </c>
      <c r="H142" s="18">
        <v>16</v>
      </c>
      <c r="I142" s="18">
        <v>70</v>
      </c>
      <c r="J142" s="18">
        <v>1</v>
      </c>
      <c r="K142" s="18" t="s">
        <v>74</v>
      </c>
      <c r="L142" s="18">
        <v>42</v>
      </c>
      <c r="M142" s="18" t="s">
        <v>250</v>
      </c>
      <c r="N142" s="18" t="s">
        <v>2</v>
      </c>
      <c r="O142" s="18" t="s">
        <v>221</v>
      </c>
      <c r="P142" s="18" t="s">
        <v>0</v>
      </c>
      <c r="Q142" s="14">
        <v>648</v>
      </c>
      <c r="R142" s="19">
        <v>2.2999999999999998</v>
      </c>
      <c r="S142" s="20">
        <v>5</v>
      </c>
      <c r="T142" s="16">
        <f>+Table1_176[[#This Row],[Preliminarus kiekis 36 mėn.]]*Table1_176[[#This Row],[Vieneto įkainis EUR be PVM]]</f>
        <v>1490.3999999999999</v>
      </c>
      <c r="U142" s="21">
        <f>+Table1_176[[#This Row],[Planuojama pirkimo suma EUR be PVM]]*1.05</f>
        <v>1564.9199999999998</v>
      </c>
      <c r="V142" s="22"/>
      <c r="W142" s="23">
        <v>5</v>
      </c>
      <c r="X142" s="19">
        <f>+Table1_176[[#This Row],[Preliminarus kiekis 36 mėn.]]*Table1_176[[#This Row],[Siūlomas vieneto įkainis EUR be PVM]]</f>
        <v>0</v>
      </c>
      <c r="Y142" s="19">
        <f>+Table1_176[[#This Row],[Siūloma pirkimo suma EUR be PVM]]*1.05</f>
        <v>0</v>
      </c>
      <c r="Z142" s="21"/>
      <c r="AA142" s="24"/>
    </row>
    <row r="143" spans="1:27" x14ac:dyDescent="0.25">
      <c r="A143" s="17" t="s">
        <v>302</v>
      </c>
      <c r="B143" s="14"/>
      <c r="C143" s="14" t="s">
        <v>246</v>
      </c>
      <c r="D143" s="18">
        <v>0</v>
      </c>
      <c r="E143" s="14" t="s">
        <v>19</v>
      </c>
      <c r="F143" s="18">
        <v>1</v>
      </c>
      <c r="G143" s="18" t="s">
        <v>9</v>
      </c>
      <c r="H143" s="18">
        <v>36</v>
      </c>
      <c r="I143" s="18">
        <v>90</v>
      </c>
      <c r="J143" s="18">
        <v>1</v>
      </c>
      <c r="K143" s="18" t="s">
        <v>74</v>
      </c>
      <c r="L143" s="18" t="s">
        <v>223</v>
      </c>
      <c r="M143" s="18" t="s">
        <v>245</v>
      </c>
      <c r="N143" s="18" t="s">
        <v>2</v>
      </c>
      <c r="O143" s="18" t="s">
        <v>221</v>
      </c>
      <c r="P143" s="18" t="s">
        <v>0</v>
      </c>
      <c r="Q143" s="14">
        <v>216</v>
      </c>
      <c r="R143" s="19">
        <v>2.5499999999999998</v>
      </c>
      <c r="S143" s="20">
        <v>5</v>
      </c>
      <c r="T143" s="16">
        <f>+Table1_176[[#This Row],[Preliminarus kiekis 36 mėn.]]*Table1_176[[#This Row],[Vieneto įkainis EUR be PVM]]</f>
        <v>550.79999999999995</v>
      </c>
      <c r="U143" s="21">
        <f>+Table1_176[[#This Row],[Planuojama pirkimo suma EUR be PVM]]*1.05</f>
        <v>578.34</v>
      </c>
      <c r="V143" s="22"/>
      <c r="W143" s="23">
        <v>5</v>
      </c>
      <c r="X143" s="19">
        <f>+Table1_176[[#This Row],[Preliminarus kiekis 36 mėn.]]*Table1_176[[#This Row],[Siūlomas vieneto įkainis EUR be PVM]]</f>
        <v>0</v>
      </c>
      <c r="Y143" s="19">
        <f>+Table1_176[[#This Row],[Siūloma pirkimo suma EUR be PVM]]*1.05</f>
        <v>0</v>
      </c>
      <c r="Z143" s="21"/>
      <c r="AA143" s="24"/>
    </row>
    <row r="144" spans="1:27" x14ac:dyDescent="0.25">
      <c r="A144" s="17" t="s">
        <v>301</v>
      </c>
      <c r="B144" s="14"/>
      <c r="C144" s="14" t="s">
        <v>246</v>
      </c>
      <c r="D144" s="18" t="s">
        <v>22</v>
      </c>
      <c r="E144" s="14" t="s">
        <v>174</v>
      </c>
      <c r="F144" s="18">
        <v>1</v>
      </c>
      <c r="G144" s="18" t="s">
        <v>9</v>
      </c>
      <c r="H144" s="18">
        <v>19</v>
      </c>
      <c r="I144" s="18">
        <v>45</v>
      </c>
      <c r="J144" s="18">
        <v>1</v>
      </c>
      <c r="K144" s="18" t="s">
        <v>74</v>
      </c>
      <c r="L144" s="18">
        <v>42</v>
      </c>
      <c r="M144" s="18" t="s">
        <v>250</v>
      </c>
      <c r="N144" s="18" t="s">
        <v>2</v>
      </c>
      <c r="O144" s="18" t="s">
        <v>221</v>
      </c>
      <c r="P144" s="18" t="s">
        <v>0</v>
      </c>
      <c r="Q144" s="14">
        <v>432</v>
      </c>
      <c r="R144" s="19">
        <v>2.5</v>
      </c>
      <c r="S144" s="20">
        <v>5</v>
      </c>
      <c r="T144" s="16">
        <f>+Table1_176[[#This Row],[Preliminarus kiekis 36 mėn.]]*Table1_176[[#This Row],[Vieneto įkainis EUR be PVM]]</f>
        <v>1080</v>
      </c>
      <c r="U144" s="21">
        <f>+Table1_176[[#This Row],[Planuojama pirkimo suma EUR be PVM]]*1.05</f>
        <v>1134</v>
      </c>
      <c r="V144" s="22"/>
      <c r="W144" s="23">
        <v>5</v>
      </c>
      <c r="X144" s="19">
        <f>+Table1_176[[#This Row],[Preliminarus kiekis 36 mėn.]]*Table1_176[[#This Row],[Siūlomas vieneto įkainis EUR be PVM]]</f>
        <v>0</v>
      </c>
      <c r="Y144" s="19">
        <f>+Table1_176[[#This Row],[Siūloma pirkimo suma EUR be PVM]]*1.05</f>
        <v>0</v>
      </c>
      <c r="Z144" s="21"/>
      <c r="AA144" s="24"/>
    </row>
    <row r="145" spans="1:27" x14ac:dyDescent="0.25">
      <c r="A145" s="17" t="s">
        <v>300</v>
      </c>
      <c r="B145" s="14"/>
      <c r="C145" s="14" t="s">
        <v>246</v>
      </c>
      <c r="D145" s="18" t="s">
        <v>26</v>
      </c>
      <c r="E145" s="14" t="s">
        <v>174</v>
      </c>
      <c r="F145" s="18">
        <v>1</v>
      </c>
      <c r="G145" s="18" t="s">
        <v>9</v>
      </c>
      <c r="H145" s="18">
        <v>13</v>
      </c>
      <c r="I145" s="18">
        <v>45</v>
      </c>
      <c r="J145" s="18">
        <v>1</v>
      </c>
      <c r="K145" s="18" t="s">
        <v>74</v>
      </c>
      <c r="L145" s="18">
        <v>42</v>
      </c>
      <c r="M145" s="18" t="s">
        <v>250</v>
      </c>
      <c r="N145" s="18" t="s">
        <v>2</v>
      </c>
      <c r="O145" s="18" t="s">
        <v>221</v>
      </c>
      <c r="P145" s="18" t="s">
        <v>0</v>
      </c>
      <c r="Q145" s="14">
        <v>432</v>
      </c>
      <c r="R145" s="19">
        <v>3</v>
      </c>
      <c r="S145" s="20">
        <v>5</v>
      </c>
      <c r="T145" s="16">
        <f>+Table1_176[[#This Row],[Preliminarus kiekis 36 mėn.]]*Table1_176[[#This Row],[Vieneto įkainis EUR be PVM]]</f>
        <v>1296</v>
      </c>
      <c r="U145" s="21">
        <f>+Table1_176[[#This Row],[Planuojama pirkimo suma EUR be PVM]]*1.05</f>
        <v>1360.8</v>
      </c>
      <c r="V145" s="22"/>
      <c r="W145" s="23">
        <v>5</v>
      </c>
      <c r="X145" s="19">
        <f>+Table1_176[[#This Row],[Preliminarus kiekis 36 mėn.]]*Table1_176[[#This Row],[Siūlomas vieneto įkainis EUR be PVM]]</f>
        <v>0</v>
      </c>
      <c r="Y145" s="19">
        <f>+Table1_176[[#This Row],[Siūloma pirkimo suma EUR be PVM]]*1.05</f>
        <v>0</v>
      </c>
      <c r="Z145" s="21"/>
      <c r="AA145" s="24"/>
    </row>
    <row r="146" spans="1:27" x14ac:dyDescent="0.25">
      <c r="A146" s="17" t="s">
        <v>299</v>
      </c>
      <c r="B146" s="14"/>
      <c r="C146" s="14" t="s">
        <v>246</v>
      </c>
      <c r="D146" s="18" t="s">
        <v>89</v>
      </c>
      <c r="E146" s="14" t="s">
        <v>10</v>
      </c>
      <c r="F146" s="18">
        <v>1</v>
      </c>
      <c r="G146" s="18" t="s">
        <v>9</v>
      </c>
      <c r="H146" s="18">
        <v>17</v>
      </c>
      <c r="I146" s="18">
        <v>70</v>
      </c>
      <c r="J146" s="18">
        <v>1</v>
      </c>
      <c r="K146" s="18" t="s">
        <v>224</v>
      </c>
      <c r="L146" s="18" t="s">
        <v>223</v>
      </c>
      <c r="M146" s="18" t="s">
        <v>283</v>
      </c>
      <c r="N146" s="18" t="s">
        <v>2</v>
      </c>
      <c r="O146" s="18" t="s">
        <v>221</v>
      </c>
      <c r="P146" s="18" t="s">
        <v>0</v>
      </c>
      <c r="Q146" s="14">
        <v>540</v>
      </c>
      <c r="R146" s="19">
        <v>2.25</v>
      </c>
      <c r="S146" s="20">
        <v>5</v>
      </c>
      <c r="T146" s="16">
        <f>+Table1_176[[#This Row],[Preliminarus kiekis 36 mėn.]]*Table1_176[[#This Row],[Vieneto įkainis EUR be PVM]]</f>
        <v>1215</v>
      </c>
      <c r="U146" s="21">
        <f>+Table1_176[[#This Row],[Planuojama pirkimo suma EUR be PVM]]*1.05</f>
        <v>1275.75</v>
      </c>
      <c r="V146" s="22"/>
      <c r="W146" s="23">
        <v>5</v>
      </c>
      <c r="X146" s="19">
        <f>+Table1_176[[#This Row],[Preliminarus kiekis 36 mėn.]]*Table1_176[[#This Row],[Siūlomas vieneto įkainis EUR be PVM]]</f>
        <v>0</v>
      </c>
      <c r="Y146" s="19">
        <f>+Table1_176[[#This Row],[Siūloma pirkimo suma EUR be PVM]]*1.05</f>
        <v>0</v>
      </c>
      <c r="Z146" s="21"/>
      <c r="AA146" s="24"/>
    </row>
    <row r="147" spans="1:27" x14ac:dyDescent="0.25">
      <c r="A147" s="17" t="s">
        <v>298</v>
      </c>
      <c r="B147" s="14"/>
      <c r="C147" s="14" t="s">
        <v>246</v>
      </c>
      <c r="D147" s="18" t="s">
        <v>26</v>
      </c>
      <c r="E147" s="14" t="s">
        <v>14</v>
      </c>
      <c r="F147" s="18">
        <v>1</v>
      </c>
      <c r="G147" s="18" t="s">
        <v>9</v>
      </c>
      <c r="H147" s="18">
        <v>13</v>
      </c>
      <c r="I147" s="18">
        <v>45</v>
      </c>
      <c r="J147" s="18">
        <v>1</v>
      </c>
      <c r="K147" s="18" t="s">
        <v>224</v>
      </c>
      <c r="L147" s="18" t="s">
        <v>223</v>
      </c>
      <c r="M147" s="18" t="s">
        <v>283</v>
      </c>
      <c r="N147" s="18" t="s">
        <v>2</v>
      </c>
      <c r="O147" s="18" t="s">
        <v>221</v>
      </c>
      <c r="P147" s="18" t="s">
        <v>0</v>
      </c>
      <c r="Q147" s="14">
        <v>216</v>
      </c>
      <c r="R147" s="19">
        <v>1.76</v>
      </c>
      <c r="S147" s="20">
        <v>5</v>
      </c>
      <c r="T147" s="16">
        <f>+Table1_176[[#This Row],[Preliminarus kiekis 36 mėn.]]*Table1_176[[#This Row],[Vieneto įkainis EUR be PVM]]</f>
        <v>380.16</v>
      </c>
      <c r="U147" s="21">
        <f>+Table1_176[[#This Row],[Planuojama pirkimo suma EUR be PVM]]*1.05</f>
        <v>399.16800000000006</v>
      </c>
      <c r="V147" s="22"/>
      <c r="W147" s="23">
        <v>5</v>
      </c>
      <c r="X147" s="19">
        <f>+Table1_176[[#This Row],[Preliminarus kiekis 36 mėn.]]*Table1_176[[#This Row],[Siūlomas vieneto įkainis EUR be PVM]]</f>
        <v>0</v>
      </c>
      <c r="Y147" s="19">
        <f>+Table1_176[[#This Row],[Siūloma pirkimo suma EUR be PVM]]*1.05</f>
        <v>0</v>
      </c>
      <c r="Z147" s="21"/>
      <c r="AA147" s="24"/>
    </row>
    <row r="148" spans="1:27" x14ac:dyDescent="0.25">
      <c r="A148" s="17" t="s">
        <v>297</v>
      </c>
      <c r="B148" s="14"/>
      <c r="C148" s="14" t="s">
        <v>246</v>
      </c>
      <c r="D148" s="18" t="s">
        <v>17</v>
      </c>
      <c r="E148" s="14" t="s">
        <v>14</v>
      </c>
      <c r="F148" s="18">
        <v>1</v>
      </c>
      <c r="G148" s="18" t="s">
        <v>9</v>
      </c>
      <c r="H148" s="18">
        <v>24</v>
      </c>
      <c r="I148" s="18">
        <v>70</v>
      </c>
      <c r="J148" s="18">
        <v>1</v>
      </c>
      <c r="K148" s="18" t="s">
        <v>224</v>
      </c>
      <c r="L148" s="18" t="s">
        <v>223</v>
      </c>
      <c r="M148" s="18" t="s">
        <v>283</v>
      </c>
      <c r="N148" s="18" t="s">
        <v>2</v>
      </c>
      <c r="O148" s="18" t="s">
        <v>221</v>
      </c>
      <c r="P148" s="18" t="s">
        <v>0</v>
      </c>
      <c r="Q148" s="14">
        <v>8568</v>
      </c>
      <c r="R148" s="19">
        <v>1.7554508900334322</v>
      </c>
      <c r="S148" s="20">
        <v>5</v>
      </c>
      <c r="T148" s="16">
        <f>+Table1_176[[#This Row],[Preliminarus kiekis 36 mėn.]]*Table1_176[[#This Row],[Vieneto įkainis EUR be PVM]]</f>
        <v>15040.703225806448</v>
      </c>
      <c r="U148" s="21">
        <f>+Table1_176[[#This Row],[Planuojama pirkimo suma EUR be PVM]]*1.05</f>
        <v>15792.738387096771</v>
      </c>
      <c r="V148" s="22"/>
      <c r="W148" s="23">
        <v>5</v>
      </c>
      <c r="X148" s="19">
        <f>+Table1_176[[#This Row],[Preliminarus kiekis 36 mėn.]]*Table1_176[[#This Row],[Siūlomas vieneto įkainis EUR be PVM]]</f>
        <v>0</v>
      </c>
      <c r="Y148" s="19">
        <f>+Table1_176[[#This Row],[Siūloma pirkimo suma EUR be PVM]]*1.05</f>
        <v>0</v>
      </c>
      <c r="Z148" s="21"/>
      <c r="AA148" s="24"/>
    </row>
    <row r="149" spans="1:27" x14ac:dyDescent="0.25">
      <c r="A149" s="17" t="s">
        <v>296</v>
      </c>
      <c r="B149" s="14"/>
      <c r="C149" s="14" t="s">
        <v>246</v>
      </c>
      <c r="D149" s="18" t="s">
        <v>15</v>
      </c>
      <c r="E149" s="14" t="s">
        <v>295</v>
      </c>
      <c r="F149" s="18">
        <v>1</v>
      </c>
      <c r="G149" s="18" t="s">
        <v>9</v>
      </c>
      <c r="H149" s="18">
        <v>35</v>
      </c>
      <c r="I149" s="18">
        <v>70</v>
      </c>
      <c r="J149" s="18">
        <v>1</v>
      </c>
      <c r="K149" s="18" t="s">
        <v>224</v>
      </c>
      <c r="L149" s="18" t="s">
        <v>223</v>
      </c>
      <c r="M149" s="18" t="s">
        <v>283</v>
      </c>
      <c r="N149" s="18" t="s">
        <v>2</v>
      </c>
      <c r="O149" s="18" t="s">
        <v>221</v>
      </c>
      <c r="P149" s="18" t="s">
        <v>0</v>
      </c>
      <c r="Q149" s="14">
        <v>540</v>
      </c>
      <c r="R149" s="19">
        <v>2.1000000000000005</v>
      </c>
      <c r="S149" s="20">
        <v>5</v>
      </c>
      <c r="T149" s="16">
        <f>+Table1_176[[#This Row],[Preliminarus kiekis 36 mėn.]]*Table1_176[[#This Row],[Vieneto įkainis EUR be PVM]]</f>
        <v>1134.0000000000002</v>
      </c>
      <c r="U149" s="21">
        <f>+Table1_176[[#This Row],[Planuojama pirkimo suma EUR be PVM]]*1.05</f>
        <v>1190.7000000000003</v>
      </c>
      <c r="V149" s="22"/>
      <c r="W149" s="23">
        <v>5</v>
      </c>
      <c r="X149" s="19">
        <f>+Table1_176[[#This Row],[Preliminarus kiekis 36 mėn.]]*Table1_176[[#This Row],[Siūlomas vieneto įkainis EUR be PVM]]</f>
        <v>0</v>
      </c>
      <c r="Y149" s="19">
        <f>+Table1_176[[#This Row],[Siūloma pirkimo suma EUR be PVM]]*1.05</f>
        <v>0</v>
      </c>
      <c r="Z149" s="21"/>
      <c r="AA149" s="24"/>
    </row>
    <row r="150" spans="1:27" x14ac:dyDescent="0.25">
      <c r="A150" s="17" t="s">
        <v>294</v>
      </c>
      <c r="B150" s="14"/>
      <c r="C150" s="14" t="s">
        <v>246</v>
      </c>
      <c r="D150" s="18" t="s">
        <v>22</v>
      </c>
      <c r="E150" s="14" t="s">
        <v>14</v>
      </c>
      <c r="F150" s="18">
        <v>1</v>
      </c>
      <c r="G150" s="18" t="s">
        <v>9</v>
      </c>
      <c r="H150" s="18">
        <v>19</v>
      </c>
      <c r="I150" s="18">
        <v>70</v>
      </c>
      <c r="J150" s="18">
        <v>1</v>
      </c>
      <c r="K150" s="18" t="s">
        <v>224</v>
      </c>
      <c r="L150" s="18" t="s">
        <v>223</v>
      </c>
      <c r="M150" s="18" t="s">
        <v>283</v>
      </c>
      <c r="N150" s="18" t="s">
        <v>2</v>
      </c>
      <c r="O150" s="18" t="s">
        <v>221</v>
      </c>
      <c r="P150" s="18" t="s">
        <v>0</v>
      </c>
      <c r="Q150" s="14">
        <v>108</v>
      </c>
      <c r="R150" s="19">
        <v>2.1</v>
      </c>
      <c r="S150" s="20">
        <v>5</v>
      </c>
      <c r="T150" s="16">
        <f>+Table1_176[[#This Row],[Preliminarus kiekis 36 mėn.]]*Table1_176[[#This Row],[Vieneto įkainis EUR be PVM]]</f>
        <v>226.8</v>
      </c>
      <c r="U150" s="21">
        <f>+Table1_176[[#This Row],[Planuojama pirkimo suma EUR be PVM]]*1.05</f>
        <v>238.14000000000001</v>
      </c>
      <c r="V150" s="22"/>
      <c r="W150" s="23">
        <v>5</v>
      </c>
      <c r="X150" s="19">
        <f>+Table1_176[[#This Row],[Preliminarus kiekis 36 mėn.]]*Table1_176[[#This Row],[Siūlomas vieneto įkainis EUR be PVM]]</f>
        <v>0</v>
      </c>
      <c r="Y150" s="19">
        <f>+Table1_176[[#This Row],[Siūloma pirkimo suma EUR be PVM]]*1.05</f>
        <v>0</v>
      </c>
      <c r="Z150" s="21"/>
      <c r="AA150" s="24"/>
    </row>
    <row r="151" spans="1:27" x14ac:dyDescent="0.25">
      <c r="A151" s="17" t="s">
        <v>293</v>
      </c>
      <c r="B151" s="14"/>
      <c r="C151" s="14" t="s">
        <v>246</v>
      </c>
      <c r="D151" s="18">
        <v>0</v>
      </c>
      <c r="E151" s="14" t="s">
        <v>262</v>
      </c>
      <c r="F151" s="18">
        <v>1</v>
      </c>
      <c r="G151" s="18" t="s">
        <v>9</v>
      </c>
      <c r="H151" s="18">
        <v>40</v>
      </c>
      <c r="I151" s="18">
        <v>70</v>
      </c>
      <c r="J151" s="18">
        <v>1</v>
      </c>
      <c r="K151" s="18" t="s">
        <v>224</v>
      </c>
      <c r="L151" s="18" t="s">
        <v>223</v>
      </c>
      <c r="M151" s="18" t="s">
        <v>283</v>
      </c>
      <c r="N151" s="18" t="s">
        <v>2</v>
      </c>
      <c r="O151" s="18" t="s">
        <v>221</v>
      </c>
      <c r="P151" s="18" t="s">
        <v>0</v>
      </c>
      <c r="Q151" s="14">
        <v>13068</v>
      </c>
      <c r="R151" s="19">
        <v>2.2000000000000002</v>
      </c>
      <c r="S151" s="20">
        <v>5</v>
      </c>
      <c r="T151" s="16">
        <f>+Table1_176[[#This Row],[Preliminarus kiekis 36 mėn.]]*Table1_176[[#This Row],[Vieneto įkainis EUR be PVM]]</f>
        <v>28749.600000000002</v>
      </c>
      <c r="U151" s="21">
        <f>+Table1_176[[#This Row],[Planuojama pirkimo suma EUR be PVM]]*1.05</f>
        <v>30187.080000000005</v>
      </c>
      <c r="V151" s="22"/>
      <c r="W151" s="23">
        <v>5</v>
      </c>
      <c r="X151" s="19">
        <f>+Table1_176[[#This Row],[Preliminarus kiekis 36 mėn.]]*Table1_176[[#This Row],[Siūlomas vieneto įkainis EUR be PVM]]</f>
        <v>0</v>
      </c>
      <c r="Y151" s="19">
        <f>+Table1_176[[#This Row],[Siūloma pirkimo suma EUR be PVM]]*1.05</f>
        <v>0</v>
      </c>
      <c r="Z151" s="21"/>
      <c r="AA151" s="24"/>
    </row>
    <row r="152" spans="1:27" x14ac:dyDescent="0.25">
      <c r="A152" s="17" t="s">
        <v>292</v>
      </c>
      <c r="B152" s="14"/>
      <c r="C152" s="14" t="s">
        <v>246</v>
      </c>
      <c r="D152" s="18" t="s">
        <v>17</v>
      </c>
      <c r="E152" s="14" t="s">
        <v>14</v>
      </c>
      <c r="F152" s="18">
        <v>1</v>
      </c>
      <c r="G152" s="18" t="s">
        <v>9</v>
      </c>
      <c r="H152" s="18">
        <v>37</v>
      </c>
      <c r="I152" s="18">
        <v>90</v>
      </c>
      <c r="J152" s="18">
        <v>1</v>
      </c>
      <c r="K152" s="18" t="s">
        <v>224</v>
      </c>
      <c r="L152" s="18" t="s">
        <v>223</v>
      </c>
      <c r="M152" s="18" t="s">
        <v>283</v>
      </c>
      <c r="N152" s="18" t="s">
        <v>2</v>
      </c>
      <c r="O152" s="18" t="s">
        <v>221</v>
      </c>
      <c r="P152" s="18" t="s">
        <v>0</v>
      </c>
      <c r="Q152" s="14">
        <v>324</v>
      </c>
      <c r="R152" s="19">
        <v>2.2199999999999998</v>
      </c>
      <c r="S152" s="20">
        <v>5</v>
      </c>
      <c r="T152" s="16">
        <f>+Table1_176[[#This Row],[Preliminarus kiekis 36 mėn.]]*Table1_176[[#This Row],[Vieneto įkainis EUR be PVM]]</f>
        <v>719.28</v>
      </c>
      <c r="U152" s="21">
        <f>+Table1_176[[#This Row],[Planuojama pirkimo suma EUR be PVM]]*1.05</f>
        <v>755.24400000000003</v>
      </c>
      <c r="V152" s="22"/>
      <c r="W152" s="23">
        <v>5</v>
      </c>
      <c r="X152" s="19">
        <f>+Table1_176[[#This Row],[Preliminarus kiekis 36 mėn.]]*Table1_176[[#This Row],[Siūlomas vieneto įkainis EUR be PVM]]</f>
        <v>0</v>
      </c>
      <c r="Y152" s="19">
        <f>+Table1_176[[#This Row],[Siūloma pirkimo suma EUR be PVM]]*1.05</f>
        <v>0</v>
      </c>
      <c r="Z152" s="21"/>
      <c r="AA152" s="24"/>
    </row>
    <row r="153" spans="1:27" x14ac:dyDescent="0.25">
      <c r="A153" s="17" t="s">
        <v>291</v>
      </c>
      <c r="B153" s="14"/>
      <c r="C153" s="14" t="s">
        <v>246</v>
      </c>
      <c r="D153" s="18" t="s">
        <v>145</v>
      </c>
      <c r="E153" s="14" t="s">
        <v>272</v>
      </c>
      <c r="F153" s="18">
        <v>2</v>
      </c>
      <c r="G153" s="18" t="s">
        <v>9</v>
      </c>
      <c r="H153" s="18">
        <v>6</v>
      </c>
      <c r="I153" s="18">
        <v>30</v>
      </c>
      <c r="J153" s="18">
        <v>1</v>
      </c>
      <c r="K153" s="18" t="s">
        <v>224</v>
      </c>
      <c r="L153" s="18" t="s">
        <v>223</v>
      </c>
      <c r="M153" s="18" t="s">
        <v>283</v>
      </c>
      <c r="N153" s="18" t="s">
        <v>2</v>
      </c>
      <c r="O153" s="18" t="s">
        <v>221</v>
      </c>
      <c r="P153" s="18" t="s">
        <v>0</v>
      </c>
      <c r="Q153" s="14">
        <v>2556</v>
      </c>
      <c r="R153" s="19">
        <v>15.345133963352914</v>
      </c>
      <c r="S153" s="20">
        <v>5</v>
      </c>
      <c r="T153" s="16">
        <f>+Table1_176[[#This Row],[Preliminarus kiekis 36 mėn.]]*Table1_176[[#This Row],[Vieneto įkainis EUR be PVM]]</f>
        <v>39222.162410330049</v>
      </c>
      <c r="U153" s="21">
        <f>+Table1_176[[#This Row],[Planuojama pirkimo suma EUR be PVM]]*1.05</f>
        <v>41183.270530846552</v>
      </c>
      <c r="V153" s="22"/>
      <c r="W153" s="23">
        <v>5</v>
      </c>
      <c r="X153" s="19">
        <f>+Table1_176[[#This Row],[Preliminarus kiekis 36 mėn.]]*Table1_176[[#This Row],[Siūlomas vieneto įkainis EUR be PVM]]</f>
        <v>0</v>
      </c>
      <c r="Y153" s="19">
        <f>+Table1_176[[#This Row],[Siūloma pirkimo suma EUR be PVM]]*1.05</f>
        <v>0</v>
      </c>
      <c r="Z153" s="21"/>
      <c r="AA153" s="24"/>
    </row>
    <row r="154" spans="1:27" x14ac:dyDescent="0.25">
      <c r="A154" s="17" t="s">
        <v>290</v>
      </c>
      <c r="B154" s="14"/>
      <c r="C154" s="14" t="s">
        <v>246</v>
      </c>
      <c r="D154" s="18" t="s">
        <v>132</v>
      </c>
      <c r="E154" s="14" t="s">
        <v>272</v>
      </c>
      <c r="F154" s="18">
        <v>2</v>
      </c>
      <c r="G154" s="18" t="s">
        <v>9</v>
      </c>
      <c r="H154" s="18">
        <v>6</v>
      </c>
      <c r="I154" s="18">
        <v>45</v>
      </c>
      <c r="J154" s="18">
        <v>1</v>
      </c>
      <c r="K154" s="18" t="s">
        <v>224</v>
      </c>
      <c r="L154" s="18" t="s">
        <v>223</v>
      </c>
      <c r="M154" s="18" t="s">
        <v>283</v>
      </c>
      <c r="N154" s="18" t="s">
        <v>2</v>
      </c>
      <c r="O154" s="18" t="s">
        <v>221</v>
      </c>
      <c r="P154" s="18" t="s">
        <v>0</v>
      </c>
      <c r="Q154" s="14">
        <v>468</v>
      </c>
      <c r="R154" s="19">
        <v>11.144615384615385</v>
      </c>
      <c r="S154" s="20">
        <v>5</v>
      </c>
      <c r="T154" s="16">
        <f>+Table1_176[[#This Row],[Preliminarus kiekis 36 mėn.]]*Table1_176[[#This Row],[Vieneto įkainis EUR be PVM]]</f>
        <v>5215.68</v>
      </c>
      <c r="U154" s="21">
        <f>+Table1_176[[#This Row],[Planuojama pirkimo suma EUR be PVM]]*1.05</f>
        <v>5476.4640000000009</v>
      </c>
      <c r="V154" s="22"/>
      <c r="W154" s="23">
        <v>5</v>
      </c>
      <c r="X154" s="19">
        <f>+Table1_176[[#This Row],[Preliminarus kiekis 36 mėn.]]*Table1_176[[#This Row],[Siūlomas vieneto įkainis EUR be PVM]]</f>
        <v>0</v>
      </c>
      <c r="Y154" s="19">
        <f>+Table1_176[[#This Row],[Siūloma pirkimo suma EUR be PVM]]*1.05</f>
        <v>0</v>
      </c>
      <c r="Z154" s="21"/>
      <c r="AA154" s="24"/>
    </row>
    <row r="155" spans="1:27" x14ac:dyDescent="0.25">
      <c r="A155" s="17" t="s">
        <v>289</v>
      </c>
      <c r="B155" s="14"/>
      <c r="C155" s="14" t="s">
        <v>246</v>
      </c>
      <c r="D155" s="18" t="s">
        <v>89</v>
      </c>
      <c r="E155" s="14" t="s">
        <v>272</v>
      </c>
      <c r="F155" s="18">
        <v>2</v>
      </c>
      <c r="G155" s="28" t="s">
        <v>9</v>
      </c>
      <c r="H155" s="18">
        <v>8</v>
      </c>
      <c r="I155" s="18">
        <v>45</v>
      </c>
      <c r="J155" s="18">
        <v>1</v>
      </c>
      <c r="K155" s="18" t="s">
        <v>224</v>
      </c>
      <c r="L155" s="18" t="s">
        <v>223</v>
      </c>
      <c r="M155" s="18" t="s">
        <v>283</v>
      </c>
      <c r="N155" s="18" t="s">
        <v>2</v>
      </c>
      <c r="O155" s="18" t="s">
        <v>221</v>
      </c>
      <c r="P155" s="18" t="s">
        <v>0</v>
      </c>
      <c r="Q155" s="14">
        <v>1548</v>
      </c>
      <c r="R155" s="19">
        <v>8.2719379844961232</v>
      </c>
      <c r="S155" s="20">
        <v>5</v>
      </c>
      <c r="T155" s="16">
        <f>+Table1_176[[#This Row],[Preliminarus kiekis 36 mėn.]]*Table1_176[[#This Row],[Vieneto įkainis EUR be PVM]]</f>
        <v>12804.96</v>
      </c>
      <c r="U155" s="21">
        <f>+Table1_176[[#This Row],[Planuojama pirkimo suma EUR be PVM]]*1.05</f>
        <v>13445.208000000001</v>
      </c>
      <c r="V155" s="22"/>
      <c r="W155" s="23">
        <v>5</v>
      </c>
      <c r="X155" s="19">
        <f>+Table1_176[[#This Row],[Preliminarus kiekis 36 mėn.]]*Table1_176[[#This Row],[Siūlomas vieneto įkainis EUR be PVM]]</f>
        <v>0</v>
      </c>
      <c r="Y155" s="19">
        <f>+Table1_176[[#This Row],[Siūloma pirkimo suma EUR be PVM]]*1.05</f>
        <v>0</v>
      </c>
      <c r="Z155" s="21"/>
      <c r="AA155" s="24"/>
    </row>
    <row r="156" spans="1:27" x14ac:dyDescent="0.25">
      <c r="A156" s="17" t="s">
        <v>288</v>
      </c>
      <c r="B156" s="14"/>
      <c r="C156" s="14" t="s">
        <v>246</v>
      </c>
      <c r="D156" s="18" t="s">
        <v>26</v>
      </c>
      <c r="E156" s="14" t="s">
        <v>272</v>
      </c>
      <c r="F156" s="18">
        <v>2</v>
      </c>
      <c r="G156" s="28" t="s">
        <v>9</v>
      </c>
      <c r="H156" s="18">
        <v>8</v>
      </c>
      <c r="I156" s="18">
        <v>45</v>
      </c>
      <c r="J156" s="18">
        <v>1</v>
      </c>
      <c r="K156" s="18" t="s">
        <v>224</v>
      </c>
      <c r="L156" s="18" t="s">
        <v>223</v>
      </c>
      <c r="M156" s="18" t="s">
        <v>283</v>
      </c>
      <c r="N156" s="18" t="s">
        <v>2</v>
      </c>
      <c r="O156" s="18" t="s">
        <v>221</v>
      </c>
      <c r="P156" s="18" t="s">
        <v>0</v>
      </c>
      <c r="Q156" s="14">
        <v>180</v>
      </c>
      <c r="R156" s="19">
        <v>7.8760000000000003</v>
      </c>
      <c r="S156" s="20">
        <v>5</v>
      </c>
      <c r="T156" s="16">
        <f>+Table1_176[[#This Row],[Preliminarus kiekis 36 mėn.]]*Table1_176[[#This Row],[Vieneto įkainis EUR be PVM]]</f>
        <v>1417.68</v>
      </c>
      <c r="U156" s="21">
        <f>+Table1_176[[#This Row],[Planuojama pirkimo suma EUR be PVM]]*1.05</f>
        <v>1488.5640000000001</v>
      </c>
      <c r="V156" s="22"/>
      <c r="W156" s="23">
        <v>5</v>
      </c>
      <c r="X156" s="19">
        <f>+Table1_176[[#This Row],[Preliminarus kiekis 36 mėn.]]*Table1_176[[#This Row],[Siūlomas vieneto įkainis EUR be PVM]]</f>
        <v>0</v>
      </c>
      <c r="Y156" s="19">
        <f>+Table1_176[[#This Row],[Siūloma pirkimo suma EUR be PVM]]*1.05</f>
        <v>0</v>
      </c>
      <c r="Z156" s="21"/>
      <c r="AA156" s="24"/>
    </row>
    <row r="157" spans="1:27" x14ac:dyDescent="0.25">
      <c r="A157" s="17" t="s">
        <v>287</v>
      </c>
      <c r="B157" s="14"/>
      <c r="C157" s="14" t="s">
        <v>246</v>
      </c>
      <c r="D157" s="18" t="s">
        <v>89</v>
      </c>
      <c r="E157" s="14" t="s">
        <v>272</v>
      </c>
      <c r="F157" s="18">
        <v>2</v>
      </c>
      <c r="G157" s="18" t="s">
        <v>9</v>
      </c>
      <c r="H157" s="18">
        <v>8</v>
      </c>
      <c r="I157" s="18">
        <v>45</v>
      </c>
      <c r="J157" s="18">
        <v>1</v>
      </c>
      <c r="K157" s="18" t="s">
        <v>224</v>
      </c>
      <c r="L157" s="18" t="s">
        <v>223</v>
      </c>
      <c r="M157" s="18" t="s">
        <v>283</v>
      </c>
      <c r="N157" s="18" t="s">
        <v>2</v>
      </c>
      <c r="O157" s="18" t="s">
        <v>221</v>
      </c>
      <c r="P157" s="18" t="s">
        <v>0</v>
      </c>
      <c r="Q157" s="14">
        <v>288</v>
      </c>
      <c r="R157" s="19">
        <v>6.45</v>
      </c>
      <c r="S157" s="20">
        <v>5</v>
      </c>
      <c r="T157" s="16">
        <f>+Table1_176[[#This Row],[Preliminarus kiekis 36 mėn.]]*Table1_176[[#This Row],[Vieneto įkainis EUR be PVM]]</f>
        <v>1857.6000000000001</v>
      </c>
      <c r="U157" s="21">
        <f>+Table1_176[[#This Row],[Planuojama pirkimo suma EUR be PVM]]*1.05</f>
        <v>1950.4800000000002</v>
      </c>
      <c r="V157" s="22"/>
      <c r="W157" s="23">
        <v>5</v>
      </c>
      <c r="X157" s="19">
        <f>+Table1_176[[#This Row],[Preliminarus kiekis 36 mėn.]]*Table1_176[[#This Row],[Siūlomas vieneto įkainis EUR be PVM]]</f>
        <v>0</v>
      </c>
      <c r="Y157" s="19">
        <f>+Table1_176[[#This Row],[Siūloma pirkimo suma EUR be PVM]]*1.05</f>
        <v>0</v>
      </c>
      <c r="Z157" s="21"/>
      <c r="AA157" s="24"/>
    </row>
    <row r="158" spans="1:27" x14ac:dyDescent="0.25">
      <c r="A158" s="17" t="s">
        <v>286</v>
      </c>
      <c r="B158" s="14"/>
      <c r="C158" s="14" t="s">
        <v>246</v>
      </c>
      <c r="D158" s="18" t="s">
        <v>89</v>
      </c>
      <c r="E158" s="14" t="s">
        <v>174</v>
      </c>
      <c r="F158" s="18">
        <v>1</v>
      </c>
      <c r="G158" s="18" t="s">
        <v>9</v>
      </c>
      <c r="H158" s="18">
        <v>12</v>
      </c>
      <c r="I158" s="18">
        <v>45</v>
      </c>
      <c r="J158" s="18">
        <v>1</v>
      </c>
      <c r="K158" s="18" t="s">
        <v>224</v>
      </c>
      <c r="L158" s="18" t="s">
        <v>223</v>
      </c>
      <c r="M158" s="18" t="s">
        <v>283</v>
      </c>
      <c r="N158" s="18" t="s">
        <v>2</v>
      </c>
      <c r="O158" s="18" t="s">
        <v>221</v>
      </c>
      <c r="P158" s="18" t="s">
        <v>0</v>
      </c>
      <c r="Q158" s="14">
        <v>540</v>
      </c>
      <c r="R158" s="19">
        <v>2.5499999999999998</v>
      </c>
      <c r="S158" s="20">
        <v>5</v>
      </c>
      <c r="T158" s="16">
        <f>+Table1_176[[#This Row],[Preliminarus kiekis 36 mėn.]]*Table1_176[[#This Row],[Vieneto įkainis EUR be PVM]]</f>
        <v>1377</v>
      </c>
      <c r="U158" s="21">
        <f>+Table1_176[[#This Row],[Planuojama pirkimo suma EUR be PVM]]*1.05</f>
        <v>1445.8500000000001</v>
      </c>
      <c r="V158" s="22"/>
      <c r="W158" s="23">
        <v>5</v>
      </c>
      <c r="X158" s="19">
        <f>+Table1_176[[#This Row],[Preliminarus kiekis 36 mėn.]]*Table1_176[[#This Row],[Siūlomas vieneto įkainis EUR be PVM]]</f>
        <v>0</v>
      </c>
      <c r="Y158" s="19">
        <f>+Table1_176[[#This Row],[Siūloma pirkimo suma EUR be PVM]]*1.05</f>
        <v>0</v>
      </c>
      <c r="Z158" s="21"/>
      <c r="AA158" s="24"/>
    </row>
    <row r="159" spans="1:27" x14ac:dyDescent="0.25">
      <c r="A159" s="17" t="s">
        <v>285</v>
      </c>
      <c r="B159" s="14"/>
      <c r="C159" s="14" t="s">
        <v>246</v>
      </c>
      <c r="D159" s="18" t="s">
        <v>145</v>
      </c>
      <c r="E159" s="14" t="s">
        <v>10</v>
      </c>
      <c r="F159" s="18">
        <v>1</v>
      </c>
      <c r="G159" s="18" t="s">
        <v>9</v>
      </c>
      <c r="H159" s="18">
        <v>8</v>
      </c>
      <c r="I159" s="18">
        <v>30</v>
      </c>
      <c r="J159" s="18">
        <v>1</v>
      </c>
      <c r="K159" s="18" t="s">
        <v>224</v>
      </c>
      <c r="L159" s="18" t="s">
        <v>223</v>
      </c>
      <c r="M159" s="18" t="s">
        <v>283</v>
      </c>
      <c r="N159" s="18" t="s">
        <v>2</v>
      </c>
      <c r="O159" s="18" t="s">
        <v>221</v>
      </c>
      <c r="P159" s="18" t="s">
        <v>0</v>
      </c>
      <c r="Q159" s="14">
        <v>108</v>
      </c>
      <c r="R159" s="19">
        <v>3.3955555555555552</v>
      </c>
      <c r="S159" s="20">
        <v>5</v>
      </c>
      <c r="T159" s="16">
        <f>+Table1_176[[#This Row],[Preliminarus kiekis 36 mėn.]]*Table1_176[[#This Row],[Vieneto įkainis EUR be PVM]]</f>
        <v>366.71999999999997</v>
      </c>
      <c r="U159" s="21">
        <f>+Table1_176[[#This Row],[Planuojama pirkimo suma EUR be PVM]]*1.05</f>
        <v>385.05599999999998</v>
      </c>
      <c r="V159" s="22"/>
      <c r="W159" s="23">
        <v>5</v>
      </c>
      <c r="X159" s="19">
        <f>+Table1_176[[#This Row],[Preliminarus kiekis 36 mėn.]]*Table1_176[[#This Row],[Siūlomas vieneto įkainis EUR be PVM]]</f>
        <v>0</v>
      </c>
      <c r="Y159" s="19">
        <f>+Table1_176[[#This Row],[Siūloma pirkimo suma EUR be PVM]]*1.05</f>
        <v>0</v>
      </c>
      <c r="Z159" s="21"/>
      <c r="AA159" s="24"/>
    </row>
    <row r="160" spans="1:27" x14ac:dyDescent="0.25">
      <c r="A160" s="17" t="s">
        <v>284</v>
      </c>
      <c r="B160" s="14"/>
      <c r="C160" s="14" t="s">
        <v>246</v>
      </c>
      <c r="D160" s="18" t="s">
        <v>17</v>
      </c>
      <c r="E160" s="14" t="s">
        <v>10</v>
      </c>
      <c r="F160" s="18">
        <v>1</v>
      </c>
      <c r="G160" s="18" t="s">
        <v>9</v>
      </c>
      <c r="H160" s="18">
        <v>13</v>
      </c>
      <c r="I160" s="18">
        <v>70</v>
      </c>
      <c r="J160" s="18">
        <v>1</v>
      </c>
      <c r="K160" s="18" t="s">
        <v>224</v>
      </c>
      <c r="L160" s="18" t="s">
        <v>223</v>
      </c>
      <c r="M160" s="18" t="s">
        <v>283</v>
      </c>
      <c r="N160" s="18" t="s">
        <v>2</v>
      </c>
      <c r="O160" s="18" t="s">
        <v>221</v>
      </c>
      <c r="P160" s="18" t="s">
        <v>0</v>
      </c>
      <c r="Q160" s="14">
        <v>324</v>
      </c>
      <c r="R160" s="19">
        <v>2.6500000000000004</v>
      </c>
      <c r="S160" s="20">
        <v>5</v>
      </c>
      <c r="T160" s="16">
        <f>+Table1_176[[#This Row],[Preliminarus kiekis 36 mėn.]]*Table1_176[[#This Row],[Vieneto įkainis EUR be PVM]]</f>
        <v>858.60000000000014</v>
      </c>
      <c r="U160" s="21">
        <f>+Table1_176[[#This Row],[Planuojama pirkimo suma EUR be PVM]]*1.05</f>
        <v>901.5300000000002</v>
      </c>
      <c r="V160" s="22"/>
      <c r="W160" s="23">
        <v>5</v>
      </c>
      <c r="X160" s="19">
        <f>+Table1_176[[#This Row],[Preliminarus kiekis 36 mėn.]]*Table1_176[[#This Row],[Siūlomas vieneto įkainis EUR be PVM]]</f>
        <v>0</v>
      </c>
      <c r="Y160" s="19">
        <f>+Table1_176[[#This Row],[Siūloma pirkimo suma EUR be PVM]]*1.05</f>
        <v>0</v>
      </c>
      <c r="Z160" s="21"/>
      <c r="AA160" s="24"/>
    </row>
    <row r="161" spans="1:27" x14ac:dyDescent="0.25">
      <c r="A161" s="17" t="s">
        <v>282</v>
      </c>
      <c r="B161" s="14"/>
      <c r="C161" s="14" t="s">
        <v>246</v>
      </c>
      <c r="D161" s="18" t="s">
        <v>22</v>
      </c>
      <c r="E161" s="14" t="s">
        <v>10</v>
      </c>
      <c r="F161" s="18">
        <v>1</v>
      </c>
      <c r="G161" s="18" t="s">
        <v>9</v>
      </c>
      <c r="H161" s="18">
        <v>17</v>
      </c>
      <c r="I161" s="18">
        <v>70</v>
      </c>
      <c r="J161" s="18">
        <v>1</v>
      </c>
      <c r="K161" s="18" t="s">
        <v>74</v>
      </c>
      <c r="L161" s="18">
        <v>42</v>
      </c>
      <c r="M161" s="18" t="s">
        <v>250</v>
      </c>
      <c r="N161" s="18" t="s">
        <v>2</v>
      </c>
      <c r="O161" s="18" t="s">
        <v>221</v>
      </c>
      <c r="P161" s="18" t="s">
        <v>0</v>
      </c>
      <c r="Q161" s="14">
        <v>432</v>
      </c>
      <c r="R161" s="19">
        <v>2.0499999999999998</v>
      </c>
      <c r="S161" s="20">
        <v>5</v>
      </c>
      <c r="T161" s="16">
        <f>+Table1_176[[#This Row],[Preliminarus kiekis 36 mėn.]]*Table1_176[[#This Row],[Vieneto įkainis EUR be PVM]]</f>
        <v>885.59999999999991</v>
      </c>
      <c r="U161" s="21">
        <f>+Table1_176[[#This Row],[Planuojama pirkimo suma EUR be PVM]]*1.05</f>
        <v>929.88</v>
      </c>
      <c r="V161" s="22"/>
      <c r="W161" s="23">
        <v>5</v>
      </c>
      <c r="X161" s="19">
        <f>+Table1_176[[#This Row],[Preliminarus kiekis 36 mėn.]]*Table1_176[[#This Row],[Siūlomas vieneto įkainis EUR be PVM]]</f>
        <v>0</v>
      </c>
      <c r="Y161" s="19">
        <f>+Table1_176[[#This Row],[Siūloma pirkimo suma EUR be PVM]]*1.05</f>
        <v>0</v>
      </c>
      <c r="Z161" s="21"/>
      <c r="AA161" s="24"/>
    </row>
    <row r="162" spans="1:27" x14ac:dyDescent="0.25">
      <c r="A162" s="17" t="s">
        <v>281</v>
      </c>
      <c r="B162" s="14"/>
      <c r="C162" s="14" t="s">
        <v>246</v>
      </c>
      <c r="D162" s="18" t="s">
        <v>26</v>
      </c>
      <c r="E162" s="14" t="s">
        <v>174</v>
      </c>
      <c r="F162" s="18">
        <v>1</v>
      </c>
      <c r="G162" s="18" t="s">
        <v>13</v>
      </c>
      <c r="H162" s="18">
        <v>16</v>
      </c>
      <c r="I162" s="18">
        <v>70</v>
      </c>
      <c r="J162" s="18">
        <v>1</v>
      </c>
      <c r="K162" s="18" t="s">
        <v>74</v>
      </c>
      <c r="L162" s="18">
        <v>42</v>
      </c>
      <c r="M162" s="18" t="s">
        <v>250</v>
      </c>
      <c r="N162" s="18" t="s">
        <v>2</v>
      </c>
      <c r="O162" s="18" t="s">
        <v>221</v>
      </c>
      <c r="P162" s="18" t="s">
        <v>0</v>
      </c>
      <c r="Q162" s="14">
        <v>756</v>
      </c>
      <c r="R162" s="19">
        <v>2.5500000000000003</v>
      </c>
      <c r="S162" s="20">
        <v>5</v>
      </c>
      <c r="T162" s="16">
        <f>+Table1_176[[#This Row],[Preliminarus kiekis 36 mėn.]]*Table1_176[[#This Row],[Vieneto įkainis EUR be PVM]]</f>
        <v>1927.8000000000002</v>
      </c>
      <c r="U162" s="21">
        <f>+Table1_176[[#This Row],[Planuojama pirkimo suma EUR be PVM]]*1.05</f>
        <v>2024.1900000000003</v>
      </c>
      <c r="V162" s="22"/>
      <c r="W162" s="23">
        <v>5</v>
      </c>
      <c r="X162" s="19">
        <f>+Table1_176[[#This Row],[Preliminarus kiekis 36 mėn.]]*Table1_176[[#This Row],[Siūlomas vieneto įkainis EUR be PVM]]</f>
        <v>0</v>
      </c>
      <c r="Y162" s="19">
        <f>+Table1_176[[#This Row],[Siūloma pirkimo suma EUR be PVM]]*1.05</f>
        <v>0</v>
      </c>
      <c r="Z162" s="21"/>
      <c r="AA162" s="24"/>
    </row>
    <row r="163" spans="1:27" x14ac:dyDescent="0.25">
      <c r="A163" s="17" t="s">
        <v>280</v>
      </c>
      <c r="B163" s="14"/>
      <c r="C163" s="14" t="s">
        <v>246</v>
      </c>
      <c r="D163" s="18" t="s">
        <v>89</v>
      </c>
      <c r="E163" s="14" t="s">
        <v>174</v>
      </c>
      <c r="F163" s="18">
        <v>1</v>
      </c>
      <c r="G163" s="18" t="s">
        <v>13</v>
      </c>
      <c r="H163" s="18">
        <v>12</v>
      </c>
      <c r="I163" s="18">
        <v>70</v>
      </c>
      <c r="J163" s="18">
        <v>1</v>
      </c>
      <c r="K163" s="18" t="s">
        <v>74</v>
      </c>
      <c r="L163" s="18">
        <v>42</v>
      </c>
      <c r="M163" s="18" t="s">
        <v>250</v>
      </c>
      <c r="N163" s="18" t="s">
        <v>2</v>
      </c>
      <c r="O163" s="18" t="s">
        <v>221</v>
      </c>
      <c r="P163" s="18" t="s">
        <v>0</v>
      </c>
      <c r="Q163" s="14">
        <v>324</v>
      </c>
      <c r="R163" s="19">
        <v>2.8499999999999996</v>
      </c>
      <c r="S163" s="20">
        <v>5</v>
      </c>
      <c r="T163" s="16">
        <f>+Table1_176[[#This Row],[Preliminarus kiekis 36 mėn.]]*Table1_176[[#This Row],[Vieneto įkainis EUR be PVM]]</f>
        <v>923.39999999999986</v>
      </c>
      <c r="U163" s="21">
        <f>+Table1_176[[#This Row],[Planuojama pirkimo suma EUR be PVM]]*1.05</f>
        <v>969.56999999999994</v>
      </c>
      <c r="V163" s="22"/>
      <c r="W163" s="23">
        <v>5</v>
      </c>
      <c r="X163" s="19">
        <f>+Table1_176[[#This Row],[Preliminarus kiekis 36 mėn.]]*Table1_176[[#This Row],[Siūlomas vieneto įkainis EUR be PVM]]</f>
        <v>0</v>
      </c>
      <c r="Y163" s="19">
        <f>+Table1_176[[#This Row],[Siūloma pirkimo suma EUR be PVM]]*1.05</f>
        <v>0</v>
      </c>
      <c r="Z163" s="21"/>
      <c r="AA163" s="24"/>
    </row>
    <row r="164" spans="1:27" x14ac:dyDescent="0.25">
      <c r="A164" s="17" t="s">
        <v>279</v>
      </c>
      <c r="B164" s="14"/>
      <c r="C164" s="14" t="s">
        <v>246</v>
      </c>
      <c r="D164" s="18" t="s">
        <v>17</v>
      </c>
      <c r="E164" s="14" t="s">
        <v>56</v>
      </c>
      <c r="F164" s="18">
        <v>1</v>
      </c>
      <c r="G164" s="18" t="s">
        <v>277</v>
      </c>
      <c r="H164" s="18">
        <v>26</v>
      </c>
      <c r="I164" s="18">
        <v>70</v>
      </c>
      <c r="J164" s="18">
        <v>1</v>
      </c>
      <c r="K164" s="18" t="s">
        <v>224</v>
      </c>
      <c r="L164" s="18" t="s">
        <v>223</v>
      </c>
      <c r="M164" s="18" t="s">
        <v>276</v>
      </c>
      <c r="N164" s="18" t="s">
        <v>2</v>
      </c>
      <c r="O164" s="18" t="s">
        <v>221</v>
      </c>
      <c r="P164" s="18" t="s">
        <v>0</v>
      </c>
      <c r="Q164" s="14">
        <v>756</v>
      </c>
      <c r="R164" s="19">
        <v>10</v>
      </c>
      <c r="S164" s="20">
        <v>5</v>
      </c>
      <c r="T164" s="16">
        <f>+Table1_176[[#This Row],[Preliminarus kiekis 36 mėn.]]*Table1_176[[#This Row],[Vieneto įkainis EUR be PVM]]</f>
        <v>7560</v>
      </c>
      <c r="U164" s="21">
        <f>+Table1_176[[#This Row],[Planuojama pirkimo suma EUR be PVM]]*1.05</f>
        <v>7938</v>
      </c>
      <c r="V164" s="22"/>
      <c r="W164" s="23">
        <v>5</v>
      </c>
      <c r="X164" s="19">
        <f>+Table1_176[[#This Row],[Preliminarus kiekis 36 mėn.]]*Table1_176[[#This Row],[Siūlomas vieneto įkainis EUR be PVM]]</f>
        <v>0</v>
      </c>
      <c r="Y164" s="19">
        <f>+Table1_176[[#This Row],[Siūloma pirkimo suma EUR be PVM]]*1.05</f>
        <v>0</v>
      </c>
      <c r="Z164" s="21"/>
      <c r="AA164" s="24"/>
    </row>
    <row r="165" spans="1:27" x14ac:dyDescent="0.25">
      <c r="A165" s="17" t="s">
        <v>278</v>
      </c>
      <c r="B165" s="14"/>
      <c r="C165" s="14" t="s">
        <v>246</v>
      </c>
      <c r="D165" s="18" t="s">
        <v>15</v>
      </c>
      <c r="E165" s="14" t="s">
        <v>56</v>
      </c>
      <c r="F165" s="18">
        <v>1</v>
      </c>
      <c r="G165" s="18" t="s">
        <v>277</v>
      </c>
      <c r="H165" s="18">
        <v>26</v>
      </c>
      <c r="I165" s="18">
        <v>70</v>
      </c>
      <c r="J165" s="18">
        <v>1</v>
      </c>
      <c r="K165" s="18" t="s">
        <v>224</v>
      </c>
      <c r="L165" s="18" t="s">
        <v>223</v>
      </c>
      <c r="M165" s="18" t="s">
        <v>276</v>
      </c>
      <c r="N165" s="18" t="s">
        <v>2</v>
      </c>
      <c r="O165" s="18" t="s">
        <v>221</v>
      </c>
      <c r="P165" s="18" t="s">
        <v>0</v>
      </c>
      <c r="Q165" s="14">
        <v>756</v>
      </c>
      <c r="R165" s="19">
        <v>4.3299999999999992</v>
      </c>
      <c r="S165" s="20">
        <v>5</v>
      </c>
      <c r="T165" s="16">
        <f>+Table1_176[[#This Row],[Preliminarus kiekis 36 mėn.]]*Table1_176[[#This Row],[Vieneto įkainis EUR be PVM]]</f>
        <v>3273.4799999999996</v>
      </c>
      <c r="U165" s="21">
        <f>+Table1_176[[#This Row],[Planuojama pirkimo suma EUR be PVM]]*1.05</f>
        <v>3437.1539999999995</v>
      </c>
      <c r="V165" s="22"/>
      <c r="W165" s="23">
        <v>5</v>
      </c>
      <c r="X165" s="19">
        <f>+Table1_176[[#This Row],[Preliminarus kiekis 36 mėn.]]*Table1_176[[#This Row],[Siūlomas vieneto įkainis EUR be PVM]]</f>
        <v>0</v>
      </c>
      <c r="Y165" s="19">
        <f>+Table1_176[[#This Row],[Siūloma pirkimo suma EUR be PVM]]*1.05</f>
        <v>0</v>
      </c>
      <c r="Z165" s="21"/>
      <c r="AA165" s="24"/>
    </row>
    <row r="166" spans="1:27" x14ac:dyDescent="0.25">
      <c r="A166" s="17" t="s">
        <v>275</v>
      </c>
      <c r="B166" s="14"/>
      <c r="C166" s="14" t="s">
        <v>246</v>
      </c>
      <c r="D166" s="18" t="s">
        <v>132</v>
      </c>
      <c r="E166" s="14" t="s">
        <v>272</v>
      </c>
      <c r="F166" s="18">
        <v>2</v>
      </c>
      <c r="G166" s="18" t="s">
        <v>13</v>
      </c>
      <c r="H166" s="18">
        <v>6.5</v>
      </c>
      <c r="I166" s="18">
        <v>45</v>
      </c>
      <c r="J166" s="18">
        <v>1</v>
      </c>
      <c r="K166" s="18" t="s">
        <v>224</v>
      </c>
      <c r="L166" s="18" t="s">
        <v>223</v>
      </c>
      <c r="M166" s="18" t="s">
        <v>271</v>
      </c>
      <c r="N166" s="18" t="s">
        <v>2</v>
      </c>
      <c r="O166" s="18" t="s">
        <v>221</v>
      </c>
      <c r="P166" s="18" t="s">
        <v>0</v>
      </c>
      <c r="Q166" s="14">
        <v>252</v>
      </c>
      <c r="R166" s="19">
        <v>15</v>
      </c>
      <c r="S166" s="20">
        <v>5</v>
      </c>
      <c r="T166" s="16">
        <f>+Table1_176[[#This Row],[Preliminarus kiekis 36 mėn.]]*Table1_176[[#This Row],[Vieneto įkainis EUR be PVM]]</f>
        <v>3780</v>
      </c>
      <c r="U166" s="21">
        <f>+Table1_176[[#This Row],[Planuojama pirkimo suma EUR be PVM]]*1.05</f>
        <v>3969</v>
      </c>
      <c r="V166" s="22"/>
      <c r="W166" s="23">
        <v>5</v>
      </c>
      <c r="X166" s="19">
        <f>+Table1_176[[#This Row],[Preliminarus kiekis 36 mėn.]]*Table1_176[[#This Row],[Siūlomas vieneto įkainis EUR be PVM]]</f>
        <v>0</v>
      </c>
      <c r="Y166" s="19">
        <f>+Table1_176[[#This Row],[Siūloma pirkimo suma EUR be PVM]]*1.05</f>
        <v>0</v>
      </c>
      <c r="Z166" s="21"/>
      <c r="AA166" s="24"/>
    </row>
    <row r="167" spans="1:27" x14ac:dyDescent="0.25">
      <c r="A167" s="17" t="s">
        <v>274</v>
      </c>
      <c r="B167" s="14"/>
      <c r="C167" s="14" t="s">
        <v>246</v>
      </c>
      <c r="D167" s="18" t="s">
        <v>179</v>
      </c>
      <c r="E167" s="14" t="s">
        <v>272</v>
      </c>
      <c r="F167" s="18">
        <v>2</v>
      </c>
      <c r="G167" s="18" t="s">
        <v>13</v>
      </c>
      <c r="H167" s="18">
        <v>6.5</v>
      </c>
      <c r="I167" s="18">
        <v>30</v>
      </c>
      <c r="J167" s="18">
        <v>1</v>
      </c>
      <c r="K167" s="18" t="s">
        <v>224</v>
      </c>
      <c r="L167" s="18" t="s">
        <v>223</v>
      </c>
      <c r="M167" s="18" t="s">
        <v>271</v>
      </c>
      <c r="N167" s="18" t="s">
        <v>2</v>
      </c>
      <c r="O167" s="18" t="s">
        <v>221</v>
      </c>
      <c r="P167" s="18" t="s">
        <v>0</v>
      </c>
      <c r="Q167" s="14">
        <v>432</v>
      </c>
      <c r="R167" s="19">
        <v>17.47</v>
      </c>
      <c r="S167" s="20">
        <v>5</v>
      </c>
      <c r="T167" s="16">
        <f>+Table1_176[[#This Row],[Preliminarus kiekis 36 mėn.]]*Table1_176[[#This Row],[Vieneto įkainis EUR be PVM]]</f>
        <v>7547.0399999999991</v>
      </c>
      <c r="U167" s="21">
        <f>+Table1_176[[#This Row],[Planuojama pirkimo suma EUR be PVM]]*1.05</f>
        <v>7924.3919999999989</v>
      </c>
      <c r="V167" s="22"/>
      <c r="W167" s="23">
        <v>5</v>
      </c>
      <c r="X167" s="19">
        <f>+Table1_176[[#This Row],[Preliminarus kiekis 36 mėn.]]*Table1_176[[#This Row],[Siūlomas vieneto įkainis EUR be PVM]]</f>
        <v>0</v>
      </c>
      <c r="Y167" s="19">
        <f>+Table1_176[[#This Row],[Siūloma pirkimo suma EUR be PVM]]*1.05</f>
        <v>0</v>
      </c>
      <c r="Z167" s="21"/>
      <c r="AA167" s="24"/>
    </row>
    <row r="168" spans="1:27" x14ac:dyDescent="0.25">
      <c r="A168" s="17" t="s">
        <v>273</v>
      </c>
      <c r="B168" s="14"/>
      <c r="C168" s="14" t="s">
        <v>246</v>
      </c>
      <c r="D168" s="18" t="s">
        <v>172</v>
      </c>
      <c r="E168" s="14" t="s">
        <v>272</v>
      </c>
      <c r="F168" s="18"/>
      <c r="G168" s="18" t="s">
        <v>13</v>
      </c>
      <c r="H168" s="18">
        <v>6.5</v>
      </c>
      <c r="I168" s="18">
        <v>15</v>
      </c>
      <c r="J168" s="18">
        <v>1</v>
      </c>
      <c r="K168" s="18" t="s">
        <v>224</v>
      </c>
      <c r="L168" s="18" t="s">
        <v>223</v>
      </c>
      <c r="M168" s="18" t="s">
        <v>271</v>
      </c>
      <c r="N168" s="18" t="s">
        <v>2</v>
      </c>
      <c r="O168" s="18" t="s">
        <v>221</v>
      </c>
      <c r="P168" s="18" t="s">
        <v>0</v>
      </c>
      <c r="Q168" s="14">
        <v>36</v>
      </c>
      <c r="R168" s="19">
        <v>2.6999999999999997</v>
      </c>
      <c r="S168" s="20">
        <v>5</v>
      </c>
      <c r="T168" s="16">
        <f>+Table1_176[[#This Row],[Preliminarus kiekis 36 mėn.]]*Table1_176[[#This Row],[Vieneto įkainis EUR be PVM]]</f>
        <v>97.199999999999989</v>
      </c>
      <c r="U168" s="21">
        <f>+Table1_176[[#This Row],[Planuojama pirkimo suma EUR be PVM]]*1.05</f>
        <v>102.05999999999999</v>
      </c>
      <c r="V168" s="22"/>
      <c r="W168" s="23">
        <v>5</v>
      </c>
      <c r="X168" s="19">
        <f>+Table1_176[[#This Row],[Preliminarus kiekis 36 mėn.]]*Table1_176[[#This Row],[Siūlomas vieneto įkainis EUR be PVM]]</f>
        <v>0</v>
      </c>
      <c r="Y168" s="19">
        <f>+Table1_176[[#This Row],[Siūloma pirkimo suma EUR be PVM]]*1.05</f>
        <v>0</v>
      </c>
      <c r="Z168" s="21"/>
      <c r="AA168" s="24"/>
    </row>
    <row r="169" spans="1:27" x14ac:dyDescent="0.25">
      <c r="A169" s="17" t="s">
        <v>270</v>
      </c>
      <c r="B169" s="14"/>
      <c r="C169" s="14" t="s">
        <v>246</v>
      </c>
      <c r="D169" s="18" t="s">
        <v>17</v>
      </c>
      <c r="E169" s="14" t="s">
        <v>14</v>
      </c>
      <c r="F169" s="18">
        <v>1</v>
      </c>
      <c r="G169" s="18" t="s">
        <v>13</v>
      </c>
      <c r="H169" s="18">
        <v>19</v>
      </c>
      <c r="I169" s="18">
        <v>75</v>
      </c>
      <c r="J169" s="18">
        <v>1</v>
      </c>
      <c r="K169" s="18" t="s">
        <v>224</v>
      </c>
      <c r="L169" s="18" t="s">
        <v>223</v>
      </c>
      <c r="M169" s="18" t="s">
        <v>257</v>
      </c>
      <c r="N169" s="18" t="s">
        <v>2</v>
      </c>
      <c r="O169" s="18" t="s">
        <v>221</v>
      </c>
      <c r="P169" s="18" t="s">
        <v>0</v>
      </c>
      <c r="Q169" s="14">
        <v>900</v>
      </c>
      <c r="R169" s="19">
        <v>1.1599999999999999</v>
      </c>
      <c r="S169" s="20">
        <v>5</v>
      </c>
      <c r="T169" s="16">
        <f>+Table1_176[[#This Row],[Preliminarus kiekis 36 mėn.]]*Table1_176[[#This Row],[Vieneto įkainis EUR be PVM]]</f>
        <v>1044</v>
      </c>
      <c r="U169" s="21">
        <f>+Table1_176[[#This Row],[Planuojama pirkimo suma EUR be PVM]]*1.05</f>
        <v>1096.2</v>
      </c>
      <c r="V169" s="22"/>
      <c r="W169" s="23">
        <v>5</v>
      </c>
      <c r="X169" s="19">
        <f>+Table1_176[[#This Row],[Preliminarus kiekis 36 mėn.]]*Table1_176[[#This Row],[Siūlomas vieneto įkainis EUR be PVM]]</f>
        <v>0</v>
      </c>
      <c r="Y169" s="19">
        <f>+Table1_176[[#This Row],[Siūloma pirkimo suma EUR be PVM]]*1.05</f>
        <v>0</v>
      </c>
      <c r="Z169" s="21"/>
      <c r="AA169" s="24"/>
    </row>
    <row r="170" spans="1:27" x14ac:dyDescent="0.25">
      <c r="A170" s="17" t="s">
        <v>269</v>
      </c>
      <c r="B170" s="14"/>
      <c r="C170" s="14" t="s">
        <v>246</v>
      </c>
      <c r="D170" s="18" t="s">
        <v>22</v>
      </c>
      <c r="E170" s="14" t="s">
        <v>14</v>
      </c>
      <c r="F170" s="18">
        <v>1</v>
      </c>
      <c r="G170" s="18" t="s">
        <v>13</v>
      </c>
      <c r="H170" s="18">
        <v>24</v>
      </c>
      <c r="I170" s="18">
        <v>75</v>
      </c>
      <c r="J170" s="18">
        <v>1</v>
      </c>
      <c r="K170" s="18" t="s">
        <v>224</v>
      </c>
      <c r="L170" s="18" t="s">
        <v>223</v>
      </c>
      <c r="M170" s="18" t="s">
        <v>257</v>
      </c>
      <c r="N170" s="18" t="s">
        <v>2</v>
      </c>
      <c r="O170" s="18" t="s">
        <v>221</v>
      </c>
      <c r="P170" s="18" t="s">
        <v>0</v>
      </c>
      <c r="Q170" s="14">
        <v>7560</v>
      </c>
      <c r="R170" s="19">
        <v>1.1581818181818182</v>
      </c>
      <c r="S170" s="20">
        <v>5</v>
      </c>
      <c r="T170" s="16">
        <f>+Table1_176[[#This Row],[Preliminarus kiekis 36 mėn.]]*Table1_176[[#This Row],[Vieneto įkainis EUR be PVM]]</f>
        <v>8755.8545454545456</v>
      </c>
      <c r="U170" s="21">
        <f>+Table1_176[[#This Row],[Planuojama pirkimo suma EUR be PVM]]*1.05</f>
        <v>9193.647272727274</v>
      </c>
      <c r="V170" s="22"/>
      <c r="W170" s="23">
        <v>5</v>
      </c>
      <c r="X170" s="19">
        <f>+Table1_176[[#This Row],[Preliminarus kiekis 36 mėn.]]*Table1_176[[#This Row],[Siūlomas vieneto įkainis EUR be PVM]]</f>
        <v>0</v>
      </c>
      <c r="Y170" s="19">
        <f>+Table1_176[[#This Row],[Siūloma pirkimo suma EUR be PVM]]*1.05</f>
        <v>0</v>
      </c>
      <c r="Z170" s="21"/>
      <c r="AA170" s="24"/>
    </row>
    <row r="171" spans="1:27" x14ac:dyDescent="0.25">
      <c r="A171" s="17" t="s">
        <v>268</v>
      </c>
      <c r="B171" s="14"/>
      <c r="C171" s="14" t="s">
        <v>246</v>
      </c>
      <c r="D171" s="18" t="s">
        <v>17</v>
      </c>
      <c r="E171" s="14" t="s">
        <v>10</v>
      </c>
      <c r="F171" s="18">
        <v>1</v>
      </c>
      <c r="G171" s="18" t="s">
        <v>13</v>
      </c>
      <c r="H171" s="18">
        <v>36</v>
      </c>
      <c r="I171" s="18">
        <v>75</v>
      </c>
      <c r="J171" s="18">
        <v>1</v>
      </c>
      <c r="K171" s="18" t="s">
        <v>224</v>
      </c>
      <c r="L171" s="18" t="s">
        <v>223</v>
      </c>
      <c r="M171" s="18" t="s">
        <v>257</v>
      </c>
      <c r="N171" s="18" t="s">
        <v>2</v>
      </c>
      <c r="O171" s="18" t="s">
        <v>221</v>
      </c>
      <c r="P171" s="18" t="s">
        <v>0</v>
      </c>
      <c r="Q171" s="14">
        <v>1188</v>
      </c>
      <c r="R171" s="19">
        <v>1.1621693121693124</v>
      </c>
      <c r="S171" s="20">
        <v>5</v>
      </c>
      <c r="T171" s="16">
        <f>+Table1_176[[#This Row],[Preliminarus kiekis 36 mėn.]]*Table1_176[[#This Row],[Vieneto įkainis EUR be PVM]]</f>
        <v>1380.6571428571431</v>
      </c>
      <c r="U171" s="21">
        <f>+Table1_176[[#This Row],[Planuojama pirkimo suma EUR be PVM]]*1.05</f>
        <v>1449.6900000000003</v>
      </c>
      <c r="V171" s="22"/>
      <c r="W171" s="23">
        <v>5</v>
      </c>
      <c r="X171" s="19">
        <f>+Table1_176[[#This Row],[Preliminarus kiekis 36 mėn.]]*Table1_176[[#This Row],[Siūlomas vieneto įkainis EUR be PVM]]</f>
        <v>0</v>
      </c>
      <c r="Y171" s="19">
        <f>+Table1_176[[#This Row],[Siūloma pirkimo suma EUR be PVM]]*1.05</f>
        <v>0</v>
      </c>
      <c r="Z171" s="21"/>
      <c r="AA171" s="24"/>
    </row>
    <row r="172" spans="1:27" x14ac:dyDescent="0.25">
      <c r="A172" s="17" t="s">
        <v>267</v>
      </c>
      <c r="B172" s="14"/>
      <c r="C172" s="14" t="s">
        <v>246</v>
      </c>
      <c r="D172" s="18" t="s">
        <v>15</v>
      </c>
      <c r="E172" s="14" t="s">
        <v>10</v>
      </c>
      <c r="F172" s="18">
        <v>1</v>
      </c>
      <c r="G172" s="18" t="s">
        <v>13</v>
      </c>
      <c r="H172" s="18">
        <v>26</v>
      </c>
      <c r="I172" s="18">
        <v>75</v>
      </c>
      <c r="J172" s="18">
        <v>1</v>
      </c>
      <c r="K172" s="18" t="s">
        <v>224</v>
      </c>
      <c r="L172" s="18" t="s">
        <v>223</v>
      </c>
      <c r="M172" s="18" t="s">
        <v>257</v>
      </c>
      <c r="N172" s="18" t="s">
        <v>2</v>
      </c>
      <c r="O172" s="18" t="s">
        <v>221</v>
      </c>
      <c r="P172" s="18" t="s">
        <v>0</v>
      </c>
      <c r="Q172" s="14">
        <v>26604</v>
      </c>
      <c r="R172" s="19">
        <v>1.0901185916878138</v>
      </c>
      <c r="S172" s="20">
        <v>5</v>
      </c>
      <c r="T172" s="16">
        <f>+Table1_176[[#This Row],[Preliminarus kiekis 36 mėn.]]*Table1_176[[#This Row],[Vieneto įkainis EUR be PVM]]</f>
        <v>29001.515013262597</v>
      </c>
      <c r="U172" s="21">
        <f>+Table1_176[[#This Row],[Planuojama pirkimo suma EUR be PVM]]*1.05</f>
        <v>30451.590763925728</v>
      </c>
      <c r="V172" s="22"/>
      <c r="W172" s="23">
        <v>5</v>
      </c>
      <c r="X172" s="19">
        <f>+Table1_176[[#This Row],[Preliminarus kiekis 36 mėn.]]*Table1_176[[#This Row],[Siūlomas vieneto įkainis EUR be PVM]]</f>
        <v>0</v>
      </c>
      <c r="Y172" s="19">
        <f>+Table1_176[[#This Row],[Siūloma pirkimo suma EUR be PVM]]*1.05</f>
        <v>0</v>
      </c>
      <c r="Z172" s="21"/>
      <c r="AA172" s="24"/>
    </row>
    <row r="173" spans="1:27" x14ac:dyDescent="0.25">
      <c r="A173" s="17" t="s">
        <v>266</v>
      </c>
      <c r="B173" s="14"/>
      <c r="C173" s="14" t="s">
        <v>246</v>
      </c>
      <c r="D173" s="18" t="s">
        <v>15</v>
      </c>
      <c r="E173" s="14" t="s">
        <v>10</v>
      </c>
      <c r="F173" s="18">
        <v>1</v>
      </c>
      <c r="G173" s="18" t="s">
        <v>13</v>
      </c>
      <c r="H173" s="18">
        <v>36</v>
      </c>
      <c r="I173" s="18">
        <v>75</v>
      </c>
      <c r="J173" s="18">
        <v>1</v>
      </c>
      <c r="K173" s="18" t="s">
        <v>224</v>
      </c>
      <c r="L173" s="18" t="s">
        <v>223</v>
      </c>
      <c r="M173" s="18" t="s">
        <v>257</v>
      </c>
      <c r="N173" s="18" t="s">
        <v>2</v>
      </c>
      <c r="O173" s="18" t="s">
        <v>221</v>
      </c>
      <c r="P173" s="18" t="s">
        <v>0</v>
      </c>
      <c r="Q173" s="14">
        <v>2412</v>
      </c>
      <c r="R173" s="19">
        <v>1.1765927146190633</v>
      </c>
      <c r="S173" s="20">
        <v>5</v>
      </c>
      <c r="T173" s="16">
        <f>+Table1_176[[#This Row],[Preliminarus kiekis 36 mėn.]]*Table1_176[[#This Row],[Vieneto įkainis EUR be PVM]]</f>
        <v>2837.941627661181</v>
      </c>
      <c r="U173" s="21">
        <f>+Table1_176[[#This Row],[Planuojama pirkimo suma EUR be PVM]]*1.05</f>
        <v>2979.8387090442402</v>
      </c>
      <c r="V173" s="22"/>
      <c r="W173" s="23">
        <v>5</v>
      </c>
      <c r="X173" s="19">
        <f>+Table1_176[[#This Row],[Preliminarus kiekis 36 mėn.]]*Table1_176[[#This Row],[Siūlomas vieneto įkainis EUR be PVM]]</f>
        <v>0</v>
      </c>
      <c r="Y173" s="19">
        <f>+Table1_176[[#This Row],[Siūloma pirkimo suma EUR be PVM]]*1.05</f>
        <v>0</v>
      </c>
      <c r="Z173" s="21"/>
      <c r="AA173" s="24"/>
    </row>
    <row r="174" spans="1:27" x14ac:dyDescent="0.25">
      <c r="A174" s="17" t="s">
        <v>265</v>
      </c>
      <c r="B174" s="14"/>
      <c r="C174" s="14" t="s">
        <v>246</v>
      </c>
      <c r="D174" s="18" t="s">
        <v>15</v>
      </c>
      <c r="E174" s="14" t="s">
        <v>264</v>
      </c>
      <c r="F174" s="18">
        <v>1</v>
      </c>
      <c r="G174" s="18" t="s">
        <v>13</v>
      </c>
      <c r="H174" s="18">
        <v>26</v>
      </c>
      <c r="I174" s="18">
        <v>75</v>
      </c>
      <c r="J174" s="18">
        <v>1</v>
      </c>
      <c r="K174" s="18" t="s">
        <v>224</v>
      </c>
      <c r="L174" s="18" t="s">
        <v>223</v>
      </c>
      <c r="M174" s="18" t="s">
        <v>257</v>
      </c>
      <c r="N174" s="18" t="s">
        <v>2</v>
      </c>
      <c r="O174" s="18" t="s">
        <v>221</v>
      </c>
      <c r="P174" s="18" t="s">
        <v>0</v>
      </c>
      <c r="Q174" s="14">
        <v>720</v>
      </c>
      <c r="R174" s="19">
        <v>1.3900000000000001</v>
      </c>
      <c r="S174" s="20">
        <v>5</v>
      </c>
      <c r="T174" s="16">
        <f>+Table1_176[[#This Row],[Preliminarus kiekis 36 mėn.]]*Table1_176[[#This Row],[Vieneto įkainis EUR be PVM]]</f>
        <v>1000.8000000000001</v>
      </c>
      <c r="U174" s="21">
        <f>+Table1_176[[#This Row],[Planuojama pirkimo suma EUR be PVM]]*1.05</f>
        <v>1050.8400000000001</v>
      </c>
      <c r="V174" s="22"/>
      <c r="W174" s="23">
        <v>5</v>
      </c>
      <c r="X174" s="19">
        <f>+Table1_176[[#This Row],[Preliminarus kiekis 36 mėn.]]*Table1_176[[#This Row],[Siūlomas vieneto įkainis EUR be PVM]]</f>
        <v>0</v>
      </c>
      <c r="Y174" s="19">
        <f>+Table1_176[[#This Row],[Siūloma pirkimo suma EUR be PVM]]*1.05</f>
        <v>0</v>
      </c>
      <c r="Z174" s="21"/>
      <c r="AA174" s="24"/>
    </row>
    <row r="175" spans="1:27" x14ac:dyDescent="0.25">
      <c r="A175" s="17" t="s">
        <v>263</v>
      </c>
      <c r="B175" s="14"/>
      <c r="C175" s="14" t="s">
        <v>246</v>
      </c>
      <c r="D175" s="18">
        <v>0</v>
      </c>
      <c r="E175" s="14" t="s">
        <v>262</v>
      </c>
      <c r="F175" s="18">
        <v>1</v>
      </c>
      <c r="G175" s="18" t="s">
        <v>13</v>
      </c>
      <c r="H175" s="18">
        <v>26</v>
      </c>
      <c r="I175" s="18">
        <v>75</v>
      </c>
      <c r="J175" s="18">
        <v>1</v>
      </c>
      <c r="K175" s="18" t="s">
        <v>224</v>
      </c>
      <c r="L175" s="18" t="s">
        <v>223</v>
      </c>
      <c r="M175" s="18" t="s">
        <v>257</v>
      </c>
      <c r="N175" s="18" t="s">
        <v>2</v>
      </c>
      <c r="O175" s="18" t="s">
        <v>221</v>
      </c>
      <c r="P175" s="18" t="s">
        <v>0</v>
      </c>
      <c r="Q175" s="14">
        <v>26532</v>
      </c>
      <c r="R175" s="19">
        <v>1.1495522388059702</v>
      </c>
      <c r="S175" s="20">
        <v>5</v>
      </c>
      <c r="T175" s="16">
        <f>+Table1_176[[#This Row],[Preliminarus kiekis 36 mėn.]]*Table1_176[[#This Row],[Vieneto įkainis EUR be PVM]]</f>
        <v>30499.920000000002</v>
      </c>
      <c r="U175" s="21">
        <f>+Table1_176[[#This Row],[Planuojama pirkimo suma EUR be PVM]]*1.05</f>
        <v>32024.916000000005</v>
      </c>
      <c r="V175" s="22"/>
      <c r="W175" s="23">
        <v>5</v>
      </c>
      <c r="X175" s="19">
        <f>+Table1_176[[#This Row],[Preliminarus kiekis 36 mėn.]]*Table1_176[[#This Row],[Siūlomas vieneto įkainis EUR be PVM]]</f>
        <v>0</v>
      </c>
      <c r="Y175" s="19">
        <f>+Table1_176[[#This Row],[Siūloma pirkimo suma EUR be PVM]]*1.05</f>
        <v>0</v>
      </c>
      <c r="Z175" s="21"/>
      <c r="AA175" s="24"/>
    </row>
    <row r="176" spans="1:27" x14ac:dyDescent="0.25">
      <c r="A176" s="17" t="s">
        <v>261</v>
      </c>
      <c r="B176" s="14"/>
      <c r="C176" s="14" t="s">
        <v>246</v>
      </c>
      <c r="D176" s="18">
        <v>0</v>
      </c>
      <c r="E176" s="14" t="s">
        <v>10</v>
      </c>
      <c r="F176" s="18">
        <v>1</v>
      </c>
      <c r="G176" s="18" t="s">
        <v>13</v>
      </c>
      <c r="H176" s="18">
        <v>36</v>
      </c>
      <c r="I176" s="18">
        <v>90</v>
      </c>
      <c r="J176" s="18">
        <v>1</v>
      </c>
      <c r="K176" s="18" t="s">
        <v>224</v>
      </c>
      <c r="L176" s="18" t="s">
        <v>223</v>
      </c>
      <c r="M176" s="18" t="s">
        <v>257</v>
      </c>
      <c r="N176" s="18" t="s">
        <v>2</v>
      </c>
      <c r="O176" s="18" t="s">
        <v>221</v>
      </c>
      <c r="P176" s="18" t="s">
        <v>0</v>
      </c>
      <c r="Q176" s="14">
        <v>3276</v>
      </c>
      <c r="R176" s="19">
        <v>1.1523728573452332</v>
      </c>
      <c r="S176" s="20">
        <v>5</v>
      </c>
      <c r="T176" s="16">
        <f>+Table1_176[[#This Row],[Preliminarus kiekis 36 mėn.]]*Table1_176[[#This Row],[Vieneto įkainis EUR be PVM]]</f>
        <v>3775.1734806629838</v>
      </c>
      <c r="U176" s="21">
        <f>+Table1_176[[#This Row],[Planuojama pirkimo suma EUR be PVM]]*1.05</f>
        <v>3963.9321546961332</v>
      </c>
      <c r="V176" s="22"/>
      <c r="W176" s="23">
        <v>5</v>
      </c>
      <c r="X176" s="19">
        <f>+Table1_176[[#This Row],[Preliminarus kiekis 36 mėn.]]*Table1_176[[#This Row],[Siūlomas vieneto įkainis EUR be PVM]]</f>
        <v>0</v>
      </c>
      <c r="Y176" s="19">
        <f>+Table1_176[[#This Row],[Siūloma pirkimo suma EUR be PVM]]*1.05</f>
        <v>0</v>
      </c>
      <c r="Z176" s="21"/>
      <c r="AA176" s="24"/>
    </row>
    <row r="177" spans="1:27" x14ac:dyDescent="0.25">
      <c r="A177" s="17" t="s">
        <v>260</v>
      </c>
      <c r="B177" s="14"/>
      <c r="C177" s="14" t="s">
        <v>246</v>
      </c>
      <c r="D177" s="18">
        <v>0</v>
      </c>
      <c r="E177" s="14" t="s">
        <v>14</v>
      </c>
      <c r="F177" s="18">
        <v>1</v>
      </c>
      <c r="G177" s="18" t="s">
        <v>13</v>
      </c>
      <c r="H177" s="18">
        <v>36</v>
      </c>
      <c r="I177" s="18">
        <v>90</v>
      </c>
      <c r="J177" s="18">
        <v>1</v>
      </c>
      <c r="K177" s="18" t="s">
        <v>224</v>
      </c>
      <c r="L177" s="18" t="s">
        <v>223</v>
      </c>
      <c r="M177" s="18" t="s">
        <v>257</v>
      </c>
      <c r="N177" s="18" t="s">
        <v>2</v>
      </c>
      <c r="O177" s="18" t="s">
        <v>221</v>
      </c>
      <c r="P177" s="18" t="s">
        <v>0</v>
      </c>
      <c r="Q177" s="14">
        <v>1800</v>
      </c>
      <c r="R177" s="19">
        <v>1.3399999999999999</v>
      </c>
      <c r="S177" s="20">
        <v>5</v>
      </c>
      <c r="T177" s="16">
        <f>+Table1_176[[#This Row],[Preliminarus kiekis 36 mėn.]]*Table1_176[[#This Row],[Vieneto įkainis EUR be PVM]]</f>
        <v>2411.9999999999995</v>
      </c>
      <c r="U177" s="21">
        <f>+Table1_176[[#This Row],[Planuojama pirkimo suma EUR be PVM]]*1.05</f>
        <v>2532.5999999999995</v>
      </c>
      <c r="V177" s="22"/>
      <c r="W177" s="23">
        <v>5</v>
      </c>
      <c r="X177" s="19">
        <f>+Table1_176[[#This Row],[Preliminarus kiekis 36 mėn.]]*Table1_176[[#This Row],[Siūlomas vieneto įkainis EUR be PVM]]</f>
        <v>0</v>
      </c>
      <c r="Y177" s="19">
        <f>+Table1_176[[#This Row],[Siūloma pirkimo suma EUR be PVM]]*1.05</f>
        <v>0</v>
      </c>
      <c r="Z177" s="21"/>
      <c r="AA177" s="24"/>
    </row>
    <row r="178" spans="1:27" x14ac:dyDescent="0.25">
      <c r="A178" s="17" t="s">
        <v>259</v>
      </c>
      <c r="B178" s="14"/>
      <c r="C178" s="14" t="s">
        <v>246</v>
      </c>
      <c r="D178" s="18">
        <v>1</v>
      </c>
      <c r="E178" s="14" t="s">
        <v>10</v>
      </c>
      <c r="F178" s="18">
        <v>1</v>
      </c>
      <c r="G178" s="18" t="s">
        <v>13</v>
      </c>
      <c r="H178" s="18">
        <v>48</v>
      </c>
      <c r="I178" s="18">
        <v>90</v>
      </c>
      <c r="J178" s="18">
        <v>1</v>
      </c>
      <c r="K178" s="18" t="s">
        <v>224</v>
      </c>
      <c r="L178" s="18" t="s">
        <v>223</v>
      </c>
      <c r="M178" s="18" t="s">
        <v>257</v>
      </c>
      <c r="N178" s="18" t="s">
        <v>2</v>
      </c>
      <c r="O178" s="18" t="s">
        <v>221</v>
      </c>
      <c r="P178" s="18" t="s">
        <v>0</v>
      </c>
      <c r="Q178" s="14">
        <v>2736</v>
      </c>
      <c r="R178" s="19">
        <v>1.1214746772591881</v>
      </c>
      <c r="S178" s="20">
        <v>5</v>
      </c>
      <c r="T178" s="16">
        <f>+Table1_176[[#This Row],[Preliminarus kiekis 36 mėn.]]*Table1_176[[#This Row],[Vieneto įkainis EUR be PVM]]</f>
        <v>3068.3547169811386</v>
      </c>
      <c r="U178" s="21">
        <f>+Table1_176[[#This Row],[Planuojama pirkimo suma EUR be PVM]]*1.05</f>
        <v>3221.7724528301956</v>
      </c>
      <c r="V178" s="22"/>
      <c r="W178" s="23">
        <v>5</v>
      </c>
      <c r="X178" s="19">
        <f>+Table1_176[[#This Row],[Preliminarus kiekis 36 mėn.]]*Table1_176[[#This Row],[Siūlomas vieneto įkainis EUR be PVM]]</f>
        <v>0</v>
      </c>
      <c r="Y178" s="19">
        <f>+Table1_176[[#This Row],[Siūloma pirkimo suma EUR be PVM]]*1.05</f>
        <v>0</v>
      </c>
      <c r="Z178" s="21"/>
      <c r="AA178" s="24"/>
    </row>
    <row r="179" spans="1:27" x14ac:dyDescent="0.25">
      <c r="A179" s="17" t="s">
        <v>258</v>
      </c>
      <c r="B179" s="14"/>
      <c r="C179" s="14" t="s">
        <v>246</v>
      </c>
      <c r="D179" s="18">
        <v>1</v>
      </c>
      <c r="E179" s="14" t="s">
        <v>14</v>
      </c>
      <c r="F179" s="18">
        <v>1</v>
      </c>
      <c r="G179" s="18" t="s">
        <v>13</v>
      </c>
      <c r="H179" s="18">
        <v>36</v>
      </c>
      <c r="I179" s="18">
        <v>90</v>
      </c>
      <c r="J179" s="18">
        <v>1</v>
      </c>
      <c r="K179" s="18" t="s">
        <v>224</v>
      </c>
      <c r="L179" s="18" t="s">
        <v>223</v>
      </c>
      <c r="M179" s="18" t="s">
        <v>257</v>
      </c>
      <c r="N179" s="18" t="s">
        <v>2</v>
      </c>
      <c r="O179" s="18" t="s">
        <v>221</v>
      </c>
      <c r="P179" s="18" t="s">
        <v>0</v>
      </c>
      <c r="Q179" s="14">
        <v>1476</v>
      </c>
      <c r="R179" s="19">
        <v>1.3638482384823849</v>
      </c>
      <c r="S179" s="20">
        <v>5</v>
      </c>
      <c r="T179" s="16">
        <f>+Table1_176[[#This Row],[Preliminarus kiekis 36 mėn.]]*Table1_176[[#This Row],[Vieneto įkainis EUR be PVM]]</f>
        <v>2013.0400000000002</v>
      </c>
      <c r="U179" s="21">
        <f>+Table1_176[[#This Row],[Planuojama pirkimo suma EUR be PVM]]*1.05</f>
        <v>2113.6920000000005</v>
      </c>
      <c r="V179" s="22"/>
      <c r="W179" s="23">
        <v>5</v>
      </c>
      <c r="X179" s="19">
        <f>+Table1_176[[#This Row],[Preliminarus kiekis 36 mėn.]]*Table1_176[[#This Row],[Siūlomas vieneto įkainis EUR be PVM]]</f>
        <v>0</v>
      </c>
      <c r="Y179" s="19">
        <f>+Table1_176[[#This Row],[Siūloma pirkimo suma EUR be PVM]]*1.05</f>
        <v>0</v>
      </c>
      <c r="Z179" s="21"/>
      <c r="AA179" s="24"/>
    </row>
    <row r="180" spans="1:27" x14ac:dyDescent="0.25">
      <c r="A180" s="17" t="s">
        <v>256</v>
      </c>
      <c r="B180" s="14"/>
      <c r="C180" s="14" t="s">
        <v>246</v>
      </c>
      <c r="D180" s="18">
        <v>1</v>
      </c>
      <c r="E180" s="14" t="s">
        <v>10</v>
      </c>
      <c r="F180" s="18">
        <v>1</v>
      </c>
      <c r="G180" s="18" t="s">
        <v>13</v>
      </c>
      <c r="H180" s="18">
        <v>40</v>
      </c>
      <c r="I180" s="18">
        <v>90</v>
      </c>
      <c r="J180" s="18">
        <v>1</v>
      </c>
      <c r="K180" s="18" t="s">
        <v>224</v>
      </c>
      <c r="L180" s="18" t="s">
        <v>223</v>
      </c>
      <c r="M180" s="18" t="s">
        <v>245</v>
      </c>
      <c r="N180" s="18" t="s">
        <v>2</v>
      </c>
      <c r="O180" s="18" t="s">
        <v>221</v>
      </c>
      <c r="P180" s="18" t="s">
        <v>0</v>
      </c>
      <c r="Q180" s="14">
        <v>1980</v>
      </c>
      <c r="R180" s="19">
        <v>1.2599999999999998</v>
      </c>
      <c r="S180" s="20">
        <v>5</v>
      </c>
      <c r="T180" s="16">
        <f>+Table1_176[[#This Row],[Preliminarus kiekis 36 mėn.]]*Table1_176[[#This Row],[Vieneto įkainis EUR be PVM]]</f>
        <v>2494.7999999999997</v>
      </c>
      <c r="U180" s="21">
        <f>+Table1_176[[#This Row],[Planuojama pirkimo suma EUR be PVM]]*1.05</f>
        <v>2619.54</v>
      </c>
      <c r="V180" s="22"/>
      <c r="W180" s="23">
        <v>5</v>
      </c>
      <c r="X180" s="19">
        <f>+Table1_176[[#This Row],[Preliminarus kiekis 36 mėn.]]*Table1_176[[#This Row],[Siūlomas vieneto įkainis EUR be PVM]]</f>
        <v>0</v>
      </c>
      <c r="Y180" s="19">
        <f>+Table1_176[[#This Row],[Siūloma pirkimo suma EUR be PVM]]*1.05</f>
        <v>0</v>
      </c>
      <c r="Z180" s="21"/>
      <c r="AA180" s="24"/>
    </row>
    <row r="181" spans="1:27" x14ac:dyDescent="0.25">
      <c r="A181" s="17" t="s">
        <v>255</v>
      </c>
      <c r="B181" s="14"/>
      <c r="C181" s="14" t="s">
        <v>246</v>
      </c>
      <c r="D181" s="18" t="s">
        <v>15</v>
      </c>
      <c r="E181" s="14" t="s">
        <v>10</v>
      </c>
      <c r="F181" s="18">
        <v>1</v>
      </c>
      <c r="G181" s="18" t="s">
        <v>13</v>
      </c>
      <c r="H181" s="18">
        <v>40</v>
      </c>
      <c r="I181" s="18">
        <v>75</v>
      </c>
      <c r="J181" s="18">
        <v>1</v>
      </c>
      <c r="K181" s="18" t="s">
        <v>224</v>
      </c>
      <c r="L181" s="18" t="s">
        <v>223</v>
      </c>
      <c r="M181" s="18" t="s">
        <v>245</v>
      </c>
      <c r="N181" s="18" t="s">
        <v>2</v>
      </c>
      <c r="O181" s="18" t="s">
        <v>221</v>
      </c>
      <c r="P181" s="18" t="s">
        <v>0</v>
      </c>
      <c r="Q181" s="14">
        <v>6120</v>
      </c>
      <c r="R181" s="19">
        <v>1.3</v>
      </c>
      <c r="S181" s="20">
        <v>5</v>
      </c>
      <c r="T181" s="16">
        <f>+Table1_176[[#This Row],[Preliminarus kiekis 36 mėn.]]*Table1_176[[#This Row],[Vieneto įkainis EUR be PVM]]</f>
        <v>7956</v>
      </c>
      <c r="U181" s="21">
        <f>+Table1_176[[#This Row],[Planuojama pirkimo suma EUR be PVM]]*1.05</f>
        <v>8353.8000000000011</v>
      </c>
      <c r="V181" s="22"/>
      <c r="W181" s="23">
        <v>5</v>
      </c>
      <c r="X181" s="19">
        <f>+Table1_176[[#This Row],[Preliminarus kiekis 36 mėn.]]*Table1_176[[#This Row],[Siūlomas vieneto įkainis EUR be PVM]]</f>
        <v>0</v>
      </c>
      <c r="Y181" s="19">
        <f>+Table1_176[[#This Row],[Siūloma pirkimo suma EUR be PVM]]*1.05</f>
        <v>0</v>
      </c>
      <c r="Z181" s="21"/>
      <c r="AA181" s="24"/>
    </row>
    <row r="182" spans="1:27" x14ac:dyDescent="0.25">
      <c r="A182" s="17" t="s">
        <v>254</v>
      </c>
      <c r="B182" s="14"/>
      <c r="C182" s="14" t="s">
        <v>246</v>
      </c>
      <c r="D182" s="18" t="s">
        <v>89</v>
      </c>
      <c r="E182" s="14" t="s">
        <v>14</v>
      </c>
      <c r="F182" s="18">
        <v>1</v>
      </c>
      <c r="G182" s="18" t="s">
        <v>13</v>
      </c>
      <c r="H182" s="18">
        <v>11</v>
      </c>
      <c r="I182" s="18">
        <v>45</v>
      </c>
      <c r="J182" s="18">
        <v>1</v>
      </c>
      <c r="K182" s="18" t="s">
        <v>74</v>
      </c>
      <c r="L182" s="18">
        <v>42</v>
      </c>
      <c r="M182" s="18" t="s">
        <v>250</v>
      </c>
      <c r="N182" s="18" t="s">
        <v>2</v>
      </c>
      <c r="O182" s="18" t="s">
        <v>221</v>
      </c>
      <c r="P182" s="18" t="s">
        <v>0</v>
      </c>
      <c r="Q182" s="14">
        <v>396</v>
      </c>
      <c r="R182" s="19">
        <v>4.9330362448009506</v>
      </c>
      <c r="S182" s="20">
        <v>5</v>
      </c>
      <c r="T182" s="16">
        <f>+Table1_176[[#This Row],[Preliminarus kiekis 36 mėn.]]*Table1_176[[#This Row],[Vieneto įkainis EUR be PVM]]</f>
        <v>1953.4823529411765</v>
      </c>
      <c r="U182" s="21">
        <f>+Table1_176[[#This Row],[Planuojama pirkimo suma EUR be PVM]]*1.05</f>
        <v>2051.1564705882356</v>
      </c>
      <c r="V182" s="22"/>
      <c r="W182" s="23">
        <v>5</v>
      </c>
      <c r="X182" s="19">
        <f>+Table1_176[[#This Row],[Preliminarus kiekis 36 mėn.]]*Table1_176[[#This Row],[Siūlomas vieneto įkainis EUR be PVM]]</f>
        <v>0</v>
      </c>
      <c r="Y182" s="19">
        <f>+Table1_176[[#This Row],[Siūloma pirkimo suma EUR be PVM]]*1.05</f>
        <v>0</v>
      </c>
      <c r="Z182" s="21"/>
      <c r="AA182" s="24"/>
    </row>
    <row r="183" spans="1:27" x14ac:dyDescent="0.25">
      <c r="A183" s="17" t="s">
        <v>253</v>
      </c>
      <c r="B183" s="14"/>
      <c r="C183" s="14" t="s">
        <v>246</v>
      </c>
      <c r="D183" s="18" t="s">
        <v>22</v>
      </c>
      <c r="E183" s="14" t="s">
        <v>56</v>
      </c>
      <c r="F183" s="18">
        <v>1</v>
      </c>
      <c r="G183" s="18" t="s">
        <v>13</v>
      </c>
      <c r="H183" s="18">
        <v>17</v>
      </c>
      <c r="I183" s="18">
        <v>70</v>
      </c>
      <c r="J183" s="18">
        <v>1</v>
      </c>
      <c r="K183" s="18" t="s">
        <v>74</v>
      </c>
      <c r="L183" s="18">
        <v>42</v>
      </c>
      <c r="M183" s="18" t="s">
        <v>250</v>
      </c>
      <c r="N183" s="18" t="s">
        <v>2</v>
      </c>
      <c r="O183" s="18" t="s">
        <v>221</v>
      </c>
      <c r="P183" s="18" t="s">
        <v>0</v>
      </c>
      <c r="Q183" s="14">
        <v>2916</v>
      </c>
      <c r="R183" s="19">
        <v>4.29</v>
      </c>
      <c r="S183" s="20">
        <v>5</v>
      </c>
      <c r="T183" s="16">
        <f>+Table1_176[[#This Row],[Preliminarus kiekis 36 mėn.]]*Table1_176[[#This Row],[Vieneto įkainis EUR be PVM]]</f>
        <v>12509.64</v>
      </c>
      <c r="U183" s="21">
        <f>+Table1_176[[#This Row],[Planuojama pirkimo suma EUR be PVM]]*1.05</f>
        <v>13135.121999999999</v>
      </c>
      <c r="V183" s="22"/>
      <c r="W183" s="23">
        <v>5</v>
      </c>
      <c r="X183" s="19">
        <f>+Table1_176[[#This Row],[Preliminarus kiekis 36 mėn.]]*Table1_176[[#This Row],[Siūlomas vieneto įkainis EUR be PVM]]</f>
        <v>0</v>
      </c>
      <c r="Y183" s="19">
        <f>+Table1_176[[#This Row],[Siūloma pirkimo suma EUR be PVM]]*1.05</f>
        <v>0</v>
      </c>
      <c r="Z183" s="21"/>
      <c r="AA183" s="24"/>
    </row>
    <row r="184" spans="1:27" x14ac:dyDescent="0.25">
      <c r="A184" s="17" t="s">
        <v>252</v>
      </c>
      <c r="B184" s="14"/>
      <c r="C184" s="14" t="s">
        <v>246</v>
      </c>
      <c r="D184" s="18" t="s">
        <v>17</v>
      </c>
      <c r="E184" s="14" t="s">
        <v>56</v>
      </c>
      <c r="F184" s="18">
        <v>1</v>
      </c>
      <c r="G184" s="18" t="s">
        <v>13</v>
      </c>
      <c r="H184" s="18">
        <v>17</v>
      </c>
      <c r="I184" s="18">
        <v>70</v>
      </c>
      <c r="J184" s="18">
        <v>1</v>
      </c>
      <c r="K184" s="18" t="s">
        <v>74</v>
      </c>
      <c r="L184" s="18">
        <v>42</v>
      </c>
      <c r="M184" s="18" t="s">
        <v>250</v>
      </c>
      <c r="N184" s="18" t="s">
        <v>2</v>
      </c>
      <c r="O184" s="18" t="s">
        <v>221</v>
      </c>
      <c r="P184" s="18" t="s">
        <v>0</v>
      </c>
      <c r="Q184" s="14">
        <v>2160</v>
      </c>
      <c r="R184" s="19">
        <v>4.3760029175784094</v>
      </c>
      <c r="S184" s="20">
        <v>5</v>
      </c>
      <c r="T184" s="16">
        <f>+Table1_176[[#This Row],[Preliminarus kiekis 36 mėn.]]*Table1_176[[#This Row],[Vieneto įkainis EUR be PVM]]</f>
        <v>9452.1663019693642</v>
      </c>
      <c r="U184" s="21">
        <f>+Table1_176[[#This Row],[Planuojama pirkimo suma EUR be PVM]]*1.05</f>
        <v>9924.7746170678329</v>
      </c>
      <c r="V184" s="22"/>
      <c r="W184" s="23">
        <v>5</v>
      </c>
      <c r="X184" s="19">
        <f>+Table1_176[[#This Row],[Preliminarus kiekis 36 mėn.]]*Table1_176[[#This Row],[Siūlomas vieneto įkainis EUR be PVM]]</f>
        <v>0</v>
      </c>
      <c r="Y184" s="19">
        <f>+Table1_176[[#This Row],[Siūloma pirkimo suma EUR be PVM]]*1.05</f>
        <v>0</v>
      </c>
      <c r="Z184" s="21"/>
      <c r="AA184" s="24"/>
    </row>
    <row r="185" spans="1:27" x14ac:dyDescent="0.25">
      <c r="A185" s="17" t="s">
        <v>251</v>
      </c>
      <c r="B185" s="14"/>
      <c r="C185" s="14" t="s">
        <v>246</v>
      </c>
      <c r="D185" s="18" t="s">
        <v>17</v>
      </c>
      <c r="E185" s="14" t="s">
        <v>56</v>
      </c>
      <c r="F185" s="18">
        <v>1</v>
      </c>
      <c r="G185" s="18" t="s">
        <v>13</v>
      </c>
      <c r="H185" s="18">
        <v>26</v>
      </c>
      <c r="I185" s="18">
        <v>70</v>
      </c>
      <c r="J185" s="18">
        <v>1</v>
      </c>
      <c r="K185" s="18" t="s">
        <v>74</v>
      </c>
      <c r="L185" s="18">
        <v>42</v>
      </c>
      <c r="M185" s="18" t="s">
        <v>250</v>
      </c>
      <c r="N185" s="18" t="s">
        <v>2</v>
      </c>
      <c r="O185" s="18" t="s">
        <v>221</v>
      </c>
      <c r="P185" s="18" t="s">
        <v>0</v>
      </c>
      <c r="Q185" s="14">
        <v>1080</v>
      </c>
      <c r="R185" s="19">
        <v>4.3699999999999992</v>
      </c>
      <c r="S185" s="20">
        <v>5</v>
      </c>
      <c r="T185" s="16">
        <f>+Table1_176[[#This Row],[Preliminarus kiekis 36 mėn.]]*Table1_176[[#This Row],[Vieneto įkainis EUR be PVM]]</f>
        <v>4719.5999999999995</v>
      </c>
      <c r="U185" s="21">
        <f>+Table1_176[[#This Row],[Planuojama pirkimo suma EUR be PVM]]*1.05</f>
        <v>4955.58</v>
      </c>
      <c r="V185" s="22"/>
      <c r="W185" s="23">
        <v>5</v>
      </c>
      <c r="X185" s="19">
        <f>+Table1_176[[#This Row],[Preliminarus kiekis 36 mėn.]]*Table1_176[[#This Row],[Siūlomas vieneto įkainis EUR be PVM]]</f>
        <v>0</v>
      </c>
      <c r="Y185" s="19">
        <f>+Table1_176[[#This Row],[Siūloma pirkimo suma EUR be PVM]]*1.05</f>
        <v>0</v>
      </c>
      <c r="Z185" s="21"/>
      <c r="AA185" s="24"/>
    </row>
    <row r="186" spans="1:27" x14ac:dyDescent="0.25">
      <c r="A186" s="17" t="s">
        <v>249</v>
      </c>
      <c r="B186" s="14"/>
      <c r="C186" s="14" t="s">
        <v>246</v>
      </c>
      <c r="D186" s="18" t="s">
        <v>17</v>
      </c>
      <c r="E186" s="14" t="s">
        <v>10</v>
      </c>
      <c r="F186" s="18">
        <v>1</v>
      </c>
      <c r="G186" s="18" t="s">
        <v>13</v>
      </c>
      <c r="H186" s="18"/>
      <c r="I186" s="18">
        <v>75</v>
      </c>
      <c r="J186" s="18">
        <v>1</v>
      </c>
      <c r="K186" s="18" t="s">
        <v>224</v>
      </c>
      <c r="L186" s="18" t="s">
        <v>223</v>
      </c>
      <c r="M186" s="18" t="s">
        <v>248</v>
      </c>
      <c r="N186" s="18" t="s">
        <v>2</v>
      </c>
      <c r="O186" s="18" t="s">
        <v>221</v>
      </c>
      <c r="P186" s="18" t="s">
        <v>0</v>
      </c>
      <c r="Q186" s="14">
        <v>2700</v>
      </c>
      <c r="R186" s="19">
        <v>2.5499999999999998</v>
      </c>
      <c r="S186" s="20">
        <v>5</v>
      </c>
      <c r="T186" s="16">
        <f>+Table1_176[[#This Row],[Preliminarus kiekis 36 mėn.]]*Table1_176[[#This Row],[Vieneto įkainis EUR be PVM]]</f>
        <v>6884.9999999999991</v>
      </c>
      <c r="U186" s="21">
        <f>+Table1_176[[#This Row],[Planuojama pirkimo suma EUR be PVM]]*1.05</f>
        <v>7229.2499999999991</v>
      </c>
      <c r="V186" s="22"/>
      <c r="W186" s="23">
        <v>5</v>
      </c>
      <c r="X186" s="19">
        <f>+Table1_176[[#This Row],[Preliminarus kiekis 36 mėn.]]*Table1_176[[#This Row],[Siūlomas vieneto įkainis EUR be PVM]]</f>
        <v>0</v>
      </c>
      <c r="Y186" s="19">
        <f>+Table1_176[[#This Row],[Siūloma pirkimo suma EUR be PVM]]*1.05</f>
        <v>0</v>
      </c>
      <c r="Z186" s="21"/>
      <c r="AA186" s="24"/>
    </row>
    <row r="187" spans="1:27" x14ac:dyDescent="0.25">
      <c r="A187" s="17" t="s">
        <v>247</v>
      </c>
      <c r="B187" s="14"/>
      <c r="C187" s="14" t="s">
        <v>246</v>
      </c>
      <c r="D187" s="18">
        <v>0</v>
      </c>
      <c r="E187" s="14" t="s">
        <v>10</v>
      </c>
      <c r="F187" s="18">
        <v>1</v>
      </c>
      <c r="G187" s="18" t="s">
        <v>13</v>
      </c>
      <c r="H187" s="18">
        <v>36</v>
      </c>
      <c r="I187" s="18">
        <v>70</v>
      </c>
      <c r="J187" s="18">
        <v>1</v>
      </c>
      <c r="K187" s="18" t="s">
        <v>224</v>
      </c>
      <c r="L187" s="18" t="s">
        <v>223</v>
      </c>
      <c r="M187" s="18" t="s">
        <v>245</v>
      </c>
      <c r="N187" s="18" t="s">
        <v>2</v>
      </c>
      <c r="O187" s="18" t="s">
        <v>221</v>
      </c>
      <c r="P187" s="18" t="s">
        <v>0</v>
      </c>
      <c r="Q187" s="14">
        <v>2880</v>
      </c>
      <c r="R187" s="19">
        <v>1.6155716127437023</v>
      </c>
      <c r="S187" s="20">
        <v>5</v>
      </c>
      <c r="T187" s="16">
        <f>+Table1_176[[#This Row],[Preliminarus kiekis 36 mėn.]]*Table1_176[[#This Row],[Vieneto įkainis EUR be PVM]]</f>
        <v>4652.8462447018628</v>
      </c>
      <c r="U187" s="21">
        <f>+Table1_176[[#This Row],[Planuojama pirkimo suma EUR be PVM]]*1.05</f>
        <v>4885.4885569369562</v>
      </c>
      <c r="V187" s="22"/>
      <c r="W187" s="23">
        <v>5</v>
      </c>
      <c r="X187" s="19">
        <f>+Table1_176[[#This Row],[Preliminarus kiekis 36 mėn.]]*Table1_176[[#This Row],[Siūlomas vieneto įkainis EUR be PVM]]</f>
        <v>0</v>
      </c>
      <c r="Y187" s="19">
        <f>+Table1_176[[#This Row],[Siūloma pirkimo suma EUR be PVM]]*1.05</f>
        <v>0</v>
      </c>
      <c r="Z187" s="21"/>
      <c r="AA187" s="24"/>
    </row>
    <row r="188" spans="1:27" x14ac:dyDescent="0.25">
      <c r="A188" s="51">
        <v>12</v>
      </c>
      <c r="B188" s="37" t="s">
        <v>73</v>
      </c>
      <c r="C188" s="40" t="s">
        <v>234</v>
      </c>
      <c r="D188" s="38"/>
      <c r="E188" s="37"/>
      <c r="F188" s="38"/>
      <c r="G188" s="38"/>
      <c r="H188" s="38"/>
      <c r="I188" s="38"/>
      <c r="J188" s="38"/>
      <c r="K188" s="38"/>
      <c r="L188" s="38"/>
      <c r="M188" s="38"/>
      <c r="N188" s="38"/>
      <c r="O188" s="38"/>
      <c r="P188" s="38"/>
      <c r="Q188" s="37"/>
      <c r="R188" s="52"/>
      <c r="S188" s="53"/>
      <c r="T188" s="45"/>
      <c r="U188" s="54"/>
      <c r="V188" s="55"/>
      <c r="W188" s="56"/>
      <c r="X188" s="52"/>
      <c r="Y188" s="52"/>
      <c r="Z188" s="54"/>
      <c r="AA188" s="57"/>
    </row>
    <row r="189" spans="1:27" x14ac:dyDescent="0.25">
      <c r="A189" s="17" t="s">
        <v>244</v>
      </c>
      <c r="B189" s="14"/>
      <c r="C189" s="14" t="s">
        <v>234</v>
      </c>
      <c r="D189" s="18">
        <v>0</v>
      </c>
      <c r="E189" s="14" t="s">
        <v>10</v>
      </c>
      <c r="F189" s="18">
        <v>1</v>
      </c>
      <c r="G189" s="18" t="s">
        <v>9</v>
      </c>
      <c r="H189" s="18">
        <v>40</v>
      </c>
      <c r="I189" s="18">
        <v>90</v>
      </c>
      <c r="J189" s="18">
        <v>1</v>
      </c>
      <c r="K189" s="18" t="s">
        <v>74</v>
      </c>
      <c r="L189" s="18" t="s">
        <v>241</v>
      </c>
      <c r="M189" s="18" t="s">
        <v>240</v>
      </c>
      <c r="N189" s="18" t="s">
        <v>2</v>
      </c>
      <c r="O189" s="18" t="s">
        <v>231</v>
      </c>
      <c r="P189" s="18" t="s">
        <v>0</v>
      </c>
      <c r="Q189" s="14">
        <v>1944</v>
      </c>
      <c r="R189" s="19">
        <v>1.1704338294680974</v>
      </c>
      <c r="S189" s="20">
        <v>5</v>
      </c>
      <c r="T189" s="16">
        <f>+Table1_176[[#This Row],[Preliminarus kiekis 36 mėn.]]*Table1_176[[#This Row],[Vieneto įkainis EUR be PVM]]</f>
        <v>2275.3233644859811</v>
      </c>
      <c r="U189" s="21">
        <f>+Table1_176[[#This Row],[Planuojama pirkimo suma EUR be PVM]]*1.05</f>
        <v>2389.0895327102803</v>
      </c>
      <c r="V189" s="22"/>
      <c r="W189" s="23">
        <v>5</v>
      </c>
      <c r="X189" s="19">
        <f>+Table1_176[[#This Row],[Preliminarus kiekis 36 mėn.]]*Table1_176[[#This Row],[Siūlomas vieneto įkainis EUR be PVM]]</f>
        <v>0</v>
      </c>
      <c r="Y189" s="19">
        <f>+Table1_176[[#This Row],[Siūloma pirkimo suma EUR be PVM]]*1.05</f>
        <v>0</v>
      </c>
      <c r="Z189" s="21"/>
      <c r="AA189" s="24"/>
    </row>
    <row r="190" spans="1:27" x14ac:dyDescent="0.25">
      <c r="A190" s="17" t="s">
        <v>243</v>
      </c>
      <c r="B190" s="14"/>
      <c r="C190" s="14" t="s">
        <v>234</v>
      </c>
      <c r="D190" s="18">
        <v>0</v>
      </c>
      <c r="E190" s="14" t="s">
        <v>10</v>
      </c>
      <c r="F190" s="18" t="s">
        <v>48</v>
      </c>
      <c r="G190" s="18" t="s">
        <v>9</v>
      </c>
      <c r="H190" s="18">
        <v>65</v>
      </c>
      <c r="I190" s="18">
        <v>75</v>
      </c>
      <c r="J190" s="18">
        <v>1</v>
      </c>
      <c r="K190" s="18" t="s">
        <v>224</v>
      </c>
      <c r="L190" s="18" t="s">
        <v>233</v>
      </c>
      <c r="M190" s="18" t="s">
        <v>232</v>
      </c>
      <c r="N190" s="18" t="s">
        <v>2</v>
      </c>
      <c r="O190" s="18" t="s">
        <v>231</v>
      </c>
      <c r="P190" s="18" t="s">
        <v>0</v>
      </c>
      <c r="Q190" s="14">
        <v>720</v>
      </c>
      <c r="R190" s="19">
        <v>1.1499999999999999</v>
      </c>
      <c r="S190" s="20">
        <v>5</v>
      </c>
      <c r="T190" s="16">
        <f>+Table1_176[[#This Row],[Preliminarus kiekis 36 mėn.]]*Table1_176[[#This Row],[Vieneto įkainis EUR be PVM]]</f>
        <v>827.99999999999989</v>
      </c>
      <c r="U190" s="21">
        <f>+Table1_176[[#This Row],[Planuojama pirkimo suma EUR be PVM]]*1.05</f>
        <v>869.39999999999986</v>
      </c>
      <c r="V190" s="22"/>
      <c r="W190" s="23">
        <v>5</v>
      </c>
      <c r="X190" s="19">
        <f>+Table1_176[[#This Row],[Preliminarus kiekis 36 mėn.]]*Table1_176[[#This Row],[Siūlomas vieneto įkainis EUR be PVM]]</f>
        <v>0</v>
      </c>
      <c r="Y190" s="19">
        <f>+Table1_176[[#This Row],[Siūloma pirkimo suma EUR be PVM]]*1.05</f>
        <v>0</v>
      </c>
      <c r="Z190" s="21"/>
      <c r="AA190" s="24"/>
    </row>
    <row r="191" spans="1:27" x14ac:dyDescent="0.25">
      <c r="A191" s="17" t="s">
        <v>242</v>
      </c>
      <c r="B191" s="14"/>
      <c r="C191" s="14" t="s">
        <v>234</v>
      </c>
      <c r="D191" s="18" t="s">
        <v>15</v>
      </c>
      <c r="E191" s="14" t="s">
        <v>10</v>
      </c>
      <c r="F191" s="18">
        <v>1</v>
      </c>
      <c r="G191" s="18" t="s">
        <v>9</v>
      </c>
      <c r="H191" s="18">
        <v>40</v>
      </c>
      <c r="I191" s="18">
        <v>90</v>
      </c>
      <c r="J191" s="18">
        <v>1</v>
      </c>
      <c r="K191" s="18" t="s">
        <v>74</v>
      </c>
      <c r="L191" s="18" t="s">
        <v>241</v>
      </c>
      <c r="M191" s="18" t="s">
        <v>240</v>
      </c>
      <c r="N191" s="18" t="s">
        <v>2</v>
      </c>
      <c r="O191" s="18" t="s">
        <v>231</v>
      </c>
      <c r="P191" s="18" t="s">
        <v>0</v>
      </c>
      <c r="Q191" s="14">
        <v>4932</v>
      </c>
      <c r="R191" s="19">
        <v>1.1500000000000001</v>
      </c>
      <c r="S191" s="20">
        <v>5</v>
      </c>
      <c r="T191" s="16">
        <f>+Table1_176[[#This Row],[Preliminarus kiekis 36 mėn.]]*Table1_176[[#This Row],[Vieneto įkainis EUR be PVM]]</f>
        <v>5671.8000000000011</v>
      </c>
      <c r="U191" s="21">
        <f>+Table1_176[[#This Row],[Planuojama pirkimo suma EUR be PVM]]*1.05</f>
        <v>5955.3900000000012</v>
      </c>
      <c r="V191" s="22"/>
      <c r="W191" s="23">
        <v>5</v>
      </c>
      <c r="X191" s="19">
        <f>+Table1_176[[#This Row],[Preliminarus kiekis 36 mėn.]]*Table1_176[[#This Row],[Siūlomas vieneto įkainis EUR be PVM]]</f>
        <v>0</v>
      </c>
      <c r="Y191" s="19">
        <f>+Table1_176[[#This Row],[Siūloma pirkimo suma EUR be PVM]]*1.05</f>
        <v>0</v>
      </c>
      <c r="Z191" s="21"/>
      <c r="AA191" s="24"/>
    </row>
    <row r="192" spans="1:27" x14ac:dyDescent="0.25">
      <c r="A192" s="17" t="s">
        <v>239</v>
      </c>
      <c r="B192" s="14"/>
      <c r="C192" s="14" t="s">
        <v>234</v>
      </c>
      <c r="D192" s="18" t="s">
        <v>22</v>
      </c>
      <c r="E192" s="14" t="s">
        <v>10</v>
      </c>
      <c r="F192" s="18">
        <v>1</v>
      </c>
      <c r="G192" s="18" t="s">
        <v>9</v>
      </c>
      <c r="H192" s="18">
        <v>18</v>
      </c>
      <c r="I192" s="18">
        <v>70</v>
      </c>
      <c r="J192" s="18">
        <v>1</v>
      </c>
      <c r="K192" s="18" t="s">
        <v>224</v>
      </c>
      <c r="L192" s="18">
        <v>42</v>
      </c>
      <c r="M192" s="18" t="s">
        <v>238</v>
      </c>
      <c r="N192" s="18" t="s">
        <v>2</v>
      </c>
      <c r="O192" s="18" t="s">
        <v>237</v>
      </c>
      <c r="P192" s="18" t="s">
        <v>0</v>
      </c>
      <c r="Q192" s="14">
        <v>288</v>
      </c>
      <c r="R192" s="19">
        <v>0.87</v>
      </c>
      <c r="S192" s="20">
        <v>5</v>
      </c>
      <c r="T192" s="16">
        <f>+Table1_176[[#This Row],[Preliminarus kiekis 36 mėn.]]*Table1_176[[#This Row],[Vieneto įkainis EUR be PVM]]</f>
        <v>250.56</v>
      </c>
      <c r="U192" s="21">
        <f>+Table1_176[[#This Row],[Planuojama pirkimo suma EUR be PVM]]*1.05</f>
        <v>263.08800000000002</v>
      </c>
      <c r="V192" s="22"/>
      <c r="W192" s="23">
        <v>5</v>
      </c>
      <c r="X192" s="19">
        <f>+Table1_176[[#This Row],[Preliminarus kiekis 36 mėn.]]*Table1_176[[#This Row],[Siūlomas vieneto įkainis EUR be PVM]]</f>
        <v>0</v>
      </c>
      <c r="Y192" s="19">
        <f>+Table1_176[[#This Row],[Siūloma pirkimo suma EUR be PVM]]*1.05</f>
        <v>0</v>
      </c>
      <c r="Z192" s="21"/>
      <c r="AA192" s="24"/>
    </row>
    <row r="193" spans="1:27" x14ac:dyDescent="0.25">
      <c r="A193" s="17" t="s">
        <v>236</v>
      </c>
      <c r="B193" s="14"/>
      <c r="C193" s="14" t="s">
        <v>234</v>
      </c>
      <c r="D193" s="18">
        <v>0</v>
      </c>
      <c r="E193" s="14"/>
      <c r="F193" s="18"/>
      <c r="G193" s="18"/>
      <c r="H193" s="18"/>
      <c r="I193" s="18">
        <v>70</v>
      </c>
      <c r="J193" s="18">
        <v>5</v>
      </c>
      <c r="K193" s="18" t="s">
        <v>224</v>
      </c>
      <c r="L193" s="18" t="s">
        <v>233</v>
      </c>
      <c r="M193" s="18" t="s">
        <v>232</v>
      </c>
      <c r="N193" s="18" t="s">
        <v>2</v>
      </c>
      <c r="O193" s="18" t="s">
        <v>231</v>
      </c>
      <c r="P193" s="18" t="s">
        <v>0</v>
      </c>
      <c r="Q193" s="14">
        <v>36</v>
      </c>
      <c r="R193" s="19">
        <v>2.15</v>
      </c>
      <c r="S193" s="20">
        <v>5</v>
      </c>
      <c r="T193" s="16">
        <f>+Table1_176[[#This Row],[Preliminarus kiekis 36 mėn.]]*Table1_176[[#This Row],[Vieneto įkainis EUR be PVM]]</f>
        <v>77.399999999999991</v>
      </c>
      <c r="U193" s="21">
        <f>+Table1_176[[#This Row],[Planuojama pirkimo suma EUR be PVM]]*1.05</f>
        <v>81.27</v>
      </c>
      <c r="V193" s="22"/>
      <c r="W193" s="23">
        <v>5</v>
      </c>
      <c r="X193" s="19">
        <f>+Table1_176[[#This Row],[Preliminarus kiekis 36 mėn.]]*Table1_176[[#This Row],[Siūlomas vieneto įkainis EUR be PVM]]</f>
        <v>0</v>
      </c>
      <c r="Y193" s="19">
        <f>+Table1_176[[#This Row],[Siūloma pirkimo suma EUR be PVM]]*1.05</f>
        <v>0</v>
      </c>
      <c r="Z193" s="21"/>
      <c r="AA193" s="24"/>
    </row>
    <row r="194" spans="1:27" x14ac:dyDescent="0.25">
      <c r="A194" s="17" t="s">
        <v>235</v>
      </c>
      <c r="B194" s="14"/>
      <c r="C194" s="14" t="s">
        <v>234</v>
      </c>
      <c r="D194" s="18" t="s">
        <v>17</v>
      </c>
      <c r="E194" s="14"/>
      <c r="F194" s="18"/>
      <c r="G194" s="18"/>
      <c r="H194" s="18"/>
      <c r="I194" s="18">
        <v>70</v>
      </c>
      <c r="J194" s="18">
        <v>5</v>
      </c>
      <c r="K194" s="18" t="s">
        <v>224</v>
      </c>
      <c r="L194" s="18" t="s">
        <v>233</v>
      </c>
      <c r="M194" s="18" t="s">
        <v>232</v>
      </c>
      <c r="N194" s="18" t="s">
        <v>2</v>
      </c>
      <c r="O194" s="18" t="s">
        <v>231</v>
      </c>
      <c r="P194" s="18" t="s">
        <v>0</v>
      </c>
      <c r="Q194" s="14">
        <v>432</v>
      </c>
      <c r="R194" s="19">
        <v>2.1500000000000004</v>
      </c>
      <c r="S194" s="20">
        <v>5</v>
      </c>
      <c r="T194" s="16">
        <f>+Table1_176[[#This Row],[Preliminarus kiekis 36 mėn.]]*Table1_176[[#This Row],[Vieneto įkainis EUR be PVM]]</f>
        <v>928.80000000000018</v>
      </c>
      <c r="U194" s="21">
        <f>+Table1_176[[#This Row],[Planuojama pirkimo suma EUR be PVM]]*1.05</f>
        <v>975.24000000000024</v>
      </c>
      <c r="V194" s="22"/>
      <c r="W194" s="23">
        <v>5</v>
      </c>
      <c r="X194" s="19">
        <f>+Table1_176[[#This Row],[Preliminarus kiekis 36 mėn.]]*Table1_176[[#This Row],[Siūlomas vieneto įkainis EUR be PVM]]</f>
        <v>0</v>
      </c>
      <c r="Y194" s="19">
        <f>+Table1_176[[#This Row],[Siūloma pirkimo suma EUR be PVM]]*1.05</f>
        <v>0</v>
      </c>
      <c r="Z194" s="21"/>
      <c r="AA194" s="24"/>
    </row>
    <row r="195" spans="1:27" x14ac:dyDescent="0.25">
      <c r="A195" s="51">
        <v>13</v>
      </c>
      <c r="B195" s="37" t="s">
        <v>73</v>
      </c>
      <c r="C195" s="40" t="s">
        <v>497</v>
      </c>
      <c r="D195" s="38"/>
      <c r="E195" s="37"/>
      <c r="F195" s="38"/>
      <c r="G195" s="38"/>
      <c r="H195" s="38"/>
      <c r="I195" s="38"/>
      <c r="J195" s="38"/>
      <c r="K195" s="38"/>
      <c r="L195" s="38"/>
      <c r="M195" s="38"/>
      <c r="N195" s="38"/>
      <c r="O195" s="38"/>
      <c r="P195" s="38"/>
      <c r="Q195" s="37"/>
      <c r="R195" s="52"/>
      <c r="S195" s="53"/>
      <c r="T195" s="45"/>
      <c r="U195" s="54"/>
      <c r="V195" s="55"/>
      <c r="W195" s="56"/>
      <c r="X195" s="52"/>
      <c r="Y195" s="52"/>
      <c r="Z195" s="54"/>
      <c r="AA195" s="57"/>
    </row>
    <row r="196" spans="1:27" x14ac:dyDescent="0.25">
      <c r="A196" s="17" t="s">
        <v>230</v>
      </c>
      <c r="B196" s="14"/>
      <c r="C196" s="14" t="s">
        <v>229</v>
      </c>
      <c r="D196" s="18">
        <v>0</v>
      </c>
      <c r="E196" s="14"/>
      <c r="F196" s="18"/>
      <c r="G196" s="18"/>
      <c r="H196" s="18"/>
      <c r="I196" s="18">
        <v>70</v>
      </c>
      <c r="J196" s="18">
        <v>1</v>
      </c>
      <c r="K196" s="18" t="s">
        <v>224</v>
      </c>
      <c r="L196" s="18" t="s">
        <v>228</v>
      </c>
      <c r="M196" s="18" t="s">
        <v>227</v>
      </c>
      <c r="N196" s="18" t="s">
        <v>2</v>
      </c>
      <c r="O196" s="18" t="s">
        <v>8</v>
      </c>
      <c r="P196" s="18" t="s">
        <v>0</v>
      </c>
      <c r="Q196" s="14">
        <v>360</v>
      </c>
      <c r="R196" s="19">
        <v>10.083333333333334</v>
      </c>
      <c r="S196" s="20">
        <v>5</v>
      </c>
      <c r="T196" s="16">
        <f>+Table1_176[[#This Row],[Preliminarus kiekis 36 mėn.]]*Table1_176[[#This Row],[Vieneto įkainis EUR be PVM]]</f>
        <v>3630</v>
      </c>
      <c r="U196" s="21">
        <f>+Table1_176[[#This Row],[Planuojama pirkimo suma EUR be PVM]]*1.05</f>
        <v>3811.5</v>
      </c>
      <c r="V196" s="22"/>
      <c r="W196" s="23">
        <v>5</v>
      </c>
      <c r="X196" s="19">
        <f>+Table1_176[[#This Row],[Preliminarus kiekis 36 mėn.]]*Table1_176[[#This Row],[Siūlomas vieneto įkainis EUR be PVM]]</f>
        <v>0</v>
      </c>
      <c r="Y196" s="19">
        <f>+Table1_176[[#This Row],[Siūloma pirkimo suma EUR be PVM]]*1.05</f>
        <v>0</v>
      </c>
      <c r="Z196" s="21"/>
      <c r="AA196" s="24"/>
    </row>
    <row r="197" spans="1:27" x14ac:dyDescent="0.25">
      <c r="A197" s="17" t="s">
        <v>226</v>
      </c>
      <c r="B197" s="14"/>
      <c r="C197" s="14" t="s">
        <v>225</v>
      </c>
      <c r="D197" s="18">
        <v>0</v>
      </c>
      <c r="E197" s="14"/>
      <c r="F197" s="18"/>
      <c r="G197" s="18"/>
      <c r="H197" s="18"/>
      <c r="I197" s="18">
        <v>50</v>
      </c>
      <c r="J197" s="18">
        <v>1</v>
      </c>
      <c r="K197" s="18" t="s">
        <v>224</v>
      </c>
      <c r="L197" s="18" t="s">
        <v>223</v>
      </c>
      <c r="M197" s="18" t="s">
        <v>222</v>
      </c>
      <c r="N197" s="18" t="s">
        <v>2</v>
      </c>
      <c r="O197" s="18" t="s">
        <v>221</v>
      </c>
      <c r="P197" s="18" t="s">
        <v>0</v>
      </c>
      <c r="Q197" s="14">
        <v>540</v>
      </c>
      <c r="R197" s="19">
        <v>11.25</v>
      </c>
      <c r="S197" s="20">
        <v>5</v>
      </c>
      <c r="T197" s="16">
        <f>+Table1_176[[#This Row],[Preliminarus kiekis 36 mėn.]]*Table1_176[[#This Row],[Vieneto įkainis EUR be PVM]]</f>
        <v>6075</v>
      </c>
      <c r="U197" s="21">
        <f>+Table1_176[[#This Row],[Planuojama pirkimo suma EUR be PVM]]*1.05</f>
        <v>6378.75</v>
      </c>
      <c r="V197" s="22"/>
      <c r="W197" s="23">
        <v>5</v>
      </c>
      <c r="X197" s="19">
        <f>+Table1_176[[#This Row],[Preliminarus kiekis 36 mėn.]]*Table1_176[[#This Row],[Siūlomas vieneto įkainis EUR be PVM]]</f>
        <v>0</v>
      </c>
      <c r="Y197" s="19">
        <f>+Table1_176[[#This Row],[Siūloma pirkimo suma EUR be PVM]]*1.05</f>
        <v>0</v>
      </c>
      <c r="Z197" s="21"/>
      <c r="AA197" s="24"/>
    </row>
    <row r="198" spans="1:27" x14ac:dyDescent="0.25">
      <c r="A198" s="51">
        <v>14</v>
      </c>
      <c r="B198" s="37" t="s">
        <v>73</v>
      </c>
      <c r="C198" s="40" t="s">
        <v>207</v>
      </c>
      <c r="D198" s="38"/>
      <c r="E198" s="37"/>
      <c r="F198" s="38"/>
      <c r="G198" s="38"/>
      <c r="H198" s="38"/>
      <c r="I198" s="38"/>
      <c r="J198" s="38"/>
      <c r="K198" s="38"/>
      <c r="L198" s="38"/>
      <c r="M198" s="38"/>
      <c r="N198" s="38"/>
      <c r="O198" s="38"/>
      <c r="P198" s="38"/>
      <c r="Q198" s="37"/>
      <c r="R198" s="52"/>
      <c r="S198" s="53"/>
      <c r="T198" s="45"/>
      <c r="U198" s="54"/>
      <c r="V198" s="55"/>
      <c r="W198" s="56"/>
      <c r="X198" s="52"/>
      <c r="Y198" s="52"/>
      <c r="Z198" s="54"/>
      <c r="AA198" s="57"/>
    </row>
    <row r="199" spans="1:27" x14ac:dyDescent="0.25">
      <c r="A199" s="17" t="s">
        <v>220</v>
      </c>
      <c r="B199" s="14"/>
      <c r="C199" s="14" t="s">
        <v>207</v>
      </c>
      <c r="D199" s="18">
        <v>0</v>
      </c>
      <c r="E199" s="14" t="s">
        <v>10</v>
      </c>
      <c r="F199" s="18">
        <v>1</v>
      </c>
      <c r="G199" s="18" t="s">
        <v>214</v>
      </c>
      <c r="H199" s="18">
        <v>26</v>
      </c>
      <c r="I199" s="18">
        <v>75</v>
      </c>
      <c r="J199" s="18">
        <v>1</v>
      </c>
      <c r="K199" s="18" t="s">
        <v>178</v>
      </c>
      <c r="L199" s="18" t="s">
        <v>3</v>
      </c>
      <c r="M199" s="18" t="s">
        <v>3</v>
      </c>
      <c r="N199" s="18" t="s">
        <v>2</v>
      </c>
      <c r="O199" s="18" t="s">
        <v>206</v>
      </c>
      <c r="P199" s="18" t="s">
        <v>0</v>
      </c>
      <c r="Q199" s="14">
        <v>13752</v>
      </c>
      <c r="R199" s="19">
        <v>1.9125460539073105</v>
      </c>
      <c r="S199" s="20">
        <v>5</v>
      </c>
      <c r="T199" s="16">
        <f>+Table1_176[[#This Row],[Preliminarus kiekis 36 mėn.]]*Table1_176[[#This Row],[Vieneto įkainis EUR be PVM]]</f>
        <v>26301.333333333332</v>
      </c>
      <c r="U199" s="21">
        <f>+Table1_176[[#This Row],[Planuojama pirkimo suma EUR be PVM]]*1.05</f>
        <v>27616.400000000001</v>
      </c>
      <c r="V199" s="22"/>
      <c r="W199" s="23">
        <v>5</v>
      </c>
      <c r="X199" s="19">
        <f>+Table1_176[[#This Row],[Preliminarus kiekis 36 mėn.]]*Table1_176[[#This Row],[Siūlomas vieneto įkainis EUR be PVM]]</f>
        <v>0</v>
      </c>
      <c r="Y199" s="19">
        <f>+Table1_176[[#This Row],[Siūloma pirkimo suma EUR be PVM]]*1.05</f>
        <v>0</v>
      </c>
      <c r="Z199" s="21"/>
      <c r="AA199" s="24"/>
    </row>
    <row r="200" spans="1:27" x14ac:dyDescent="0.25">
      <c r="A200" s="17" t="s">
        <v>219</v>
      </c>
      <c r="B200" s="14"/>
      <c r="C200" s="14" t="s">
        <v>207</v>
      </c>
      <c r="D200" s="18" t="s">
        <v>22</v>
      </c>
      <c r="E200" s="14" t="s">
        <v>14</v>
      </c>
      <c r="F200" s="18">
        <v>1</v>
      </c>
      <c r="G200" s="18" t="s">
        <v>214</v>
      </c>
      <c r="H200" s="18">
        <v>15</v>
      </c>
      <c r="I200" s="18">
        <v>45</v>
      </c>
      <c r="J200" s="18">
        <v>1</v>
      </c>
      <c r="K200" s="18" t="s">
        <v>178</v>
      </c>
      <c r="L200" s="18" t="s">
        <v>3</v>
      </c>
      <c r="M200" s="18" t="s">
        <v>3</v>
      </c>
      <c r="N200" s="18" t="s">
        <v>2</v>
      </c>
      <c r="O200" s="18" t="s">
        <v>206</v>
      </c>
      <c r="P200" s="18" t="s">
        <v>0</v>
      </c>
      <c r="Q200" s="14">
        <v>432</v>
      </c>
      <c r="R200" s="19">
        <v>1.615</v>
      </c>
      <c r="S200" s="20">
        <v>5</v>
      </c>
      <c r="T200" s="16">
        <f>+Table1_176[[#This Row],[Preliminarus kiekis 36 mėn.]]*Table1_176[[#This Row],[Vieneto įkainis EUR be PVM]]</f>
        <v>697.68</v>
      </c>
      <c r="U200" s="21">
        <f>+Table1_176[[#This Row],[Planuojama pirkimo suma EUR be PVM]]*1.05</f>
        <v>732.56399999999996</v>
      </c>
      <c r="V200" s="22"/>
      <c r="W200" s="23">
        <v>5</v>
      </c>
      <c r="X200" s="19">
        <f>+Table1_176[[#This Row],[Preliminarus kiekis 36 mėn.]]*Table1_176[[#This Row],[Siūlomas vieneto įkainis EUR be PVM]]</f>
        <v>0</v>
      </c>
      <c r="Y200" s="19">
        <f>+Table1_176[[#This Row],[Siūloma pirkimo suma EUR be PVM]]*1.05</f>
        <v>0</v>
      </c>
      <c r="Z200" s="21"/>
      <c r="AA200" s="24"/>
    </row>
    <row r="201" spans="1:27" x14ac:dyDescent="0.25">
      <c r="A201" s="17" t="s">
        <v>218</v>
      </c>
      <c r="B201" s="14"/>
      <c r="C201" s="14" t="s">
        <v>207</v>
      </c>
      <c r="D201" s="18" t="s">
        <v>17</v>
      </c>
      <c r="E201" s="14" t="s">
        <v>10</v>
      </c>
      <c r="F201" s="18">
        <v>1</v>
      </c>
      <c r="G201" s="18" t="s">
        <v>214</v>
      </c>
      <c r="H201" s="18">
        <v>17</v>
      </c>
      <c r="I201" s="18">
        <v>75</v>
      </c>
      <c r="J201" s="18">
        <v>1</v>
      </c>
      <c r="K201" s="18" t="s">
        <v>178</v>
      </c>
      <c r="L201" s="18" t="s">
        <v>3</v>
      </c>
      <c r="M201" s="18" t="s">
        <v>3</v>
      </c>
      <c r="N201" s="18" t="s">
        <v>2</v>
      </c>
      <c r="O201" s="18" t="s">
        <v>1</v>
      </c>
      <c r="P201" s="18" t="s">
        <v>0</v>
      </c>
      <c r="Q201" s="14">
        <v>144</v>
      </c>
      <c r="R201" s="19">
        <v>1</v>
      </c>
      <c r="S201" s="20">
        <v>5</v>
      </c>
      <c r="T201" s="16">
        <f>+Table1_176[[#This Row],[Preliminarus kiekis 36 mėn.]]*Table1_176[[#This Row],[Vieneto įkainis EUR be PVM]]</f>
        <v>144</v>
      </c>
      <c r="U201" s="21">
        <f>+Table1_176[[#This Row],[Planuojama pirkimo suma EUR be PVM]]*1.05</f>
        <v>151.20000000000002</v>
      </c>
      <c r="V201" s="22"/>
      <c r="W201" s="23">
        <v>5</v>
      </c>
      <c r="X201" s="19">
        <f>+Table1_176[[#This Row],[Preliminarus kiekis 36 mėn.]]*Table1_176[[#This Row],[Siūlomas vieneto įkainis EUR be PVM]]</f>
        <v>0</v>
      </c>
      <c r="Y201" s="19">
        <f>+Table1_176[[#This Row],[Siūloma pirkimo suma EUR be PVM]]*1.05</f>
        <v>0</v>
      </c>
      <c r="Z201" s="21"/>
      <c r="AA201" s="24"/>
    </row>
    <row r="202" spans="1:27" x14ac:dyDescent="0.25">
      <c r="A202" s="17" t="s">
        <v>217</v>
      </c>
      <c r="B202" s="14"/>
      <c r="C202" s="14" t="s">
        <v>207</v>
      </c>
      <c r="D202" s="18" t="s">
        <v>15</v>
      </c>
      <c r="E202" s="14" t="s">
        <v>10</v>
      </c>
      <c r="F202" s="18">
        <v>1</v>
      </c>
      <c r="G202" s="18" t="s">
        <v>214</v>
      </c>
      <c r="H202" s="18">
        <v>26</v>
      </c>
      <c r="I202" s="18">
        <v>75</v>
      </c>
      <c r="J202" s="18">
        <v>1</v>
      </c>
      <c r="K202" s="18" t="s">
        <v>178</v>
      </c>
      <c r="L202" s="18" t="s">
        <v>3</v>
      </c>
      <c r="M202" s="18" t="s">
        <v>3</v>
      </c>
      <c r="N202" s="18" t="s">
        <v>2</v>
      </c>
      <c r="O202" s="18" t="s">
        <v>213</v>
      </c>
      <c r="P202" s="18" t="s">
        <v>0</v>
      </c>
      <c r="Q202" s="14">
        <v>720</v>
      </c>
      <c r="R202" s="19">
        <v>4.7E-2</v>
      </c>
      <c r="S202" s="20">
        <v>5</v>
      </c>
      <c r="T202" s="16">
        <f>+Table1_176[[#This Row],[Preliminarus kiekis 36 mėn.]]*Table1_176[[#This Row],[Vieneto įkainis EUR be PVM]]</f>
        <v>33.840000000000003</v>
      </c>
      <c r="U202" s="21">
        <f>+Table1_176[[#This Row],[Planuojama pirkimo suma EUR be PVM]]*1.05</f>
        <v>35.532000000000004</v>
      </c>
      <c r="V202" s="22"/>
      <c r="W202" s="23">
        <v>5</v>
      </c>
      <c r="X202" s="19">
        <f>+Table1_176[[#This Row],[Preliminarus kiekis 36 mėn.]]*Table1_176[[#This Row],[Siūlomas vieneto įkainis EUR be PVM]]</f>
        <v>0</v>
      </c>
      <c r="Y202" s="19">
        <f>+Table1_176[[#This Row],[Siūloma pirkimo suma EUR be PVM]]*1.05</f>
        <v>0</v>
      </c>
      <c r="Z202" s="21"/>
      <c r="AA202" s="24"/>
    </row>
    <row r="203" spans="1:27" x14ac:dyDescent="0.25">
      <c r="A203" s="17" t="s">
        <v>216</v>
      </c>
      <c r="B203" s="14"/>
      <c r="C203" s="14" t="s">
        <v>207</v>
      </c>
      <c r="D203" s="18" t="s">
        <v>17</v>
      </c>
      <c r="E203" s="14" t="s">
        <v>10</v>
      </c>
      <c r="F203" s="18">
        <v>1</v>
      </c>
      <c r="G203" s="18" t="s">
        <v>214</v>
      </c>
      <c r="H203" s="18">
        <v>26</v>
      </c>
      <c r="I203" s="18">
        <v>75</v>
      </c>
      <c r="J203" s="18">
        <v>1</v>
      </c>
      <c r="K203" s="18" t="s">
        <v>178</v>
      </c>
      <c r="L203" s="18" t="s">
        <v>3</v>
      </c>
      <c r="M203" s="18" t="s">
        <v>3</v>
      </c>
      <c r="N203" s="18" t="s">
        <v>2</v>
      </c>
      <c r="O203" s="18" t="s">
        <v>213</v>
      </c>
      <c r="P203" s="18" t="s">
        <v>0</v>
      </c>
      <c r="Q203" s="14">
        <v>432</v>
      </c>
      <c r="R203" s="19">
        <v>0.24000000000000002</v>
      </c>
      <c r="S203" s="20">
        <v>5</v>
      </c>
      <c r="T203" s="16">
        <f>+Table1_176[[#This Row],[Preliminarus kiekis 36 mėn.]]*Table1_176[[#This Row],[Vieneto įkainis EUR be PVM]]</f>
        <v>103.68</v>
      </c>
      <c r="U203" s="21">
        <f>+Table1_176[[#This Row],[Planuojama pirkimo suma EUR be PVM]]*1.05</f>
        <v>108.86400000000002</v>
      </c>
      <c r="V203" s="22"/>
      <c r="W203" s="23">
        <v>5</v>
      </c>
      <c r="X203" s="19">
        <f>+Table1_176[[#This Row],[Preliminarus kiekis 36 mėn.]]*Table1_176[[#This Row],[Siūlomas vieneto įkainis EUR be PVM]]</f>
        <v>0</v>
      </c>
      <c r="Y203" s="19">
        <f>+Table1_176[[#This Row],[Siūloma pirkimo suma EUR be PVM]]*1.05</f>
        <v>0</v>
      </c>
      <c r="Z203" s="21"/>
      <c r="AA203" s="24"/>
    </row>
    <row r="204" spans="1:27" x14ac:dyDescent="0.25">
      <c r="A204" s="17" t="s">
        <v>215</v>
      </c>
      <c r="B204" s="14"/>
      <c r="C204" s="14" t="s">
        <v>207</v>
      </c>
      <c r="D204" s="18" t="s">
        <v>17</v>
      </c>
      <c r="E204" s="14" t="s">
        <v>10</v>
      </c>
      <c r="F204" s="18">
        <v>1</v>
      </c>
      <c r="G204" s="18" t="s">
        <v>214</v>
      </c>
      <c r="H204" s="18">
        <v>26</v>
      </c>
      <c r="I204" s="18">
        <v>75</v>
      </c>
      <c r="J204" s="18">
        <v>1</v>
      </c>
      <c r="K204" s="18" t="s">
        <v>178</v>
      </c>
      <c r="L204" s="18" t="s">
        <v>3</v>
      </c>
      <c r="M204" s="18" t="s">
        <v>3</v>
      </c>
      <c r="N204" s="18" t="s">
        <v>2</v>
      </c>
      <c r="O204" s="18" t="s">
        <v>213</v>
      </c>
      <c r="P204" s="18" t="s">
        <v>0</v>
      </c>
      <c r="Q204" s="14">
        <v>864</v>
      </c>
      <c r="R204" s="19">
        <v>0.83333333333333337</v>
      </c>
      <c r="S204" s="20">
        <v>5</v>
      </c>
      <c r="T204" s="16">
        <f>+Table1_176[[#This Row],[Preliminarus kiekis 36 mėn.]]*Table1_176[[#This Row],[Vieneto įkainis EUR be PVM]]</f>
        <v>720</v>
      </c>
      <c r="U204" s="21">
        <f>+Table1_176[[#This Row],[Planuojama pirkimo suma EUR be PVM]]*1.05</f>
        <v>756</v>
      </c>
      <c r="V204" s="22"/>
      <c r="W204" s="23">
        <v>5</v>
      </c>
      <c r="X204" s="19">
        <f>+Table1_176[[#This Row],[Preliminarus kiekis 36 mėn.]]*Table1_176[[#This Row],[Siūlomas vieneto įkainis EUR be PVM]]</f>
        <v>0</v>
      </c>
      <c r="Y204" s="19">
        <f>+Table1_176[[#This Row],[Siūloma pirkimo suma EUR be PVM]]*1.05</f>
        <v>0</v>
      </c>
      <c r="Z204" s="21"/>
      <c r="AA204" s="24"/>
    </row>
    <row r="205" spans="1:27" x14ac:dyDescent="0.25">
      <c r="A205" s="17" t="s">
        <v>212</v>
      </c>
      <c r="B205" s="14"/>
      <c r="C205" s="14" t="s">
        <v>207</v>
      </c>
      <c r="D205" s="18" t="s">
        <v>15</v>
      </c>
      <c r="E205" s="14"/>
      <c r="F205" s="18"/>
      <c r="G205" s="18"/>
      <c r="H205" s="18"/>
      <c r="I205" s="18">
        <v>75</v>
      </c>
      <c r="J205" s="18">
        <v>2</v>
      </c>
      <c r="K205" s="18" t="s">
        <v>178</v>
      </c>
      <c r="L205" s="18" t="s">
        <v>3</v>
      </c>
      <c r="M205" s="18" t="s">
        <v>3</v>
      </c>
      <c r="N205" s="18" t="s">
        <v>2</v>
      </c>
      <c r="O205" s="18" t="s">
        <v>206</v>
      </c>
      <c r="P205" s="18" t="s">
        <v>0</v>
      </c>
      <c r="Q205" s="14">
        <v>6264</v>
      </c>
      <c r="R205" s="19">
        <v>1.1948148148148148</v>
      </c>
      <c r="S205" s="20">
        <v>5</v>
      </c>
      <c r="T205" s="16">
        <f>+Table1_176[[#This Row],[Preliminarus kiekis 36 mėn.]]*Table1_176[[#This Row],[Vieneto įkainis EUR be PVM]]</f>
        <v>7484.32</v>
      </c>
      <c r="U205" s="21">
        <f>+Table1_176[[#This Row],[Planuojama pirkimo suma EUR be PVM]]*1.05</f>
        <v>7858.5360000000001</v>
      </c>
      <c r="V205" s="22"/>
      <c r="W205" s="23">
        <v>5</v>
      </c>
      <c r="X205" s="19">
        <f>+Table1_176[[#This Row],[Preliminarus kiekis 36 mėn.]]*Table1_176[[#This Row],[Siūlomas vieneto įkainis EUR be PVM]]</f>
        <v>0</v>
      </c>
      <c r="Y205" s="19">
        <f>+Table1_176[[#This Row],[Siūloma pirkimo suma EUR be PVM]]*1.05</f>
        <v>0</v>
      </c>
      <c r="Z205" s="21"/>
      <c r="AA205" s="24"/>
    </row>
    <row r="206" spans="1:27" x14ac:dyDescent="0.25">
      <c r="A206" s="17" t="s">
        <v>211</v>
      </c>
      <c r="B206" s="14"/>
      <c r="C206" s="14" t="s">
        <v>207</v>
      </c>
      <c r="D206" s="18">
        <v>0</v>
      </c>
      <c r="E206" s="14"/>
      <c r="F206" s="18"/>
      <c r="G206" s="18"/>
      <c r="H206" s="18"/>
      <c r="I206" s="18">
        <v>75</v>
      </c>
      <c r="J206" s="18">
        <v>2</v>
      </c>
      <c r="K206" s="18" t="s">
        <v>178</v>
      </c>
      <c r="L206" s="18" t="s">
        <v>3</v>
      </c>
      <c r="M206" s="18" t="s">
        <v>3</v>
      </c>
      <c r="N206" s="18" t="s">
        <v>2</v>
      </c>
      <c r="O206" s="18" t="s">
        <v>206</v>
      </c>
      <c r="P206" s="18" t="s">
        <v>0</v>
      </c>
      <c r="Q206" s="14">
        <v>540</v>
      </c>
      <c r="R206" s="19">
        <v>1.1199999999999999</v>
      </c>
      <c r="S206" s="20">
        <v>5</v>
      </c>
      <c r="T206" s="16">
        <f>+Table1_176[[#This Row],[Preliminarus kiekis 36 mėn.]]*Table1_176[[#This Row],[Vieneto įkainis EUR be PVM]]</f>
        <v>604.79999999999995</v>
      </c>
      <c r="U206" s="21">
        <f>+Table1_176[[#This Row],[Planuojama pirkimo suma EUR be PVM]]*1.05</f>
        <v>635.04</v>
      </c>
      <c r="V206" s="22"/>
      <c r="W206" s="23">
        <v>5</v>
      </c>
      <c r="X206" s="19">
        <f>+Table1_176[[#This Row],[Preliminarus kiekis 36 mėn.]]*Table1_176[[#This Row],[Siūlomas vieneto įkainis EUR be PVM]]</f>
        <v>0</v>
      </c>
      <c r="Y206" s="19">
        <f>+Table1_176[[#This Row],[Siūloma pirkimo suma EUR be PVM]]*1.05</f>
        <v>0</v>
      </c>
      <c r="Z206" s="21"/>
      <c r="AA206" s="24"/>
    </row>
    <row r="207" spans="1:27" x14ac:dyDescent="0.25">
      <c r="A207" s="17" t="s">
        <v>210</v>
      </c>
      <c r="B207" s="14"/>
      <c r="C207" s="14" t="s">
        <v>207</v>
      </c>
      <c r="D207" s="18">
        <v>1</v>
      </c>
      <c r="E207" s="14"/>
      <c r="F207" s="18"/>
      <c r="G207" s="18"/>
      <c r="H207" s="18"/>
      <c r="I207" s="18">
        <v>75</v>
      </c>
      <c r="J207" s="18">
        <v>2</v>
      </c>
      <c r="K207" s="18" t="s">
        <v>178</v>
      </c>
      <c r="L207" s="18" t="s">
        <v>3</v>
      </c>
      <c r="M207" s="18" t="s">
        <v>3</v>
      </c>
      <c r="N207" s="18" t="s">
        <v>2</v>
      </c>
      <c r="O207" s="18" t="s">
        <v>206</v>
      </c>
      <c r="P207" s="18" t="s">
        <v>0</v>
      </c>
      <c r="Q207" s="14">
        <v>2484</v>
      </c>
      <c r="R207" s="19">
        <v>0.8600000000000001</v>
      </c>
      <c r="S207" s="20">
        <v>5</v>
      </c>
      <c r="T207" s="16">
        <f>+Table1_176[[#This Row],[Preliminarus kiekis 36 mėn.]]*Table1_176[[#This Row],[Vieneto įkainis EUR be PVM]]</f>
        <v>2136.2400000000002</v>
      </c>
      <c r="U207" s="21">
        <f>+Table1_176[[#This Row],[Planuojama pirkimo suma EUR be PVM]]*1.05</f>
        <v>2243.0520000000001</v>
      </c>
      <c r="V207" s="22"/>
      <c r="W207" s="23">
        <v>5</v>
      </c>
      <c r="X207" s="19">
        <f>+Table1_176[[#This Row],[Preliminarus kiekis 36 mėn.]]*Table1_176[[#This Row],[Siūlomas vieneto įkainis EUR be PVM]]</f>
        <v>0</v>
      </c>
      <c r="Y207" s="19">
        <f>+Table1_176[[#This Row],[Siūloma pirkimo suma EUR be PVM]]*1.05</f>
        <v>0</v>
      </c>
      <c r="Z207" s="21"/>
      <c r="AA207" s="24"/>
    </row>
    <row r="208" spans="1:27" x14ac:dyDescent="0.25">
      <c r="A208" s="17" t="s">
        <v>209</v>
      </c>
      <c r="B208" s="14"/>
      <c r="C208" s="14" t="s">
        <v>207</v>
      </c>
      <c r="D208" s="18">
        <v>2</v>
      </c>
      <c r="E208" s="14"/>
      <c r="F208" s="18"/>
      <c r="G208" s="18"/>
      <c r="H208" s="18"/>
      <c r="I208" s="18">
        <v>75</v>
      </c>
      <c r="J208" s="18">
        <v>2</v>
      </c>
      <c r="K208" s="18" t="s">
        <v>178</v>
      </c>
      <c r="L208" s="18" t="s">
        <v>3</v>
      </c>
      <c r="M208" s="18" t="s">
        <v>3</v>
      </c>
      <c r="N208" s="18" t="s">
        <v>2</v>
      </c>
      <c r="O208" s="18" t="s">
        <v>206</v>
      </c>
      <c r="P208" s="18" t="s">
        <v>0</v>
      </c>
      <c r="Q208" s="14">
        <v>8532</v>
      </c>
      <c r="R208" s="19">
        <v>0.74310947022972329</v>
      </c>
      <c r="S208" s="20">
        <v>5</v>
      </c>
      <c r="T208" s="16">
        <f>+Table1_176[[#This Row],[Preliminarus kiekis 36 mėn.]]*Table1_176[[#This Row],[Vieneto įkainis EUR be PVM]]</f>
        <v>6340.2099999999991</v>
      </c>
      <c r="U208" s="21">
        <f>+Table1_176[[#This Row],[Planuojama pirkimo suma EUR be PVM]]*1.05</f>
        <v>6657.2204999999994</v>
      </c>
      <c r="V208" s="22"/>
      <c r="W208" s="23">
        <v>5</v>
      </c>
      <c r="X208" s="19">
        <f>+Table1_176[[#This Row],[Preliminarus kiekis 36 mėn.]]*Table1_176[[#This Row],[Siūlomas vieneto įkainis EUR be PVM]]</f>
        <v>0</v>
      </c>
      <c r="Y208" s="19">
        <f>+Table1_176[[#This Row],[Siūloma pirkimo suma EUR be PVM]]*1.05</f>
        <v>0</v>
      </c>
      <c r="Z208" s="21"/>
      <c r="AA208" s="24"/>
    </row>
    <row r="209" spans="1:27" x14ac:dyDescent="0.25">
      <c r="A209" s="17" t="s">
        <v>208</v>
      </c>
      <c r="B209" s="14"/>
      <c r="C209" s="14" t="s">
        <v>207</v>
      </c>
      <c r="D209" s="18" t="s">
        <v>22</v>
      </c>
      <c r="E209" s="14"/>
      <c r="F209" s="18"/>
      <c r="G209" s="18"/>
      <c r="H209" s="18"/>
      <c r="I209" s="18">
        <v>45</v>
      </c>
      <c r="J209" s="18">
        <v>3</v>
      </c>
      <c r="K209" s="18" t="s">
        <v>178</v>
      </c>
      <c r="L209" s="18" t="s">
        <v>3</v>
      </c>
      <c r="M209" s="18" t="s">
        <v>3</v>
      </c>
      <c r="N209" s="18" t="s">
        <v>2</v>
      </c>
      <c r="O209" s="18" t="s">
        <v>206</v>
      </c>
      <c r="P209" s="18" t="s">
        <v>0</v>
      </c>
      <c r="Q209" s="14">
        <v>5616</v>
      </c>
      <c r="R209" s="19">
        <v>1.2583259368836293</v>
      </c>
      <c r="S209" s="20">
        <v>5</v>
      </c>
      <c r="T209" s="16">
        <f>+Table1_176[[#This Row],[Preliminarus kiekis 36 mėn.]]*Table1_176[[#This Row],[Vieneto įkainis EUR be PVM]]</f>
        <v>7066.7584615384621</v>
      </c>
      <c r="U209" s="21">
        <f>+Table1_176[[#This Row],[Planuojama pirkimo suma EUR be PVM]]*1.05</f>
        <v>7420.0963846153854</v>
      </c>
      <c r="V209" s="22"/>
      <c r="W209" s="23">
        <v>5</v>
      </c>
      <c r="X209" s="19">
        <f>+Table1_176[[#This Row],[Preliminarus kiekis 36 mėn.]]*Table1_176[[#This Row],[Siūlomas vieneto įkainis EUR be PVM]]</f>
        <v>0</v>
      </c>
      <c r="Y209" s="19">
        <f>+Table1_176[[#This Row],[Siūloma pirkimo suma EUR be PVM]]*1.05</f>
        <v>0</v>
      </c>
      <c r="Z209" s="21"/>
      <c r="AA209" s="24"/>
    </row>
    <row r="210" spans="1:27" x14ac:dyDescent="0.25">
      <c r="A210" s="51">
        <v>15</v>
      </c>
      <c r="B210" s="37" t="s">
        <v>73</v>
      </c>
      <c r="C210" s="40" t="s">
        <v>175</v>
      </c>
      <c r="D210" s="38"/>
      <c r="E210" s="37"/>
      <c r="F210" s="38"/>
      <c r="G210" s="38"/>
      <c r="H210" s="38"/>
      <c r="I210" s="38"/>
      <c r="J210" s="38"/>
      <c r="K210" s="38"/>
      <c r="L210" s="38"/>
      <c r="M210" s="38"/>
      <c r="N210" s="38"/>
      <c r="O210" s="38"/>
      <c r="P210" s="38"/>
      <c r="Q210" s="37"/>
      <c r="R210" s="52"/>
      <c r="S210" s="53"/>
      <c r="T210" s="45"/>
      <c r="U210" s="54"/>
      <c r="V210" s="55"/>
      <c r="W210" s="56"/>
      <c r="X210" s="52"/>
      <c r="Y210" s="52"/>
      <c r="Z210" s="54"/>
      <c r="AA210" s="57"/>
    </row>
    <row r="211" spans="1:27" x14ac:dyDescent="0.25">
      <c r="A211" s="17" t="s">
        <v>205</v>
      </c>
      <c r="B211" s="14"/>
      <c r="C211" s="14" t="s">
        <v>175</v>
      </c>
      <c r="D211" s="18" t="s">
        <v>198</v>
      </c>
      <c r="E211" s="14" t="s">
        <v>10</v>
      </c>
      <c r="F211" s="18">
        <v>1</v>
      </c>
      <c r="G211" s="18" t="s">
        <v>9</v>
      </c>
      <c r="H211" s="18">
        <v>4</v>
      </c>
      <c r="I211" s="18">
        <v>15</v>
      </c>
      <c r="J211" s="18">
        <v>1</v>
      </c>
      <c r="K211" s="18" t="s">
        <v>178</v>
      </c>
      <c r="L211" s="18" t="s">
        <v>3</v>
      </c>
      <c r="M211" s="18" t="s">
        <v>3</v>
      </c>
      <c r="N211" s="18" t="s">
        <v>2</v>
      </c>
      <c r="O211" s="18" t="s">
        <v>8</v>
      </c>
      <c r="P211" s="18" t="s">
        <v>0</v>
      </c>
      <c r="Q211" s="14">
        <v>108</v>
      </c>
      <c r="R211" s="19">
        <v>9.3999999999999986</v>
      </c>
      <c r="S211" s="20">
        <v>5</v>
      </c>
      <c r="T211" s="16">
        <f>+Table1_176[[#This Row],[Preliminarus kiekis 36 mėn.]]*Table1_176[[#This Row],[Vieneto įkainis EUR be PVM]]</f>
        <v>1015.1999999999998</v>
      </c>
      <c r="U211" s="21">
        <f>+Table1_176[[#This Row],[Planuojama pirkimo suma EUR be PVM]]*1.05</f>
        <v>1065.9599999999998</v>
      </c>
      <c r="V211" s="22"/>
      <c r="W211" s="23">
        <v>5</v>
      </c>
      <c r="X211" s="19">
        <f>+Table1_176[[#This Row],[Preliminarus kiekis 36 mėn.]]*Table1_176[[#This Row],[Siūlomas vieneto įkainis EUR be PVM]]</f>
        <v>0</v>
      </c>
      <c r="Y211" s="19">
        <f>+Table1_176[[#This Row],[Siūloma pirkimo suma EUR be PVM]]*1.05</f>
        <v>0</v>
      </c>
      <c r="Z211" s="21"/>
      <c r="AA211" s="24"/>
    </row>
    <row r="212" spans="1:27" x14ac:dyDescent="0.25">
      <c r="A212" s="17" t="s">
        <v>204</v>
      </c>
      <c r="B212" s="14"/>
      <c r="C212" s="14" t="s">
        <v>175</v>
      </c>
      <c r="D212" s="18" t="s">
        <v>89</v>
      </c>
      <c r="E212" s="14" t="s">
        <v>14</v>
      </c>
      <c r="F212" s="18">
        <v>1</v>
      </c>
      <c r="G212" s="18" t="s">
        <v>9</v>
      </c>
      <c r="H212" s="18">
        <v>11</v>
      </c>
      <c r="I212" s="18">
        <v>45</v>
      </c>
      <c r="J212" s="18">
        <v>1</v>
      </c>
      <c r="K212" s="18" t="s">
        <v>77</v>
      </c>
      <c r="L212" s="18" t="s">
        <v>3</v>
      </c>
      <c r="M212" s="18" t="s">
        <v>3</v>
      </c>
      <c r="N212" s="18" t="s">
        <v>2</v>
      </c>
      <c r="O212" s="18" t="s">
        <v>8</v>
      </c>
      <c r="P212" s="18" t="s">
        <v>0</v>
      </c>
      <c r="Q212" s="14">
        <v>540</v>
      </c>
      <c r="R212" s="19">
        <v>2.7479999999999998</v>
      </c>
      <c r="S212" s="20">
        <v>5</v>
      </c>
      <c r="T212" s="16">
        <f>+Table1_176[[#This Row],[Preliminarus kiekis 36 mėn.]]*Table1_176[[#This Row],[Vieneto įkainis EUR be PVM]]</f>
        <v>1483.9199999999998</v>
      </c>
      <c r="U212" s="21">
        <f>+Table1_176[[#This Row],[Planuojama pirkimo suma EUR be PVM]]*1.05</f>
        <v>1558.116</v>
      </c>
      <c r="V212" s="22"/>
      <c r="W212" s="23">
        <v>5</v>
      </c>
      <c r="X212" s="19">
        <f>+Table1_176[[#This Row],[Preliminarus kiekis 36 mėn.]]*Table1_176[[#This Row],[Siūlomas vieneto įkainis EUR be PVM]]</f>
        <v>0</v>
      </c>
      <c r="Y212" s="19">
        <f>+Table1_176[[#This Row],[Siūloma pirkimo suma EUR be PVM]]*1.05</f>
        <v>0</v>
      </c>
      <c r="Z212" s="21"/>
      <c r="AA212" s="24"/>
    </row>
    <row r="213" spans="1:27" x14ac:dyDescent="0.25">
      <c r="A213" s="17" t="s">
        <v>203</v>
      </c>
      <c r="B213" s="14"/>
      <c r="C213" s="14" t="s">
        <v>175</v>
      </c>
      <c r="D213" s="18" t="s">
        <v>172</v>
      </c>
      <c r="E213" s="14" t="s">
        <v>25</v>
      </c>
      <c r="F213" s="18">
        <v>2</v>
      </c>
      <c r="G213" s="18" t="s">
        <v>9</v>
      </c>
      <c r="H213" s="18">
        <v>6</v>
      </c>
      <c r="I213" s="18">
        <v>30</v>
      </c>
      <c r="J213" s="18">
        <v>1</v>
      </c>
      <c r="K213" s="18" t="s">
        <v>178</v>
      </c>
      <c r="L213" s="18" t="s">
        <v>3</v>
      </c>
      <c r="M213" s="18" t="s">
        <v>3</v>
      </c>
      <c r="N213" s="18" t="s">
        <v>2</v>
      </c>
      <c r="O213" s="18" t="s">
        <v>8</v>
      </c>
      <c r="P213" s="18" t="s">
        <v>0</v>
      </c>
      <c r="Q213" s="14">
        <v>1044</v>
      </c>
      <c r="R213" s="19">
        <v>9.4317241379310346</v>
      </c>
      <c r="S213" s="20">
        <v>5</v>
      </c>
      <c r="T213" s="16">
        <f>+Table1_176[[#This Row],[Preliminarus kiekis 36 mėn.]]*Table1_176[[#This Row],[Vieneto įkainis EUR be PVM]]</f>
        <v>9846.7199999999993</v>
      </c>
      <c r="U213" s="21">
        <f>+Table1_176[[#This Row],[Planuojama pirkimo suma EUR be PVM]]*1.05</f>
        <v>10339.056</v>
      </c>
      <c r="V213" s="22"/>
      <c r="W213" s="23">
        <v>5</v>
      </c>
      <c r="X213" s="19">
        <f>+Table1_176[[#This Row],[Preliminarus kiekis 36 mėn.]]*Table1_176[[#This Row],[Siūlomas vieneto įkainis EUR be PVM]]</f>
        <v>0</v>
      </c>
      <c r="Y213" s="19">
        <f>+Table1_176[[#This Row],[Siūloma pirkimo suma EUR be PVM]]*1.05</f>
        <v>0</v>
      </c>
      <c r="Z213" s="21"/>
      <c r="AA213" s="24"/>
    </row>
    <row r="214" spans="1:27" x14ac:dyDescent="0.25">
      <c r="A214" s="17" t="s">
        <v>202</v>
      </c>
      <c r="B214" s="14"/>
      <c r="C214" s="14" t="s">
        <v>175</v>
      </c>
      <c r="D214" s="18" t="s">
        <v>22</v>
      </c>
      <c r="E214" s="14" t="s">
        <v>14</v>
      </c>
      <c r="F214" s="18">
        <v>1</v>
      </c>
      <c r="G214" s="18" t="s">
        <v>9</v>
      </c>
      <c r="H214" s="18">
        <v>19</v>
      </c>
      <c r="I214" s="18">
        <v>45</v>
      </c>
      <c r="J214" s="18">
        <v>1</v>
      </c>
      <c r="K214" s="18" t="s">
        <v>77</v>
      </c>
      <c r="L214" s="18" t="s">
        <v>3</v>
      </c>
      <c r="M214" s="18" t="s">
        <v>3</v>
      </c>
      <c r="N214" s="18" t="s">
        <v>2</v>
      </c>
      <c r="O214" s="18" t="s">
        <v>8</v>
      </c>
      <c r="P214" s="18" t="s">
        <v>0</v>
      </c>
      <c r="Q214" s="14">
        <v>17964</v>
      </c>
      <c r="R214" s="19">
        <v>1.4146540502668172</v>
      </c>
      <c r="S214" s="20">
        <v>5</v>
      </c>
      <c r="T214" s="16">
        <f>+Table1_176[[#This Row],[Preliminarus kiekis 36 mėn.]]*Table1_176[[#This Row],[Vieneto įkainis EUR be PVM]]</f>
        <v>25412.845358993105</v>
      </c>
      <c r="U214" s="21">
        <f>+Table1_176[[#This Row],[Planuojama pirkimo suma EUR be PVM]]*1.05</f>
        <v>26683.487626942762</v>
      </c>
      <c r="V214" s="22"/>
      <c r="W214" s="23">
        <v>5</v>
      </c>
      <c r="X214" s="19">
        <f>+Table1_176[[#This Row],[Preliminarus kiekis 36 mėn.]]*Table1_176[[#This Row],[Siūlomas vieneto įkainis EUR be PVM]]</f>
        <v>0</v>
      </c>
      <c r="Y214" s="19">
        <f>+Table1_176[[#This Row],[Siūloma pirkimo suma EUR be PVM]]*1.05</f>
        <v>0</v>
      </c>
      <c r="Z214" s="21"/>
      <c r="AA214" s="24"/>
    </row>
    <row r="215" spans="1:27" x14ac:dyDescent="0.25">
      <c r="A215" s="17" t="s">
        <v>201</v>
      </c>
      <c r="B215" s="14"/>
      <c r="C215" s="14" t="s">
        <v>175</v>
      </c>
      <c r="D215" s="18" t="s">
        <v>145</v>
      </c>
      <c r="E215" s="14" t="s">
        <v>25</v>
      </c>
      <c r="F215" s="18">
        <v>2</v>
      </c>
      <c r="G215" s="18" t="s">
        <v>9</v>
      </c>
      <c r="H215" s="18">
        <v>6</v>
      </c>
      <c r="I215" s="18">
        <v>30</v>
      </c>
      <c r="J215" s="18">
        <v>1</v>
      </c>
      <c r="K215" s="18" t="s">
        <v>178</v>
      </c>
      <c r="L215" s="18" t="s">
        <v>3</v>
      </c>
      <c r="M215" s="18" t="s">
        <v>3</v>
      </c>
      <c r="N215" s="18" t="s">
        <v>2</v>
      </c>
      <c r="O215" s="18" t="s">
        <v>8</v>
      </c>
      <c r="P215" s="18" t="s">
        <v>0</v>
      </c>
      <c r="Q215" s="14">
        <v>648</v>
      </c>
      <c r="R215" s="19">
        <v>10.355555555555556</v>
      </c>
      <c r="S215" s="20">
        <v>5</v>
      </c>
      <c r="T215" s="16">
        <f>+Table1_176[[#This Row],[Preliminarus kiekis 36 mėn.]]*Table1_176[[#This Row],[Vieneto įkainis EUR be PVM]]</f>
        <v>6710.4000000000005</v>
      </c>
      <c r="U215" s="21">
        <f>+Table1_176[[#This Row],[Planuojama pirkimo suma EUR be PVM]]*1.05</f>
        <v>7045.920000000001</v>
      </c>
      <c r="V215" s="22"/>
      <c r="W215" s="23">
        <v>5</v>
      </c>
      <c r="X215" s="19">
        <f>+Table1_176[[#This Row],[Preliminarus kiekis 36 mėn.]]*Table1_176[[#This Row],[Siūlomas vieneto įkainis EUR be PVM]]</f>
        <v>0</v>
      </c>
      <c r="Y215" s="19">
        <f>+Table1_176[[#This Row],[Siūloma pirkimo suma EUR be PVM]]*1.05</f>
        <v>0</v>
      </c>
      <c r="Z215" s="21"/>
      <c r="AA215" s="24"/>
    </row>
    <row r="216" spans="1:27" x14ac:dyDescent="0.25">
      <c r="A216" s="17" t="s">
        <v>200</v>
      </c>
      <c r="B216" s="14"/>
      <c r="C216" s="14" t="s">
        <v>175</v>
      </c>
      <c r="D216" s="18" t="s">
        <v>179</v>
      </c>
      <c r="E216" s="14" t="s">
        <v>25</v>
      </c>
      <c r="F216" s="18">
        <v>2</v>
      </c>
      <c r="G216" s="18" t="s">
        <v>13</v>
      </c>
      <c r="H216" s="18">
        <v>6</v>
      </c>
      <c r="I216" s="18">
        <v>30</v>
      </c>
      <c r="J216" s="18">
        <v>1</v>
      </c>
      <c r="K216" s="18" t="s">
        <v>178</v>
      </c>
      <c r="L216" s="18" t="s">
        <v>3</v>
      </c>
      <c r="M216" s="18" t="s">
        <v>3</v>
      </c>
      <c r="N216" s="18" t="s">
        <v>2</v>
      </c>
      <c r="O216" s="18" t="s">
        <v>8</v>
      </c>
      <c r="P216" s="18" t="s">
        <v>0</v>
      </c>
      <c r="Q216" s="14">
        <v>612</v>
      </c>
      <c r="R216" s="19">
        <v>9.56</v>
      </c>
      <c r="S216" s="20">
        <v>5</v>
      </c>
      <c r="T216" s="16">
        <f>+Table1_176[[#This Row],[Preliminarus kiekis 36 mėn.]]*Table1_176[[#This Row],[Vieneto įkainis EUR be PVM]]</f>
        <v>5850.72</v>
      </c>
      <c r="U216" s="21">
        <f>+Table1_176[[#This Row],[Planuojama pirkimo suma EUR be PVM]]*1.05</f>
        <v>6143.2560000000003</v>
      </c>
      <c r="V216" s="22"/>
      <c r="W216" s="23">
        <v>5</v>
      </c>
      <c r="X216" s="19">
        <f>+Table1_176[[#This Row],[Preliminarus kiekis 36 mėn.]]*Table1_176[[#This Row],[Siūlomas vieneto įkainis EUR be PVM]]</f>
        <v>0</v>
      </c>
      <c r="Y216" s="19">
        <f>+Table1_176[[#This Row],[Siūloma pirkimo suma EUR be PVM]]*1.05</f>
        <v>0</v>
      </c>
      <c r="Z216" s="21"/>
      <c r="AA216" s="24"/>
    </row>
    <row r="217" spans="1:27" x14ac:dyDescent="0.25">
      <c r="A217" s="17" t="s">
        <v>199</v>
      </c>
      <c r="B217" s="14"/>
      <c r="C217" s="14" t="s">
        <v>175</v>
      </c>
      <c r="D217" s="18" t="s">
        <v>198</v>
      </c>
      <c r="E217" s="14" t="s">
        <v>25</v>
      </c>
      <c r="F217" s="18">
        <v>2</v>
      </c>
      <c r="G217" s="18" t="s">
        <v>13</v>
      </c>
      <c r="H217" s="18">
        <v>6</v>
      </c>
      <c r="I217" s="18">
        <v>30</v>
      </c>
      <c r="J217" s="18">
        <v>1</v>
      </c>
      <c r="K217" s="18" t="s">
        <v>178</v>
      </c>
      <c r="L217" s="18" t="s">
        <v>3</v>
      </c>
      <c r="M217" s="18" t="s">
        <v>3</v>
      </c>
      <c r="N217" s="18" t="s">
        <v>2</v>
      </c>
      <c r="O217" s="18" t="s">
        <v>8</v>
      </c>
      <c r="P217" s="18" t="s">
        <v>0</v>
      </c>
      <c r="Q217" s="14">
        <v>36</v>
      </c>
      <c r="R217" s="19">
        <v>9.82</v>
      </c>
      <c r="S217" s="20">
        <v>5</v>
      </c>
      <c r="T217" s="16">
        <f>+Table1_176[[#This Row],[Preliminarus kiekis 36 mėn.]]*Table1_176[[#This Row],[Vieneto įkainis EUR be PVM]]</f>
        <v>353.52</v>
      </c>
      <c r="U217" s="21">
        <f>+Table1_176[[#This Row],[Planuojama pirkimo suma EUR be PVM]]*1.05</f>
        <v>371.19599999999997</v>
      </c>
      <c r="V217" s="22"/>
      <c r="W217" s="23">
        <v>5</v>
      </c>
      <c r="X217" s="19">
        <f>+Table1_176[[#This Row],[Preliminarus kiekis 36 mėn.]]*Table1_176[[#This Row],[Siūlomas vieneto įkainis EUR be PVM]]</f>
        <v>0</v>
      </c>
      <c r="Y217" s="19">
        <f>+Table1_176[[#This Row],[Siūloma pirkimo suma EUR be PVM]]*1.05</f>
        <v>0</v>
      </c>
      <c r="Z217" s="21"/>
      <c r="AA217" s="24"/>
    </row>
    <row r="218" spans="1:27" x14ac:dyDescent="0.25">
      <c r="A218" s="17" t="s">
        <v>197</v>
      </c>
      <c r="B218" s="14"/>
      <c r="C218" s="14" t="s">
        <v>175</v>
      </c>
      <c r="D218" s="18" t="s">
        <v>172</v>
      </c>
      <c r="E218" s="14" t="s">
        <v>10</v>
      </c>
      <c r="F218" s="18">
        <v>1</v>
      </c>
      <c r="G218" s="18" t="s">
        <v>13</v>
      </c>
      <c r="H218" s="18">
        <v>3</v>
      </c>
      <c r="I218" s="18">
        <v>15</v>
      </c>
      <c r="J218" s="18">
        <v>1</v>
      </c>
      <c r="K218" s="18" t="s">
        <v>178</v>
      </c>
      <c r="L218" s="18" t="s">
        <v>3</v>
      </c>
      <c r="M218" s="18" t="s">
        <v>3</v>
      </c>
      <c r="N218" s="18" t="s">
        <v>2</v>
      </c>
      <c r="O218" s="18" t="s">
        <v>8</v>
      </c>
      <c r="P218" s="18" t="s">
        <v>0</v>
      </c>
      <c r="Q218" s="14">
        <v>1296</v>
      </c>
      <c r="R218" s="19">
        <v>9.3999999999999986</v>
      </c>
      <c r="S218" s="20">
        <v>5</v>
      </c>
      <c r="T218" s="16">
        <f>+Table1_176[[#This Row],[Preliminarus kiekis 36 mėn.]]*Table1_176[[#This Row],[Vieneto įkainis EUR be PVM]]</f>
        <v>12182.399999999998</v>
      </c>
      <c r="U218" s="21">
        <f>+Table1_176[[#This Row],[Planuojama pirkimo suma EUR be PVM]]*1.05</f>
        <v>12791.519999999999</v>
      </c>
      <c r="V218" s="22"/>
      <c r="W218" s="23">
        <v>5</v>
      </c>
      <c r="X218" s="19">
        <f>+Table1_176[[#This Row],[Preliminarus kiekis 36 mėn.]]*Table1_176[[#This Row],[Siūlomas vieneto įkainis EUR be PVM]]</f>
        <v>0</v>
      </c>
      <c r="Y218" s="19">
        <f>+Table1_176[[#This Row],[Siūloma pirkimo suma EUR be PVM]]*1.05</f>
        <v>0</v>
      </c>
      <c r="Z218" s="21"/>
      <c r="AA218" s="24"/>
    </row>
    <row r="219" spans="1:27" x14ac:dyDescent="0.25">
      <c r="A219" s="17" t="s">
        <v>196</v>
      </c>
      <c r="B219" s="14"/>
      <c r="C219" s="14" t="s">
        <v>175</v>
      </c>
      <c r="D219" s="18" t="s">
        <v>179</v>
      </c>
      <c r="E219" s="14" t="s">
        <v>10</v>
      </c>
      <c r="F219" s="18">
        <v>1</v>
      </c>
      <c r="G219" s="18" t="s">
        <v>13</v>
      </c>
      <c r="H219" s="18">
        <v>4</v>
      </c>
      <c r="I219" s="18" t="s">
        <v>140</v>
      </c>
      <c r="J219" s="18">
        <v>1</v>
      </c>
      <c r="K219" s="18" t="s">
        <v>178</v>
      </c>
      <c r="L219" s="18" t="s">
        <v>3</v>
      </c>
      <c r="M219" s="18" t="s">
        <v>3</v>
      </c>
      <c r="N219" s="18" t="s">
        <v>2</v>
      </c>
      <c r="O219" s="18" t="s">
        <v>8</v>
      </c>
      <c r="P219" s="18" t="s">
        <v>0</v>
      </c>
      <c r="Q219" s="14">
        <v>1728</v>
      </c>
      <c r="R219" s="19">
        <v>6.48</v>
      </c>
      <c r="S219" s="20">
        <v>5</v>
      </c>
      <c r="T219" s="16">
        <f>+Table1_176[[#This Row],[Preliminarus kiekis 36 mėn.]]*Table1_176[[#This Row],[Vieneto įkainis EUR be PVM]]</f>
        <v>11197.44</v>
      </c>
      <c r="U219" s="21">
        <f>+Table1_176[[#This Row],[Planuojama pirkimo suma EUR be PVM]]*1.05</f>
        <v>11757.312000000002</v>
      </c>
      <c r="V219" s="22"/>
      <c r="W219" s="23">
        <v>5</v>
      </c>
      <c r="X219" s="19">
        <f>+Table1_176[[#This Row],[Preliminarus kiekis 36 mėn.]]*Table1_176[[#This Row],[Siūlomas vieneto įkainis EUR be PVM]]</f>
        <v>0</v>
      </c>
      <c r="Y219" s="19">
        <f>+Table1_176[[#This Row],[Siūloma pirkimo suma EUR be PVM]]*1.05</f>
        <v>0</v>
      </c>
      <c r="Z219" s="21"/>
      <c r="AA219" s="24"/>
    </row>
    <row r="220" spans="1:27" x14ac:dyDescent="0.25">
      <c r="A220" s="17" t="s">
        <v>195</v>
      </c>
      <c r="B220" s="14"/>
      <c r="C220" s="14" t="s">
        <v>175</v>
      </c>
      <c r="D220" s="18" t="s">
        <v>15</v>
      </c>
      <c r="E220" s="14" t="s">
        <v>14</v>
      </c>
      <c r="F220" s="18">
        <v>1</v>
      </c>
      <c r="G220" s="18" t="s">
        <v>13</v>
      </c>
      <c r="H220" s="18">
        <v>30</v>
      </c>
      <c r="I220" s="18">
        <v>75</v>
      </c>
      <c r="J220" s="18">
        <v>1</v>
      </c>
      <c r="K220" s="18" t="s">
        <v>77</v>
      </c>
      <c r="L220" s="18" t="s">
        <v>3</v>
      </c>
      <c r="M220" s="18" t="s">
        <v>3</v>
      </c>
      <c r="N220" s="18" t="s">
        <v>2</v>
      </c>
      <c r="O220" s="18" t="s">
        <v>8</v>
      </c>
      <c r="P220" s="18" t="s">
        <v>0</v>
      </c>
      <c r="Q220" s="14">
        <v>44820</v>
      </c>
      <c r="R220" s="19">
        <v>1.2628063819976101</v>
      </c>
      <c r="S220" s="20">
        <v>5</v>
      </c>
      <c r="T220" s="16">
        <f>+Table1_176[[#This Row],[Preliminarus kiekis 36 mėn.]]*Table1_176[[#This Row],[Vieneto įkainis EUR be PVM]]</f>
        <v>56598.982041132884</v>
      </c>
      <c r="U220" s="21">
        <f>+Table1_176[[#This Row],[Planuojama pirkimo suma EUR be PVM]]*1.05</f>
        <v>59428.931143189533</v>
      </c>
      <c r="V220" s="22"/>
      <c r="W220" s="23">
        <v>5</v>
      </c>
      <c r="X220" s="19">
        <f>+Table1_176[[#This Row],[Preliminarus kiekis 36 mėn.]]*Table1_176[[#This Row],[Siūlomas vieneto įkainis EUR be PVM]]</f>
        <v>0</v>
      </c>
      <c r="Y220" s="19">
        <f>+Table1_176[[#This Row],[Siūloma pirkimo suma EUR be PVM]]*1.05</f>
        <v>0</v>
      </c>
      <c r="Z220" s="21"/>
      <c r="AA220" s="24"/>
    </row>
    <row r="221" spans="1:27" x14ac:dyDescent="0.25">
      <c r="A221" s="17" t="s">
        <v>194</v>
      </c>
      <c r="B221" s="14"/>
      <c r="C221" s="14" t="s">
        <v>175</v>
      </c>
      <c r="D221" s="18" t="s">
        <v>26</v>
      </c>
      <c r="E221" s="14" t="s">
        <v>14</v>
      </c>
      <c r="F221" s="18">
        <v>1</v>
      </c>
      <c r="G221" s="18" t="s">
        <v>13</v>
      </c>
      <c r="H221" s="18">
        <v>16</v>
      </c>
      <c r="I221" s="18">
        <v>45</v>
      </c>
      <c r="J221" s="18">
        <v>1</v>
      </c>
      <c r="K221" s="18" t="s">
        <v>77</v>
      </c>
      <c r="L221" s="18" t="s">
        <v>3</v>
      </c>
      <c r="M221" s="18" t="s">
        <v>3</v>
      </c>
      <c r="N221" s="18" t="s">
        <v>2</v>
      </c>
      <c r="O221" s="18" t="s">
        <v>8</v>
      </c>
      <c r="P221" s="18" t="s">
        <v>0</v>
      </c>
      <c r="Q221" s="14">
        <v>6876</v>
      </c>
      <c r="R221" s="19">
        <v>1.5330759162303667</v>
      </c>
      <c r="S221" s="20">
        <v>5</v>
      </c>
      <c r="T221" s="16">
        <f>+Table1_176[[#This Row],[Preliminarus kiekis 36 mėn.]]*Table1_176[[#This Row],[Vieneto įkainis EUR be PVM]]</f>
        <v>10541.43</v>
      </c>
      <c r="U221" s="21">
        <f>+Table1_176[[#This Row],[Planuojama pirkimo suma EUR be PVM]]*1.05</f>
        <v>11068.5015</v>
      </c>
      <c r="V221" s="22"/>
      <c r="W221" s="23">
        <v>5</v>
      </c>
      <c r="X221" s="19">
        <f>+Table1_176[[#This Row],[Preliminarus kiekis 36 mėn.]]*Table1_176[[#This Row],[Siūlomas vieneto įkainis EUR be PVM]]</f>
        <v>0</v>
      </c>
      <c r="Y221" s="19">
        <f>+Table1_176[[#This Row],[Siūloma pirkimo suma EUR be PVM]]*1.05</f>
        <v>0</v>
      </c>
      <c r="Z221" s="21"/>
      <c r="AA221" s="24"/>
    </row>
    <row r="222" spans="1:27" x14ac:dyDescent="0.25">
      <c r="A222" s="17" t="s">
        <v>193</v>
      </c>
      <c r="B222" s="14"/>
      <c r="C222" s="14" t="s">
        <v>175</v>
      </c>
      <c r="D222" s="18" t="s">
        <v>89</v>
      </c>
      <c r="E222" s="14" t="s">
        <v>14</v>
      </c>
      <c r="F222" s="18">
        <v>1</v>
      </c>
      <c r="G222" s="18" t="s">
        <v>13</v>
      </c>
      <c r="H222" s="18">
        <v>12</v>
      </c>
      <c r="I222" s="18">
        <v>45</v>
      </c>
      <c r="J222" s="18">
        <v>1</v>
      </c>
      <c r="K222" s="18" t="s">
        <v>77</v>
      </c>
      <c r="L222" s="18" t="s">
        <v>3</v>
      </c>
      <c r="M222" s="18" t="s">
        <v>3</v>
      </c>
      <c r="N222" s="18" t="s">
        <v>2</v>
      </c>
      <c r="O222" s="18" t="s">
        <v>8</v>
      </c>
      <c r="P222" s="18" t="s">
        <v>0</v>
      </c>
      <c r="Q222" s="14">
        <v>2556</v>
      </c>
      <c r="R222" s="19">
        <v>2.0077934272300473</v>
      </c>
      <c r="S222" s="20">
        <v>5</v>
      </c>
      <c r="T222" s="16">
        <f>+Table1_176[[#This Row],[Preliminarus kiekis 36 mėn.]]*Table1_176[[#This Row],[Vieneto įkainis EUR be PVM]]</f>
        <v>5131.920000000001</v>
      </c>
      <c r="U222" s="21">
        <f>+Table1_176[[#This Row],[Planuojama pirkimo suma EUR be PVM]]*1.05</f>
        <v>5388.5160000000014</v>
      </c>
      <c r="V222" s="22"/>
      <c r="W222" s="23">
        <v>5</v>
      </c>
      <c r="X222" s="19">
        <f>+Table1_176[[#This Row],[Preliminarus kiekis 36 mėn.]]*Table1_176[[#This Row],[Siūlomas vieneto įkainis EUR be PVM]]</f>
        <v>0</v>
      </c>
      <c r="Y222" s="19">
        <f>+Table1_176[[#This Row],[Siūloma pirkimo suma EUR be PVM]]*1.05</f>
        <v>0</v>
      </c>
      <c r="Z222" s="21"/>
      <c r="AA222" s="24"/>
    </row>
    <row r="223" spans="1:27" x14ac:dyDescent="0.25">
      <c r="A223" s="17" t="s">
        <v>192</v>
      </c>
      <c r="B223" s="14"/>
      <c r="C223" s="14" t="s">
        <v>175</v>
      </c>
      <c r="D223" s="18" t="s">
        <v>145</v>
      </c>
      <c r="E223" s="14" t="s">
        <v>10</v>
      </c>
      <c r="F223" s="18">
        <v>1</v>
      </c>
      <c r="G223" s="18" t="s">
        <v>13</v>
      </c>
      <c r="H223" s="18">
        <v>4</v>
      </c>
      <c r="I223" s="18" t="s">
        <v>140</v>
      </c>
      <c r="J223" s="18">
        <v>1</v>
      </c>
      <c r="K223" s="18" t="s">
        <v>178</v>
      </c>
      <c r="L223" s="18" t="s">
        <v>3</v>
      </c>
      <c r="M223" s="18" t="s">
        <v>3</v>
      </c>
      <c r="N223" s="18" t="s">
        <v>2</v>
      </c>
      <c r="O223" s="18" t="s">
        <v>8</v>
      </c>
      <c r="P223" s="18" t="s">
        <v>0</v>
      </c>
      <c r="Q223" s="14">
        <v>540</v>
      </c>
      <c r="R223" s="19">
        <v>7.2</v>
      </c>
      <c r="S223" s="20">
        <v>5</v>
      </c>
      <c r="T223" s="16">
        <f>+Table1_176[[#This Row],[Preliminarus kiekis 36 mėn.]]*Table1_176[[#This Row],[Vieneto įkainis EUR be PVM]]</f>
        <v>3888</v>
      </c>
      <c r="U223" s="21">
        <f>+Table1_176[[#This Row],[Planuojama pirkimo suma EUR be PVM]]*1.05</f>
        <v>4082.4</v>
      </c>
      <c r="V223" s="22"/>
      <c r="W223" s="23">
        <v>5</v>
      </c>
      <c r="X223" s="19">
        <f>+Table1_176[[#This Row],[Preliminarus kiekis 36 mėn.]]*Table1_176[[#This Row],[Siūlomas vieneto įkainis EUR be PVM]]</f>
        <v>0</v>
      </c>
      <c r="Y223" s="19">
        <f>+Table1_176[[#This Row],[Siūloma pirkimo suma EUR be PVM]]*1.05</f>
        <v>0</v>
      </c>
      <c r="Z223" s="21"/>
      <c r="AA223" s="24"/>
    </row>
    <row r="224" spans="1:27" x14ac:dyDescent="0.25">
      <c r="A224" s="17" t="s">
        <v>191</v>
      </c>
      <c r="B224" s="14"/>
      <c r="C224" s="14" t="s">
        <v>175</v>
      </c>
      <c r="D224" s="18" t="s">
        <v>17</v>
      </c>
      <c r="E224" s="14" t="s">
        <v>14</v>
      </c>
      <c r="F224" s="18">
        <v>1</v>
      </c>
      <c r="G224" s="18" t="s">
        <v>13</v>
      </c>
      <c r="H224" s="18">
        <v>19</v>
      </c>
      <c r="I224" s="18">
        <v>75</v>
      </c>
      <c r="J224" s="18">
        <v>1</v>
      </c>
      <c r="K224" s="18" t="s">
        <v>77</v>
      </c>
      <c r="L224" s="18" t="s">
        <v>3</v>
      </c>
      <c r="M224" s="18" t="s">
        <v>3</v>
      </c>
      <c r="N224" s="18" t="s">
        <v>2</v>
      </c>
      <c r="O224" s="18" t="s">
        <v>8</v>
      </c>
      <c r="P224" s="18" t="s">
        <v>0</v>
      </c>
      <c r="Q224" s="14">
        <v>65052</v>
      </c>
      <c r="R224" s="19">
        <v>1.2863150482725325</v>
      </c>
      <c r="S224" s="20">
        <v>5</v>
      </c>
      <c r="T224" s="16">
        <f>+Table1_176[[#This Row],[Preliminarus kiekis 36 mėn.]]*Table1_176[[#This Row],[Vieneto įkainis EUR be PVM]]</f>
        <v>83677.366520224779</v>
      </c>
      <c r="U224" s="21">
        <f>+Table1_176[[#This Row],[Planuojama pirkimo suma EUR be PVM]]*1.05</f>
        <v>87861.234846236024</v>
      </c>
      <c r="V224" s="22"/>
      <c r="W224" s="23">
        <v>5</v>
      </c>
      <c r="X224" s="19">
        <f>+Table1_176[[#This Row],[Preliminarus kiekis 36 mėn.]]*Table1_176[[#This Row],[Siūlomas vieneto įkainis EUR be PVM]]</f>
        <v>0</v>
      </c>
      <c r="Y224" s="19">
        <f>+Table1_176[[#This Row],[Siūloma pirkimo suma EUR be PVM]]*1.05</f>
        <v>0</v>
      </c>
      <c r="Z224" s="21"/>
      <c r="AA224" s="24"/>
    </row>
    <row r="225" spans="1:27" x14ac:dyDescent="0.25">
      <c r="A225" s="17" t="s">
        <v>190</v>
      </c>
      <c r="B225" s="14"/>
      <c r="C225" s="14" t="s">
        <v>175</v>
      </c>
      <c r="D225" s="18" t="s">
        <v>22</v>
      </c>
      <c r="E225" s="14" t="s">
        <v>14</v>
      </c>
      <c r="F225" s="18">
        <v>1</v>
      </c>
      <c r="G225" s="18" t="s">
        <v>13</v>
      </c>
      <c r="H225" s="18">
        <v>19</v>
      </c>
      <c r="I225" s="18">
        <v>45</v>
      </c>
      <c r="J225" s="18">
        <v>1</v>
      </c>
      <c r="K225" s="18" t="s">
        <v>74</v>
      </c>
      <c r="L225" s="18" t="s">
        <v>3</v>
      </c>
      <c r="M225" s="18" t="s">
        <v>3</v>
      </c>
      <c r="N225" s="18" t="s">
        <v>2</v>
      </c>
      <c r="O225" s="18" t="s">
        <v>8</v>
      </c>
      <c r="P225" s="18" t="s">
        <v>0</v>
      </c>
      <c r="Q225" s="14">
        <v>9360</v>
      </c>
      <c r="R225" s="19">
        <v>3.1776923076923076</v>
      </c>
      <c r="S225" s="20">
        <v>5</v>
      </c>
      <c r="T225" s="16">
        <f>+Table1_176[[#This Row],[Preliminarus kiekis 36 mėn.]]*Table1_176[[#This Row],[Vieneto įkainis EUR be PVM]]</f>
        <v>29743.200000000001</v>
      </c>
      <c r="U225" s="21">
        <f>+Table1_176[[#This Row],[Planuojama pirkimo suma EUR be PVM]]*1.05</f>
        <v>31230.36</v>
      </c>
      <c r="V225" s="22"/>
      <c r="W225" s="23">
        <v>5</v>
      </c>
      <c r="X225" s="19">
        <f>+Table1_176[[#This Row],[Preliminarus kiekis 36 mėn.]]*Table1_176[[#This Row],[Siūlomas vieneto įkainis EUR be PVM]]</f>
        <v>0</v>
      </c>
      <c r="Y225" s="19">
        <f>+Table1_176[[#This Row],[Siūloma pirkimo suma EUR be PVM]]*1.05</f>
        <v>0</v>
      </c>
      <c r="Z225" s="21"/>
      <c r="AA225" s="24"/>
    </row>
    <row r="226" spans="1:27" x14ac:dyDescent="0.25">
      <c r="A226" s="17" t="s">
        <v>189</v>
      </c>
      <c r="B226" s="14"/>
      <c r="C226" s="14" t="s">
        <v>175</v>
      </c>
      <c r="D226" s="18" t="s">
        <v>15</v>
      </c>
      <c r="E226" s="14" t="s">
        <v>14</v>
      </c>
      <c r="F226" s="18">
        <v>1</v>
      </c>
      <c r="G226" s="18" t="s">
        <v>13</v>
      </c>
      <c r="H226" s="18">
        <v>19</v>
      </c>
      <c r="I226" s="18">
        <v>45</v>
      </c>
      <c r="J226" s="18">
        <v>1</v>
      </c>
      <c r="K226" s="18" t="s">
        <v>74</v>
      </c>
      <c r="L226" s="18" t="s">
        <v>3</v>
      </c>
      <c r="M226" s="18" t="s">
        <v>3</v>
      </c>
      <c r="N226" s="18" t="s">
        <v>2</v>
      </c>
      <c r="O226" s="18" t="s">
        <v>8</v>
      </c>
      <c r="P226" s="18" t="s">
        <v>0</v>
      </c>
      <c r="Q226" s="14">
        <v>7488</v>
      </c>
      <c r="R226" s="19">
        <v>1.6002403846153848</v>
      </c>
      <c r="S226" s="20">
        <v>5</v>
      </c>
      <c r="T226" s="16">
        <f>+Table1_176[[#This Row],[Preliminarus kiekis 36 mėn.]]*Table1_176[[#This Row],[Vieneto įkainis EUR be PVM]]</f>
        <v>11982.6</v>
      </c>
      <c r="U226" s="21">
        <f>+Table1_176[[#This Row],[Planuojama pirkimo suma EUR be PVM]]*1.05</f>
        <v>12581.730000000001</v>
      </c>
      <c r="V226" s="22"/>
      <c r="W226" s="23">
        <v>5</v>
      </c>
      <c r="X226" s="19">
        <f>+Table1_176[[#This Row],[Preliminarus kiekis 36 mėn.]]*Table1_176[[#This Row],[Siūlomas vieneto įkainis EUR be PVM]]</f>
        <v>0</v>
      </c>
      <c r="Y226" s="19">
        <f>+Table1_176[[#This Row],[Siūloma pirkimo suma EUR be PVM]]*1.05</f>
        <v>0</v>
      </c>
      <c r="Z226" s="21"/>
      <c r="AA226" s="24"/>
    </row>
    <row r="227" spans="1:27" x14ac:dyDescent="0.25">
      <c r="A227" s="17" t="s">
        <v>188</v>
      </c>
      <c r="B227" s="14"/>
      <c r="C227" s="14" t="s">
        <v>175</v>
      </c>
      <c r="D227" s="18" t="s">
        <v>172</v>
      </c>
      <c r="E227" s="14" t="s">
        <v>10</v>
      </c>
      <c r="F227" s="18">
        <v>1</v>
      </c>
      <c r="G227" s="18" t="s">
        <v>13</v>
      </c>
      <c r="H227" s="18">
        <v>5</v>
      </c>
      <c r="I227" s="18">
        <v>15</v>
      </c>
      <c r="J227" s="18">
        <v>1</v>
      </c>
      <c r="K227" s="18" t="s">
        <v>178</v>
      </c>
      <c r="L227" s="18" t="s">
        <v>3</v>
      </c>
      <c r="M227" s="18" t="s">
        <v>3</v>
      </c>
      <c r="N227" s="18" t="s">
        <v>2</v>
      </c>
      <c r="O227" s="18" t="s">
        <v>8</v>
      </c>
      <c r="P227" s="18" t="s">
        <v>0</v>
      </c>
      <c r="Q227" s="14">
        <v>1296</v>
      </c>
      <c r="R227" s="19">
        <v>7.6000000000000005</v>
      </c>
      <c r="S227" s="20">
        <v>5</v>
      </c>
      <c r="T227" s="16">
        <f>+Table1_176[[#This Row],[Preliminarus kiekis 36 mėn.]]*Table1_176[[#This Row],[Vieneto įkainis EUR be PVM]]</f>
        <v>9849.6</v>
      </c>
      <c r="U227" s="21">
        <f>+Table1_176[[#This Row],[Planuojama pirkimo suma EUR be PVM]]*1.05</f>
        <v>10342.08</v>
      </c>
      <c r="V227" s="22"/>
      <c r="W227" s="23">
        <v>5</v>
      </c>
      <c r="X227" s="19">
        <f>+Table1_176[[#This Row],[Preliminarus kiekis 36 mėn.]]*Table1_176[[#This Row],[Siūlomas vieneto įkainis EUR be PVM]]</f>
        <v>0</v>
      </c>
      <c r="Y227" s="19">
        <f>+Table1_176[[#This Row],[Siūloma pirkimo suma EUR be PVM]]*1.05</f>
        <v>0</v>
      </c>
      <c r="Z227" s="21"/>
      <c r="AA227" s="24"/>
    </row>
    <row r="228" spans="1:27" x14ac:dyDescent="0.25">
      <c r="A228" s="17" t="s">
        <v>187</v>
      </c>
      <c r="B228" s="14"/>
      <c r="C228" s="14" t="s">
        <v>175</v>
      </c>
      <c r="D228" s="18" t="s">
        <v>22</v>
      </c>
      <c r="E228" s="14" t="s">
        <v>174</v>
      </c>
      <c r="F228" s="18">
        <v>1</v>
      </c>
      <c r="G228" s="18" t="s">
        <v>13</v>
      </c>
      <c r="H228" s="18">
        <v>16</v>
      </c>
      <c r="I228" s="18">
        <v>45</v>
      </c>
      <c r="J228" s="18">
        <v>1</v>
      </c>
      <c r="K228" s="18" t="s">
        <v>77</v>
      </c>
      <c r="L228" s="18" t="s">
        <v>3</v>
      </c>
      <c r="M228" s="18" t="s">
        <v>3</v>
      </c>
      <c r="N228" s="18" t="s">
        <v>2</v>
      </c>
      <c r="O228" s="18" t="s">
        <v>8</v>
      </c>
      <c r="P228" s="18" t="s">
        <v>0</v>
      </c>
      <c r="Q228" s="14">
        <v>540</v>
      </c>
      <c r="R228" s="19">
        <v>1.3</v>
      </c>
      <c r="S228" s="20">
        <v>5</v>
      </c>
      <c r="T228" s="16">
        <f>+Table1_176[[#This Row],[Preliminarus kiekis 36 mėn.]]*Table1_176[[#This Row],[Vieneto įkainis EUR be PVM]]</f>
        <v>702</v>
      </c>
      <c r="U228" s="21">
        <f>+Table1_176[[#This Row],[Planuojama pirkimo suma EUR be PVM]]*1.05</f>
        <v>737.1</v>
      </c>
      <c r="V228" s="22"/>
      <c r="W228" s="23">
        <v>5</v>
      </c>
      <c r="X228" s="19">
        <f>+Table1_176[[#This Row],[Preliminarus kiekis 36 mėn.]]*Table1_176[[#This Row],[Siūlomas vieneto įkainis EUR be PVM]]</f>
        <v>0</v>
      </c>
      <c r="Y228" s="19">
        <f>+Table1_176[[#This Row],[Siūloma pirkimo suma EUR be PVM]]*1.05</f>
        <v>0</v>
      </c>
      <c r="Z228" s="21"/>
      <c r="AA228" s="24"/>
    </row>
    <row r="229" spans="1:27" x14ac:dyDescent="0.25">
      <c r="A229" s="17" t="s">
        <v>186</v>
      </c>
      <c r="B229" s="14"/>
      <c r="C229" s="14" t="s">
        <v>175</v>
      </c>
      <c r="D229" s="18" t="s">
        <v>26</v>
      </c>
      <c r="E229" s="14" t="s">
        <v>174</v>
      </c>
      <c r="F229" s="18">
        <v>1</v>
      </c>
      <c r="G229" s="18" t="s">
        <v>13</v>
      </c>
      <c r="H229" s="18">
        <v>16</v>
      </c>
      <c r="I229" s="18">
        <v>45</v>
      </c>
      <c r="J229" s="18">
        <v>1</v>
      </c>
      <c r="K229" s="18" t="s">
        <v>77</v>
      </c>
      <c r="L229" s="18" t="s">
        <v>3</v>
      </c>
      <c r="M229" s="18" t="s">
        <v>3</v>
      </c>
      <c r="N229" s="18" t="s">
        <v>2</v>
      </c>
      <c r="O229" s="18" t="s">
        <v>8</v>
      </c>
      <c r="P229" s="18" t="s">
        <v>0</v>
      </c>
      <c r="Q229" s="14">
        <v>540</v>
      </c>
      <c r="R229" s="19">
        <v>1.45</v>
      </c>
      <c r="S229" s="20">
        <v>5</v>
      </c>
      <c r="T229" s="16">
        <f>+Table1_176[[#This Row],[Preliminarus kiekis 36 mėn.]]*Table1_176[[#This Row],[Vieneto įkainis EUR be PVM]]</f>
        <v>783</v>
      </c>
      <c r="U229" s="21">
        <f>+Table1_176[[#This Row],[Planuojama pirkimo suma EUR be PVM]]*1.05</f>
        <v>822.15000000000009</v>
      </c>
      <c r="V229" s="22"/>
      <c r="W229" s="23">
        <v>5</v>
      </c>
      <c r="X229" s="19">
        <f>+Table1_176[[#This Row],[Preliminarus kiekis 36 mėn.]]*Table1_176[[#This Row],[Siūlomas vieneto įkainis EUR be PVM]]</f>
        <v>0</v>
      </c>
      <c r="Y229" s="19">
        <f>+Table1_176[[#This Row],[Siūloma pirkimo suma EUR be PVM]]*1.05</f>
        <v>0</v>
      </c>
      <c r="Z229" s="21"/>
      <c r="AA229" s="24"/>
    </row>
    <row r="230" spans="1:27" x14ac:dyDescent="0.25">
      <c r="A230" s="17" t="s">
        <v>185</v>
      </c>
      <c r="B230" s="14"/>
      <c r="C230" s="14" t="s">
        <v>175</v>
      </c>
      <c r="D230" s="18" t="s">
        <v>15</v>
      </c>
      <c r="E230" s="14" t="s">
        <v>174</v>
      </c>
      <c r="F230" s="18">
        <v>1</v>
      </c>
      <c r="G230" s="18" t="s">
        <v>13</v>
      </c>
      <c r="H230" s="18">
        <v>24</v>
      </c>
      <c r="I230" s="18">
        <v>75</v>
      </c>
      <c r="J230" s="18">
        <v>1</v>
      </c>
      <c r="K230" s="18" t="s">
        <v>77</v>
      </c>
      <c r="L230" s="18" t="s">
        <v>3</v>
      </c>
      <c r="M230" s="18" t="s">
        <v>3</v>
      </c>
      <c r="N230" s="18" t="s">
        <v>2</v>
      </c>
      <c r="O230" s="18" t="s">
        <v>8</v>
      </c>
      <c r="P230" s="18" t="s">
        <v>0</v>
      </c>
      <c r="Q230" s="14">
        <v>1080</v>
      </c>
      <c r="R230" s="19">
        <v>1.3</v>
      </c>
      <c r="S230" s="20">
        <v>5</v>
      </c>
      <c r="T230" s="16">
        <f>+Table1_176[[#This Row],[Preliminarus kiekis 36 mėn.]]*Table1_176[[#This Row],[Vieneto įkainis EUR be PVM]]</f>
        <v>1404</v>
      </c>
      <c r="U230" s="21">
        <f>+Table1_176[[#This Row],[Planuojama pirkimo suma EUR be PVM]]*1.05</f>
        <v>1474.2</v>
      </c>
      <c r="V230" s="22"/>
      <c r="W230" s="23">
        <v>5</v>
      </c>
      <c r="X230" s="19">
        <f>+Table1_176[[#This Row],[Preliminarus kiekis 36 mėn.]]*Table1_176[[#This Row],[Siūlomas vieneto įkainis EUR be PVM]]</f>
        <v>0</v>
      </c>
      <c r="Y230" s="19">
        <f>+Table1_176[[#This Row],[Siūloma pirkimo suma EUR be PVM]]*1.05</f>
        <v>0</v>
      </c>
      <c r="Z230" s="21"/>
      <c r="AA230" s="24"/>
    </row>
    <row r="231" spans="1:27" x14ac:dyDescent="0.25">
      <c r="A231" s="17" t="s">
        <v>184</v>
      </c>
      <c r="B231" s="14"/>
      <c r="C231" s="14" t="s">
        <v>175</v>
      </c>
      <c r="D231" s="18" t="s">
        <v>15</v>
      </c>
      <c r="E231" s="14" t="s">
        <v>174</v>
      </c>
      <c r="F231" s="18">
        <v>1</v>
      </c>
      <c r="G231" s="18" t="s">
        <v>13</v>
      </c>
      <c r="H231" s="18">
        <v>35</v>
      </c>
      <c r="I231" s="18">
        <v>90</v>
      </c>
      <c r="J231" s="18">
        <v>1</v>
      </c>
      <c r="K231" s="18" t="s">
        <v>77</v>
      </c>
      <c r="L231" s="18" t="s">
        <v>3</v>
      </c>
      <c r="M231" s="18" t="s">
        <v>3</v>
      </c>
      <c r="N231" s="18" t="s">
        <v>2</v>
      </c>
      <c r="O231" s="18" t="s">
        <v>8</v>
      </c>
      <c r="P231" s="18" t="s">
        <v>0</v>
      </c>
      <c r="Q231" s="14">
        <v>10800</v>
      </c>
      <c r="R231" s="19">
        <v>1.3888888888888888</v>
      </c>
      <c r="S231" s="20">
        <v>5</v>
      </c>
      <c r="T231" s="16">
        <f>+Table1_176[[#This Row],[Preliminarus kiekis 36 mėn.]]*Table1_176[[#This Row],[Vieneto įkainis EUR be PVM]]</f>
        <v>15000</v>
      </c>
      <c r="U231" s="21">
        <f>+Table1_176[[#This Row],[Planuojama pirkimo suma EUR be PVM]]*1.05</f>
        <v>15750</v>
      </c>
      <c r="V231" s="22"/>
      <c r="W231" s="23">
        <v>5</v>
      </c>
      <c r="X231" s="19">
        <f>+Table1_176[[#This Row],[Preliminarus kiekis 36 mėn.]]*Table1_176[[#This Row],[Siūlomas vieneto įkainis EUR be PVM]]</f>
        <v>0</v>
      </c>
      <c r="Y231" s="19">
        <f>+Table1_176[[#This Row],[Siūloma pirkimo suma EUR be PVM]]*1.05</f>
        <v>0</v>
      </c>
      <c r="Z231" s="21"/>
      <c r="AA231" s="24"/>
    </row>
    <row r="232" spans="1:27" x14ac:dyDescent="0.25">
      <c r="A232" s="17" t="s">
        <v>183</v>
      </c>
      <c r="B232" s="14"/>
      <c r="C232" s="14" t="s">
        <v>175</v>
      </c>
      <c r="D232" s="18" t="s">
        <v>15</v>
      </c>
      <c r="E232" s="14" t="s">
        <v>14</v>
      </c>
      <c r="F232" s="18">
        <v>1</v>
      </c>
      <c r="G232" s="18" t="s">
        <v>13</v>
      </c>
      <c r="H232" s="18">
        <v>26</v>
      </c>
      <c r="I232" s="18">
        <v>75</v>
      </c>
      <c r="J232" s="18">
        <v>1</v>
      </c>
      <c r="K232" s="18" t="s">
        <v>178</v>
      </c>
      <c r="L232" s="18" t="s">
        <v>3</v>
      </c>
      <c r="M232" s="18" t="s">
        <v>3</v>
      </c>
      <c r="N232" s="18" t="s">
        <v>2</v>
      </c>
      <c r="O232" s="18" t="s">
        <v>8</v>
      </c>
      <c r="P232" s="18" t="s">
        <v>0</v>
      </c>
      <c r="Q232" s="14">
        <v>288</v>
      </c>
      <c r="R232" s="19">
        <v>0.77</v>
      </c>
      <c r="S232" s="20">
        <v>5</v>
      </c>
      <c r="T232" s="16">
        <f>+Table1_176[[#This Row],[Preliminarus kiekis 36 mėn.]]*Table1_176[[#This Row],[Vieneto įkainis EUR be PVM]]</f>
        <v>221.76</v>
      </c>
      <c r="U232" s="21">
        <f>+Table1_176[[#This Row],[Planuojama pirkimo suma EUR be PVM]]*1.05</f>
        <v>232.84800000000001</v>
      </c>
      <c r="V232" s="22"/>
      <c r="W232" s="23">
        <v>5</v>
      </c>
      <c r="X232" s="19">
        <f>+Table1_176[[#This Row],[Preliminarus kiekis 36 mėn.]]*Table1_176[[#This Row],[Siūlomas vieneto įkainis EUR be PVM]]</f>
        <v>0</v>
      </c>
      <c r="Y232" s="19">
        <f>+Table1_176[[#This Row],[Siūloma pirkimo suma EUR be PVM]]*1.05</f>
        <v>0</v>
      </c>
      <c r="Z232" s="21"/>
      <c r="AA232" s="24"/>
    </row>
    <row r="233" spans="1:27" x14ac:dyDescent="0.25">
      <c r="A233" s="17" t="s">
        <v>182</v>
      </c>
      <c r="B233" s="14"/>
      <c r="C233" s="14" t="s">
        <v>175</v>
      </c>
      <c r="D233" s="18" t="s">
        <v>172</v>
      </c>
      <c r="E233" s="14" t="s">
        <v>25</v>
      </c>
      <c r="F233" s="18">
        <v>2</v>
      </c>
      <c r="G233" s="18" t="s">
        <v>13</v>
      </c>
      <c r="H233" s="18">
        <v>5.5</v>
      </c>
      <c r="I233" s="18">
        <v>30</v>
      </c>
      <c r="J233" s="18">
        <v>1</v>
      </c>
      <c r="K233" s="18" t="s">
        <v>178</v>
      </c>
      <c r="L233" s="18" t="s">
        <v>3</v>
      </c>
      <c r="M233" s="18" t="s">
        <v>3</v>
      </c>
      <c r="N233" s="18" t="s">
        <v>2</v>
      </c>
      <c r="O233" s="18" t="s">
        <v>8</v>
      </c>
      <c r="P233" s="18" t="s">
        <v>0</v>
      </c>
      <c r="Q233" s="14">
        <v>180</v>
      </c>
      <c r="R233" s="19">
        <v>18</v>
      </c>
      <c r="S233" s="20">
        <v>5</v>
      </c>
      <c r="T233" s="16">
        <f>+Table1_176[[#This Row],[Preliminarus kiekis 36 mėn.]]*Table1_176[[#This Row],[Vieneto įkainis EUR be PVM]]</f>
        <v>3240</v>
      </c>
      <c r="U233" s="21">
        <f>+Table1_176[[#This Row],[Planuojama pirkimo suma EUR be PVM]]*1.05</f>
        <v>3402</v>
      </c>
      <c r="V233" s="22"/>
      <c r="W233" s="23">
        <v>5</v>
      </c>
      <c r="X233" s="19">
        <f>+Table1_176[[#This Row],[Preliminarus kiekis 36 mėn.]]*Table1_176[[#This Row],[Siūlomas vieneto įkainis EUR be PVM]]</f>
        <v>0</v>
      </c>
      <c r="Y233" s="19">
        <f>+Table1_176[[#This Row],[Siūloma pirkimo suma EUR be PVM]]*1.05</f>
        <v>0</v>
      </c>
      <c r="Z233" s="21"/>
      <c r="AA233" s="24"/>
    </row>
    <row r="234" spans="1:27" x14ac:dyDescent="0.25">
      <c r="A234" s="17" t="s">
        <v>181</v>
      </c>
      <c r="B234" s="14"/>
      <c r="C234" s="14" t="s">
        <v>175</v>
      </c>
      <c r="D234" s="18" t="s">
        <v>132</v>
      </c>
      <c r="E234" s="14" t="s">
        <v>174</v>
      </c>
      <c r="F234" s="18">
        <v>1</v>
      </c>
      <c r="G234" s="18" t="s">
        <v>13</v>
      </c>
      <c r="H234" s="18">
        <v>6</v>
      </c>
      <c r="I234" s="18">
        <v>45</v>
      </c>
      <c r="J234" s="18">
        <v>1</v>
      </c>
      <c r="K234" s="18" t="s">
        <v>178</v>
      </c>
      <c r="L234" s="18" t="s">
        <v>3</v>
      </c>
      <c r="M234" s="18" t="s">
        <v>3</v>
      </c>
      <c r="N234" s="18" t="s">
        <v>2</v>
      </c>
      <c r="O234" s="18" t="s">
        <v>8</v>
      </c>
      <c r="P234" s="18" t="s">
        <v>0</v>
      </c>
      <c r="Q234" s="14">
        <v>108</v>
      </c>
      <c r="R234" s="19">
        <v>8</v>
      </c>
      <c r="S234" s="20">
        <v>5</v>
      </c>
      <c r="T234" s="16">
        <f>+Table1_176[[#This Row],[Preliminarus kiekis 36 mėn.]]*Table1_176[[#This Row],[Vieneto įkainis EUR be PVM]]</f>
        <v>864</v>
      </c>
      <c r="U234" s="21">
        <f>+Table1_176[[#This Row],[Planuojama pirkimo suma EUR be PVM]]*1.05</f>
        <v>907.2</v>
      </c>
      <c r="V234" s="22"/>
      <c r="W234" s="23">
        <v>5</v>
      </c>
      <c r="X234" s="19">
        <f>+Table1_176[[#This Row],[Preliminarus kiekis 36 mėn.]]*Table1_176[[#This Row],[Siūlomas vieneto įkainis EUR be PVM]]</f>
        <v>0</v>
      </c>
      <c r="Y234" s="19">
        <f>+Table1_176[[#This Row],[Siūloma pirkimo suma EUR be PVM]]*1.05</f>
        <v>0</v>
      </c>
      <c r="Z234" s="21"/>
      <c r="AA234" s="24"/>
    </row>
    <row r="235" spans="1:27" x14ac:dyDescent="0.25">
      <c r="A235" s="17" t="s">
        <v>180</v>
      </c>
      <c r="B235" s="14"/>
      <c r="C235" s="14" t="s">
        <v>175</v>
      </c>
      <c r="D235" s="18" t="s">
        <v>179</v>
      </c>
      <c r="E235" s="14" t="s">
        <v>25</v>
      </c>
      <c r="F235" s="18">
        <v>2</v>
      </c>
      <c r="G235" s="18" t="s">
        <v>13</v>
      </c>
      <c r="H235" s="18">
        <v>6.5</v>
      </c>
      <c r="I235" s="18">
        <v>30</v>
      </c>
      <c r="J235" s="18">
        <v>1</v>
      </c>
      <c r="K235" s="18" t="s">
        <v>178</v>
      </c>
      <c r="L235" s="18" t="s">
        <v>3</v>
      </c>
      <c r="M235" s="18" t="s">
        <v>3</v>
      </c>
      <c r="N235" s="18" t="s">
        <v>2</v>
      </c>
      <c r="O235" s="18" t="s">
        <v>8</v>
      </c>
      <c r="P235" s="18" t="s">
        <v>0</v>
      </c>
      <c r="Q235" s="14">
        <v>36</v>
      </c>
      <c r="R235" s="19">
        <v>20</v>
      </c>
      <c r="S235" s="20">
        <v>5</v>
      </c>
      <c r="T235" s="16">
        <f>+Table1_176[[#This Row],[Preliminarus kiekis 36 mėn.]]*Table1_176[[#This Row],[Vieneto įkainis EUR be PVM]]</f>
        <v>720</v>
      </c>
      <c r="U235" s="21">
        <f>+Table1_176[[#This Row],[Planuojama pirkimo suma EUR be PVM]]*1.05</f>
        <v>756</v>
      </c>
      <c r="V235" s="22"/>
      <c r="W235" s="23">
        <v>5</v>
      </c>
      <c r="X235" s="19">
        <f>+Table1_176[[#This Row],[Preliminarus kiekis 36 mėn.]]*Table1_176[[#This Row],[Siūlomas vieneto įkainis EUR be PVM]]</f>
        <v>0</v>
      </c>
      <c r="Y235" s="19">
        <f>+Table1_176[[#This Row],[Siūloma pirkimo suma EUR be PVM]]*1.05</f>
        <v>0</v>
      </c>
      <c r="Z235" s="21"/>
      <c r="AA235" s="24"/>
    </row>
    <row r="236" spans="1:27" x14ac:dyDescent="0.25">
      <c r="A236" s="17" t="s">
        <v>177</v>
      </c>
      <c r="B236" s="14"/>
      <c r="C236" s="14" t="s">
        <v>175</v>
      </c>
      <c r="D236" s="18" t="s">
        <v>17</v>
      </c>
      <c r="E236" s="14" t="s">
        <v>174</v>
      </c>
      <c r="F236" s="18">
        <v>1</v>
      </c>
      <c r="G236" s="18" t="s">
        <v>13</v>
      </c>
      <c r="H236" s="18">
        <v>35</v>
      </c>
      <c r="I236" s="18">
        <v>90</v>
      </c>
      <c r="J236" s="18">
        <v>1</v>
      </c>
      <c r="K236" s="18" t="s">
        <v>77</v>
      </c>
      <c r="L236" s="18" t="s">
        <v>3</v>
      </c>
      <c r="M236" s="18" t="s">
        <v>3</v>
      </c>
      <c r="N236" s="18" t="s">
        <v>2</v>
      </c>
      <c r="O236" s="18" t="s">
        <v>8</v>
      </c>
      <c r="P236" s="18" t="s">
        <v>0</v>
      </c>
      <c r="Q236" s="14">
        <v>5400</v>
      </c>
      <c r="R236" s="19">
        <v>3.3333333333333335</v>
      </c>
      <c r="S236" s="20">
        <v>5</v>
      </c>
      <c r="T236" s="16">
        <f>+Table1_176[[#This Row],[Preliminarus kiekis 36 mėn.]]*Table1_176[[#This Row],[Vieneto įkainis EUR be PVM]]</f>
        <v>18000</v>
      </c>
      <c r="U236" s="21">
        <f>+Table1_176[[#This Row],[Planuojama pirkimo suma EUR be PVM]]*1.05</f>
        <v>18900</v>
      </c>
      <c r="V236" s="22"/>
      <c r="W236" s="23">
        <v>5</v>
      </c>
      <c r="X236" s="19">
        <f>+Table1_176[[#This Row],[Preliminarus kiekis 36 mėn.]]*Table1_176[[#This Row],[Siūlomas vieneto įkainis EUR be PVM]]</f>
        <v>0</v>
      </c>
      <c r="Y236" s="19">
        <f>+Table1_176[[#This Row],[Siūloma pirkimo suma EUR be PVM]]*1.05</f>
        <v>0</v>
      </c>
      <c r="Z236" s="21"/>
      <c r="AA236" s="24"/>
    </row>
    <row r="237" spans="1:27" x14ac:dyDescent="0.25">
      <c r="A237" s="17" t="s">
        <v>176</v>
      </c>
      <c r="B237" s="14"/>
      <c r="C237" s="14" t="s">
        <v>175</v>
      </c>
      <c r="D237" s="18" t="s">
        <v>15</v>
      </c>
      <c r="E237" s="14" t="s">
        <v>174</v>
      </c>
      <c r="F237" s="18">
        <v>1</v>
      </c>
      <c r="G237" s="18" t="s">
        <v>13</v>
      </c>
      <c r="H237" s="18">
        <v>19</v>
      </c>
      <c r="I237" s="18">
        <v>75</v>
      </c>
      <c r="J237" s="18">
        <v>1</v>
      </c>
      <c r="K237" s="18" t="s">
        <v>77</v>
      </c>
      <c r="L237" s="18" t="s">
        <v>3</v>
      </c>
      <c r="M237" s="18" t="s">
        <v>3</v>
      </c>
      <c r="N237" s="18" t="s">
        <v>2</v>
      </c>
      <c r="O237" s="18" t="s">
        <v>8</v>
      </c>
      <c r="P237" s="18" t="s">
        <v>0</v>
      </c>
      <c r="Q237" s="14">
        <v>3564</v>
      </c>
      <c r="R237" s="19">
        <v>1.2000000000000002</v>
      </c>
      <c r="S237" s="20">
        <v>5</v>
      </c>
      <c r="T237" s="16">
        <f>+Table1_176[[#This Row],[Preliminarus kiekis 36 mėn.]]*Table1_176[[#This Row],[Vieneto įkainis EUR be PVM]]</f>
        <v>4276.8</v>
      </c>
      <c r="U237" s="21">
        <f>+Table1_176[[#This Row],[Planuojama pirkimo suma EUR be PVM]]*1.05</f>
        <v>4490.6400000000003</v>
      </c>
      <c r="V237" s="22"/>
      <c r="W237" s="23">
        <v>5</v>
      </c>
      <c r="X237" s="19">
        <f>+Table1_176[[#This Row],[Preliminarus kiekis 36 mėn.]]*Table1_176[[#This Row],[Siūlomas vieneto įkainis EUR be PVM]]</f>
        <v>0</v>
      </c>
      <c r="Y237" s="19">
        <f>+Table1_176[[#This Row],[Siūloma pirkimo suma EUR be PVM]]*1.05</f>
        <v>0</v>
      </c>
      <c r="Z237" s="21"/>
      <c r="AA237" s="24"/>
    </row>
    <row r="238" spans="1:27" x14ac:dyDescent="0.25">
      <c r="A238" s="51">
        <v>16</v>
      </c>
      <c r="B238" s="37" t="s">
        <v>73</v>
      </c>
      <c r="C238" s="40" t="s">
        <v>138</v>
      </c>
      <c r="D238" s="38"/>
      <c r="E238" s="37"/>
      <c r="F238" s="38"/>
      <c r="G238" s="38"/>
      <c r="H238" s="38"/>
      <c r="I238" s="38"/>
      <c r="J238" s="38"/>
      <c r="K238" s="38"/>
      <c r="L238" s="38"/>
      <c r="M238" s="38"/>
      <c r="N238" s="38"/>
      <c r="O238" s="38"/>
      <c r="P238" s="38"/>
      <c r="Q238" s="37"/>
      <c r="R238" s="52"/>
      <c r="S238" s="53"/>
      <c r="T238" s="45"/>
      <c r="U238" s="54"/>
      <c r="V238" s="55"/>
      <c r="W238" s="56"/>
      <c r="X238" s="52"/>
      <c r="Y238" s="52"/>
      <c r="Z238" s="54"/>
      <c r="AA238" s="57"/>
    </row>
    <row r="239" spans="1:27" x14ac:dyDescent="0.25">
      <c r="A239" s="17" t="s">
        <v>173</v>
      </c>
      <c r="B239" s="14"/>
      <c r="C239" s="14" t="s">
        <v>138</v>
      </c>
      <c r="D239" s="18" t="s">
        <v>172</v>
      </c>
      <c r="E239" s="14" t="s">
        <v>171</v>
      </c>
      <c r="F239" s="18">
        <v>2</v>
      </c>
      <c r="G239" s="18" t="s">
        <v>9</v>
      </c>
      <c r="H239" s="18">
        <v>16</v>
      </c>
      <c r="I239" s="18">
        <v>23</v>
      </c>
      <c r="J239" s="18">
        <v>1</v>
      </c>
      <c r="K239" s="18" t="s">
        <v>77</v>
      </c>
      <c r="L239" s="18" t="s">
        <v>3</v>
      </c>
      <c r="M239" s="18" t="s">
        <v>3</v>
      </c>
      <c r="N239" s="18" t="s">
        <v>2</v>
      </c>
      <c r="O239" s="18" t="s">
        <v>8</v>
      </c>
      <c r="P239" s="18" t="s">
        <v>0</v>
      </c>
      <c r="Q239" s="14">
        <v>36</v>
      </c>
      <c r="R239" s="19">
        <v>11.68</v>
      </c>
      <c r="S239" s="20">
        <v>5</v>
      </c>
      <c r="T239" s="16">
        <f>+Table1_176[[#This Row],[Preliminarus kiekis 36 mėn.]]*Table1_176[[#This Row],[Vieneto įkainis EUR be PVM]]</f>
        <v>420.48</v>
      </c>
      <c r="U239" s="21">
        <f>+Table1_176[[#This Row],[Planuojama pirkimo suma EUR be PVM]]*1.05</f>
        <v>441.50400000000002</v>
      </c>
      <c r="V239" s="22"/>
      <c r="W239" s="23">
        <v>5</v>
      </c>
      <c r="X239" s="19">
        <f>+Table1_176[[#This Row],[Preliminarus kiekis 36 mėn.]]*Table1_176[[#This Row],[Siūlomas vieneto įkainis EUR be PVM]]</f>
        <v>0</v>
      </c>
      <c r="Y239" s="19">
        <f>+Table1_176[[#This Row],[Siūloma pirkimo suma EUR be PVM]]*1.05</f>
        <v>0</v>
      </c>
      <c r="Z239" s="21"/>
      <c r="AA239" s="24"/>
    </row>
    <row r="240" spans="1:27" x14ac:dyDescent="0.25">
      <c r="A240" s="17" t="s">
        <v>170</v>
      </c>
      <c r="B240" s="14"/>
      <c r="C240" s="14" t="s">
        <v>138</v>
      </c>
      <c r="D240" s="18" t="s">
        <v>26</v>
      </c>
      <c r="E240" s="14" t="s">
        <v>10</v>
      </c>
      <c r="F240" s="18">
        <v>2</v>
      </c>
      <c r="G240" s="18" t="s">
        <v>13</v>
      </c>
      <c r="H240" s="18">
        <v>17</v>
      </c>
      <c r="I240" s="18">
        <v>90</v>
      </c>
      <c r="J240" s="18">
        <v>1</v>
      </c>
      <c r="K240" s="18" t="s">
        <v>77</v>
      </c>
      <c r="L240" s="18" t="s">
        <v>3</v>
      </c>
      <c r="M240" s="18" t="s">
        <v>3</v>
      </c>
      <c r="N240" s="18" t="s">
        <v>2</v>
      </c>
      <c r="O240" s="18" t="s">
        <v>8</v>
      </c>
      <c r="P240" s="18" t="s">
        <v>0</v>
      </c>
      <c r="Q240" s="14">
        <v>216</v>
      </c>
      <c r="R240" s="19">
        <v>2.66</v>
      </c>
      <c r="S240" s="20">
        <v>5</v>
      </c>
      <c r="T240" s="16">
        <f>+Table1_176[[#This Row],[Preliminarus kiekis 36 mėn.]]*Table1_176[[#This Row],[Vieneto įkainis EUR be PVM]]</f>
        <v>574.56000000000006</v>
      </c>
      <c r="U240" s="21">
        <f>+Table1_176[[#This Row],[Planuojama pirkimo suma EUR be PVM]]*1.05</f>
        <v>603.28800000000012</v>
      </c>
      <c r="V240" s="22"/>
      <c r="W240" s="23">
        <v>5</v>
      </c>
      <c r="X240" s="19">
        <f>+Table1_176[[#This Row],[Preliminarus kiekis 36 mėn.]]*Table1_176[[#This Row],[Siūlomas vieneto įkainis EUR be PVM]]</f>
        <v>0</v>
      </c>
      <c r="Y240" s="19">
        <f>+Table1_176[[#This Row],[Siūloma pirkimo suma EUR be PVM]]*1.05</f>
        <v>0</v>
      </c>
      <c r="Z240" s="21"/>
      <c r="AA240" s="24"/>
    </row>
    <row r="241" spans="1:27" x14ac:dyDescent="0.25">
      <c r="A241" s="17" t="s">
        <v>169</v>
      </c>
      <c r="B241" s="14"/>
      <c r="C241" s="14" t="s">
        <v>138</v>
      </c>
      <c r="D241" s="18" t="s">
        <v>26</v>
      </c>
      <c r="E241" s="14" t="s">
        <v>10</v>
      </c>
      <c r="F241" s="18">
        <v>2</v>
      </c>
      <c r="G241" s="18" t="s">
        <v>9</v>
      </c>
      <c r="H241" s="18">
        <v>17</v>
      </c>
      <c r="I241" s="18">
        <v>90</v>
      </c>
      <c r="J241" s="18">
        <v>1</v>
      </c>
      <c r="K241" s="18" t="s">
        <v>77</v>
      </c>
      <c r="L241" s="18" t="s">
        <v>3</v>
      </c>
      <c r="M241" s="18" t="s">
        <v>3</v>
      </c>
      <c r="N241" s="18" t="s">
        <v>2</v>
      </c>
      <c r="O241" s="18" t="s">
        <v>8</v>
      </c>
      <c r="P241" s="18" t="s">
        <v>0</v>
      </c>
      <c r="Q241" s="14">
        <v>2484</v>
      </c>
      <c r="R241" s="19">
        <v>2.9527560804315449</v>
      </c>
      <c r="S241" s="20">
        <v>5</v>
      </c>
      <c r="T241" s="16">
        <f>+Table1_176[[#This Row],[Preliminarus kiekis 36 mėn.]]*Table1_176[[#This Row],[Vieneto įkainis EUR be PVM]]</f>
        <v>7334.646103791958</v>
      </c>
      <c r="U241" s="21">
        <f>+Table1_176[[#This Row],[Planuojama pirkimo suma EUR be PVM]]*1.05</f>
        <v>7701.3784089815563</v>
      </c>
      <c r="V241" s="22"/>
      <c r="W241" s="23">
        <v>5</v>
      </c>
      <c r="X241" s="19">
        <f>+Table1_176[[#This Row],[Preliminarus kiekis 36 mėn.]]*Table1_176[[#This Row],[Siūlomas vieneto įkainis EUR be PVM]]</f>
        <v>0</v>
      </c>
      <c r="Y241" s="19">
        <f>+Table1_176[[#This Row],[Siūloma pirkimo suma EUR be PVM]]*1.05</f>
        <v>0</v>
      </c>
      <c r="Z241" s="21"/>
      <c r="AA241" s="24"/>
    </row>
    <row r="242" spans="1:27" x14ac:dyDescent="0.25">
      <c r="A242" s="17" t="s">
        <v>168</v>
      </c>
      <c r="B242" s="14"/>
      <c r="C242" s="14" t="s">
        <v>138</v>
      </c>
      <c r="D242" s="18" t="s">
        <v>26</v>
      </c>
      <c r="E242" s="14" t="s">
        <v>10</v>
      </c>
      <c r="F242" s="18">
        <v>2</v>
      </c>
      <c r="G242" s="18" t="s">
        <v>13</v>
      </c>
      <c r="H242" s="18">
        <v>13</v>
      </c>
      <c r="I242" s="18">
        <v>75</v>
      </c>
      <c r="J242" s="18">
        <v>1</v>
      </c>
      <c r="K242" s="18" t="s">
        <v>77</v>
      </c>
      <c r="L242" s="18" t="s">
        <v>3</v>
      </c>
      <c r="M242" s="18" t="s">
        <v>3</v>
      </c>
      <c r="N242" s="18" t="s">
        <v>2</v>
      </c>
      <c r="O242" s="18" t="s">
        <v>8</v>
      </c>
      <c r="P242" s="18" t="s">
        <v>0</v>
      </c>
      <c r="Q242" s="14">
        <v>756</v>
      </c>
      <c r="R242" s="19">
        <v>3.4174425822470513</v>
      </c>
      <c r="S242" s="20">
        <v>5</v>
      </c>
      <c r="T242" s="16">
        <f>+Table1_176[[#This Row],[Preliminarus kiekis 36 mėn.]]*Table1_176[[#This Row],[Vieneto įkainis EUR be PVM]]</f>
        <v>2583.5865921787708</v>
      </c>
      <c r="U242" s="21">
        <f>+Table1_176[[#This Row],[Planuojama pirkimo suma EUR be PVM]]*1.05</f>
        <v>2712.7659217877094</v>
      </c>
      <c r="V242" s="22"/>
      <c r="W242" s="23">
        <v>5</v>
      </c>
      <c r="X242" s="19">
        <f>+Table1_176[[#This Row],[Preliminarus kiekis 36 mėn.]]*Table1_176[[#This Row],[Siūlomas vieneto įkainis EUR be PVM]]</f>
        <v>0</v>
      </c>
      <c r="Y242" s="19">
        <f>+Table1_176[[#This Row],[Siūloma pirkimo suma EUR be PVM]]*1.05</f>
        <v>0</v>
      </c>
      <c r="Z242" s="21"/>
      <c r="AA242" s="24"/>
    </row>
    <row r="243" spans="1:27" x14ac:dyDescent="0.25">
      <c r="A243" s="17" t="s">
        <v>167</v>
      </c>
      <c r="B243" s="14"/>
      <c r="C243" s="14" t="s">
        <v>138</v>
      </c>
      <c r="D243" s="18" t="s">
        <v>15</v>
      </c>
      <c r="E243" s="14" t="s">
        <v>10</v>
      </c>
      <c r="F243" s="18">
        <v>2</v>
      </c>
      <c r="G243" s="18" t="s">
        <v>13</v>
      </c>
      <c r="H243" s="18">
        <v>36</v>
      </c>
      <c r="I243" s="18">
        <v>120</v>
      </c>
      <c r="J243" s="18">
        <v>1</v>
      </c>
      <c r="K243" s="18" t="s">
        <v>77</v>
      </c>
      <c r="L243" s="18" t="s">
        <v>3</v>
      </c>
      <c r="M243" s="18" t="s">
        <v>3</v>
      </c>
      <c r="N243" s="18" t="s">
        <v>2</v>
      </c>
      <c r="O243" s="18" t="s">
        <v>8</v>
      </c>
      <c r="P243" s="18" t="s">
        <v>0</v>
      </c>
      <c r="Q243" s="14">
        <v>1728</v>
      </c>
      <c r="R243" s="19">
        <v>2.5169578622816036</v>
      </c>
      <c r="S243" s="20">
        <v>5</v>
      </c>
      <c r="T243" s="16">
        <f>+Table1_176[[#This Row],[Preliminarus kiekis 36 mėn.]]*Table1_176[[#This Row],[Vieneto įkainis EUR be PVM]]</f>
        <v>4349.303186022611</v>
      </c>
      <c r="U243" s="21">
        <f>+Table1_176[[#This Row],[Planuojama pirkimo suma EUR be PVM]]*1.05</f>
        <v>4566.7683453237414</v>
      </c>
      <c r="V243" s="22"/>
      <c r="W243" s="23">
        <v>5</v>
      </c>
      <c r="X243" s="19">
        <f>+Table1_176[[#This Row],[Preliminarus kiekis 36 mėn.]]*Table1_176[[#This Row],[Siūlomas vieneto įkainis EUR be PVM]]</f>
        <v>0</v>
      </c>
      <c r="Y243" s="19">
        <f>+Table1_176[[#This Row],[Siūloma pirkimo suma EUR be PVM]]*1.05</f>
        <v>0</v>
      </c>
      <c r="Z243" s="21"/>
      <c r="AA243" s="24"/>
    </row>
    <row r="244" spans="1:27" x14ac:dyDescent="0.25">
      <c r="A244" s="17" t="s">
        <v>166</v>
      </c>
      <c r="B244" s="14"/>
      <c r="C244" s="14" t="s">
        <v>138</v>
      </c>
      <c r="D244" s="18" t="s">
        <v>15</v>
      </c>
      <c r="E244" s="14" t="s">
        <v>10</v>
      </c>
      <c r="F244" s="18">
        <v>1</v>
      </c>
      <c r="G244" s="18" t="s">
        <v>13</v>
      </c>
      <c r="H244" s="18">
        <v>26</v>
      </c>
      <c r="I244" s="18">
        <v>75</v>
      </c>
      <c r="J244" s="18">
        <v>1</v>
      </c>
      <c r="K244" s="18" t="s">
        <v>77</v>
      </c>
      <c r="L244" s="18" t="s">
        <v>3</v>
      </c>
      <c r="M244" s="18" t="s">
        <v>3</v>
      </c>
      <c r="N244" s="18" t="s">
        <v>2</v>
      </c>
      <c r="O244" s="18" t="s">
        <v>8</v>
      </c>
      <c r="P244" s="18" t="s">
        <v>0</v>
      </c>
      <c r="Q244" s="14">
        <v>26352</v>
      </c>
      <c r="R244" s="19">
        <v>1.8532676491692883</v>
      </c>
      <c r="S244" s="20">
        <v>5</v>
      </c>
      <c r="T244" s="16">
        <f>+Table1_176[[#This Row],[Preliminarus kiekis 36 mėn.]]*Table1_176[[#This Row],[Vieneto įkainis EUR be PVM]]</f>
        <v>48837.309090909082</v>
      </c>
      <c r="U244" s="21">
        <f>+Table1_176[[#This Row],[Planuojama pirkimo suma EUR be PVM]]*1.05</f>
        <v>51279.174545454538</v>
      </c>
      <c r="V244" s="22"/>
      <c r="W244" s="23">
        <v>5</v>
      </c>
      <c r="X244" s="19">
        <f>+Table1_176[[#This Row],[Preliminarus kiekis 36 mėn.]]*Table1_176[[#This Row],[Siūlomas vieneto įkainis EUR be PVM]]</f>
        <v>0</v>
      </c>
      <c r="Y244" s="19">
        <f>+Table1_176[[#This Row],[Siūloma pirkimo suma EUR be PVM]]*1.05</f>
        <v>0</v>
      </c>
      <c r="Z244" s="21"/>
      <c r="AA244" s="24"/>
    </row>
    <row r="245" spans="1:27" x14ac:dyDescent="0.25">
      <c r="A245" s="17" t="s">
        <v>165</v>
      </c>
      <c r="B245" s="14"/>
      <c r="C245" s="14" t="s">
        <v>138</v>
      </c>
      <c r="D245" s="18" t="s">
        <v>17</v>
      </c>
      <c r="E245" s="14" t="s">
        <v>10</v>
      </c>
      <c r="F245" s="18">
        <v>1</v>
      </c>
      <c r="G245" s="18" t="s">
        <v>13</v>
      </c>
      <c r="H245" s="18">
        <v>26</v>
      </c>
      <c r="I245" s="18">
        <v>75</v>
      </c>
      <c r="J245" s="18">
        <v>1</v>
      </c>
      <c r="K245" s="18" t="s">
        <v>77</v>
      </c>
      <c r="L245" s="18" t="s">
        <v>3</v>
      </c>
      <c r="M245" s="18" t="s">
        <v>3</v>
      </c>
      <c r="N245" s="18" t="s">
        <v>2</v>
      </c>
      <c r="O245" s="18" t="s">
        <v>8</v>
      </c>
      <c r="P245" s="18" t="s">
        <v>0</v>
      </c>
      <c r="Q245" s="14">
        <v>1440</v>
      </c>
      <c r="R245" s="19">
        <v>2.1205255255255255</v>
      </c>
      <c r="S245" s="20">
        <v>5</v>
      </c>
      <c r="T245" s="16">
        <f>+Table1_176[[#This Row],[Preliminarus kiekis 36 mėn.]]*Table1_176[[#This Row],[Vieneto įkainis EUR be PVM]]</f>
        <v>3053.5567567567568</v>
      </c>
      <c r="U245" s="21">
        <f>+Table1_176[[#This Row],[Planuojama pirkimo suma EUR be PVM]]*1.05</f>
        <v>3206.2345945945949</v>
      </c>
      <c r="V245" s="22"/>
      <c r="W245" s="23">
        <v>5</v>
      </c>
      <c r="X245" s="19">
        <f>+Table1_176[[#This Row],[Preliminarus kiekis 36 mėn.]]*Table1_176[[#This Row],[Siūlomas vieneto įkainis EUR be PVM]]</f>
        <v>0</v>
      </c>
      <c r="Y245" s="19">
        <f>+Table1_176[[#This Row],[Siūloma pirkimo suma EUR be PVM]]*1.05</f>
        <v>0</v>
      </c>
      <c r="Z245" s="21"/>
      <c r="AA245" s="24"/>
    </row>
    <row r="246" spans="1:27" x14ac:dyDescent="0.25">
      <c r="A246" s="17" t="s">
        <v>164</v>
      </c>
      <c r="B246" s="14"/>
      <c r="C246" s="14" t="s">
        <v>138</v>
      </c>
      <c r="D246" s="18" t="s">
        <v>22</v>
      </c>
      <c r="E246" s="14" t="s">
        <v>10</v>
      </c>
      <c r="F246" s="18">
        <v>1</v>
      </c>
      <c r="G246" s="18" t="s">
        <v>13</v>
      </c>
      <c r="H246" s="18">
        <v>17</v>
      </c>
      <c r="I246" s="18">
        <v>75</v>
      </c>
      <c r="J246" s="18">
        <v>1</v>
      </c>
      <c r="K246" s="18" t="s">
        <v>77</v>
      </c>
      <c r="L246" s="18" t="s">
        <v>3</v>
      </c>
      <c r="M246" s="18" t="s">
        <v>3</v>
      </c>
      <c r="N246" s="18" t="s">
        <v>2</v>
      </c>
      <c r="O246" s="18" t="s">
        <v>8</v>
      </c>
      <c r="P246" s="18" t="s">
        <v>0</v>
      </c>
      <c r="Q246" s="14">
        <v>5184</v>
      </c>
      <c r="R246" s="19">
        <v>2.3079242544206915</v>
      </c>
      <c r="S246" s="20">
        <v>5</v>
      </c>
      <c r="T246" s="16">
        <f>+Table1_176[[#This Row],[Preliminarus kiekis 36 mėn.]]*Table1_176[[#This Row],[Vieneto įkainis EUR be PVM]]</f>
        <v>11964.279334916864</v>
      </c>
      <c r="U246" s="21">
        <f>+Table1_176[[#This Row],[Planuojama pirkimo suma EUR be PVM]]*1.05</f>
        <v>12562.493301662707</v>
      </c>
      <c r="V246" s="22"/>
      <c r="W246" s="23">
        <v>5</v>
      </c>
      <c r="X246" s="19">
        <f>+Table1_176[[#This Row],[Preliminarus kiekis 36 mėn.]]*Table1_176[[#This Row],[Siūlomas vieneto įkainis EUR be PVM]]</f>
        <v>0</v>
      </c>
      <c r="Y246" s="19">
        <f>+Table1_176[[#This Row],[Siūloma pirkimo suma EUR be PVM]]*1.05</f>
        <v>0</v>
      </c>
      <c r="Z246" s="21"/>
      <c r="AA246" s="24"/>
    </row>
    <row r="247" spans="1:27" x14ac:dyDescent="0.25">
      <c r="A247" s="17" t="s">
        <v>163</v>
      </c>
      <c r="B247" s="14"/>
      <c r="C247" s="14" t="s">
        <v>138</v>
      </c>
      <c r="D247" s="18" t="s">
        <v>22</v>
      </c>
      <c r="E247" s="14" t="s">
        <v>10</v>
      </c>
      <c r="F247" s="18">
        <v>2</v>
      </c>
      <c r="G247" s="18" t="s">
        <v>13</v>
      </c>
      <c r="H247" s="18">
        <v>17</v>
      </c>
      <c r="I247" s="18">
        <v>90</v>
      </c>
      <c r="J247" s="18">
        <v>1</v>
      </c>
      <c r="K247" s="18" t="s">
        <v>77</v>
      </c>
      <c r="L247" s="18" t="s">
        <v>3</v>
      </c>
      <c r="M247" s="18" t="s">
        <v>3</v>
      </c>
      <c r="N247" s="18" t="s">
        <v>2</v>
      </c>
      <c r="O247" s="18" t="s">
        <v>8</v>
      </c>
      <c r="P247" s="18" t="s">
        <v>0</v>
      </c>
      <c r="Q247" s="14">
        <v>1080</v>
      </c>
      <c r="R247" s="19">
        <v>3.0599999999999996</v>
      </c>
      <c r="S247" s="20">
        <v>5</v>
      </c>
      <c r="T247" s="16">
        <f>+Table1_176[[#This Row],[Preliminarus kiekis 36 mėn.]]*Table1_176[[#This Row],[Vieneto įkainis EUR be PVM]]</f>
        <v>3304.7999999999997</v>
      </c>
      <c r="U247" s="21">
        <f>+Table1_176[[#This Row],[Planuojama pirkimo suma EUR be PVM]]*1.05</f>
        <v>3470.04</v>
      </c>
      <c r="V247" s="22"/>
      <c r="W247" s="23">
        <v>5</v>
      </c>
      <c r="X247" s="19">
        <f>+Table1_176[[#This Row],[Preliminarus kiekis 36 mėn.]]*Table1_176[[#This Row],[Siūlomas vieneto įkainis EUR be PVM]]</f>
        <v>0</v>
      </c>
      <c r="Y247" s="19">
        <f>+Table1_176[[#This Row],[Siūloma pirkimo suma EUR be PVM]]*1.05</f>
        <v>0</v>
      </c>
      <c r="Z247" s="21"/>
      <c r="AA247" s="24"/>
    </row>
    <row r="248" spans="1:27" x14ac:dyDescent="0.25">
      <c r="A248" s="17" t="s">
        <v>162</v>
      </c>
      <c r="B248" s="14"/>
      <c r="C248" s="14" t="s">
        <v>138</v>
      </c>
      <c r="D248" s="18" t="s">
        <v>26</v>
      </c>
      <c r="E248" s="14" t="s">
        <v>10</v>
      </c>
      <c r="F248" s="18">
        <v>1</v>
      </c>
      <c r="G248" s="18" t="s">
        <v>13</v>
      </c>
      <c r="H248" s="18">
        <v>17</v>
      </c>
      <c r="I248" s="18">
        <v>75</v>
      </c>
      <c r="J248" s="18">
        <v>1</v>
      </c>
      <c r="K248" s="18" t="s">
        <v>77</v>
      </c>
      <c r="L248" s="18" t="s">
        <v>3</v>
      </c>
      <c r="M248" s="18" t="s">
        <v>3</v>
      </c>
      <c r="N248" s="18" t="s">
        <v>2</v>
      </c>
      <c r="O248" s="18" t="s">
        <v>8</v>
      </c>
      <c r="P248" s="18" t="s">
        <v>0</v>
      </c>
      <c r="Q248" s="14">
        <v>972</v>
      </c>
      <c r="R248" s="19">
        <v>2.02</v>
      </c>
      <c r="S248" s="20">
        <v>5</v>
      </c>
      <c r="T248" s="16">
        <f>+Table1_176[[#This Row],[Preliminarus kiekis 36 mėn.]]*Table1_176[[#This Row],[Vieneto įkainis EUR be PVM]]</f>
        <v>1963.44</v>
      </c>
      <c r="U248" s="21">
        <f>+Table1_176[[#This Row],[Planuojama pirkimo suma EUR be PVM]]*1.05</f>
        <v>2061.6120000000001</v>
      </c>
      <c r="V248" s="22"/>
      <c r="W248" s="23">
        <v>5</v>
      </c>
      <c r="X248" s="19">
        <f>+Table1_176[[#This Row],[Preliminarus kiekis 36 mėn.]]*Table1_176[[#This Row],[Siūlomas vieneto įkainis EUR be PVM]]</f>
        <v>0</v>
      </c>
      <c r="Y248" s="19">
        <f>+Table1_176[[#This Row],[Siūloma pirkimo suma EUR be PVM]]*1.05</f>
        <v>0</v>
      </c>
      <c r="Z248" s="21"/>
      <c r="AA248" s="24"/>
    </row>
    <row r="249" spans="1:27" x14ac:dyDescent="0.25">
      <c r="A249" s="17" t="s">
        <v>161</v>
      </c>
      <c r="B249" s="14"/>
      <c r="C249" s="14" t="s">
        <v>138</v>
      </c>
      <c r="D249" s="18" t="s">
        <v>26</v>
      </c>
      <c r="E249" s="14" t="s">
        <v>10</v>
      </c>
      <c r="F249" s="18">
        <v>1</v>
      </c>
      <c r="G249" s="18" t="s">
        <v>13</v>
      </c>
      <c r="H249" s="18">
        <v>17</v>
      </c>
      <c r="I249" s="18">
        <v>75</v>
      </c>
      <c r="J249" s="18">
        <v>1</v>
      </c>
      <c r="K249" s="18" t="s">
        <v>77</v>
      </c>
      <c r="L249" s="18" t="s">
        <v>3</v>
      </c>
      <c r="M249" s="18" t="s">
        <v>3</v>
      </c>
      <c r="N249" s="18" t="s">
        <v>2</v>
      </c>
      <c r="O249" s="18" t="s">
        <v>8</v>
      </c>
      <c r="P249" s="18" t="s">
        <v>0</v>
      </c>
      <c r="Q249" s="14">
        <v>2376</v>
      </c>
      <c r="R249" s="19">
        <v>2.0090909090909093</v>
      </c>
      <c r="S249" s="20">
        <v>5</v>
      </c>
      <c r="T249" s="16">
        <f>+Table1_176[[#This Row],[Preliminarus kiekis 36 mėn.]]*Table1_176[[#This Row],[Vieneto įkainis EUR be PVM]]</f>
        <v>4773.6000000000004</v>
      </c>
      <c r="U249" s="21">
        <f>+Table1_176[[#This Row],[Planuojama pirkimo suma EUR be PVM]]*1.05</f>
        <v>5012.2800000000007</v>
      </c>
      <c r="V249" s="22"/>
      <c r="W249" s="23">
        <v>5</v>
      </c>
      <c r="X249" s="19">
        <f>+Table1_176[[#This Row],[Preliminarus kiekis 36 mėn.]]*Table1_176[[#This Row],[Siūlomas vieneto įkainis EUR be PVM]]</f>
        <v>0</v>
      </c>
      <c r="Y249" s="19">
        <f>+Table1_176[[#This Row],[Siūloma pirkimo suma EUR be PVM]]*1.05</f>
        <v>0</v>
      </c>
      <c r="Z249" s="21"/>
      <c r="AA249" s="24"/>
    </row>
    <row r="250" spans="1:27" x14ac:dyDescent="0.25">
      <c r="A250" s="17" t="s">
        <v>160</v>
      </c>
      <c r="B250" s="14"/>
      <c r="C250" s="14" t="s">
        <v>138</v>
      </c>
      <c r="D250" s="18" t="s">
        <v>17</v>
      </c>
      <c r="E250" s="14" t="s">
        <v>10</v>
      </c>
      <c r="F250" s="18">
        <v>2</v>
      </c>
      <c r="G250" s="18" t="s">
        <v>13</v>
      </c>
      <c r="H250" s="18">
        <v>26</v>
      </c>
      <c r="I250" s="18">
        <v>90</v>
      </c>
      <c r="J250" s="18">
        <v>1</v>
      </c>
      <c r="K250" s="18" t="s">
        <v>77</v>
      </c>
      <c r="L250" s="18" t="s">
        <v>3</v>
      </c>
      <c r="M250" s="18" t="s">
        <v>3</v>
      </c>
      <c r="N250" s="18" t="s">
        <v>2</v>
      </c>
      <c r="O250" s="18" t="s">
        <v>8</v>
      </c>
      <c r="P250" s="18" t="s">
        <v>0</v>
      </c>
      <c r="Q250" s="14">
        <v>6372</v>
      </c>
      <c r="R250" s="19">
        <v>3.4073758036236121</v>
      </c>
      <c r="S250" s="20">
        <v>5</v>
      </c>
      <c r="T250" s="16">
        <f>+Table1_176[[#This Row],[Preliminarus kiekis 36 mėn.]]*Table1_176[[#This Row],[Vieneto įkainis EUR be PVM]]</f>
        <v>21711.798620689657</v>
      </c>
      <c r="U250" s="21">
        <f>+Table1_176[[#This Row],[Planuojama pirkimo suma EUR be PVM]]*1.05</f>
        <v>22797.38855172414</v>
      </c>
      <c r="V250" s="22"/>
      <c r="W250" s="23">
        <v>5</v>
      </c>
      <c r="X250" s="19">
        <f>+Table1_176[[#This Row],[Preliminarus kiekis 36 mėn.]]*Table1_176[[#This Row],[Siūlomas vieneto įkainis EUR be PVM]]</f>
        <v>0</v>
      </c>
      <c r="Y250" s="19">
        <f>+Table1_176[[#This Row],[Siūloma pirkimo suma EUR be PVM]]*1.05</f>
        <v>0</v>
      </c>
      <c r="Z250" s="21"/>
      <c r="AA250" s="24"/>
    </row>
    <row r="251" spans="1:27" x14ac:dyDescent="0.25">
      <c r="A251" s="17" t="s">
        <v>159</v>
      </c>
      <c r="B251" s="14"/>
      <c r="C251" s="14" t="s">
        <v>138</v>
      </c>
      <c r="D251" s="18" t="s">
        <v>22</v>
      </c>
      <c r="E251" s="14" t="s">
        <v>10</v>
      </c>
      <c r="F251" s="18">
        <v>2</v>
      </c>
      <c r="G251" s="18" t="s">
        <v>13</v>
      </c>
      <c r="H251" s="18">
        <v>26</v>
      </c>
      <c r="I251" s="18">
        <v>90</v>
      </c>
      <c r="J251" s="18">
        <v>1</v>
      </c>
      <c r="K251" s="18" t="s">
        <v>77</v>
      </c>
      <c r="L251" s="18" t="s">
        <v>3</v>
      </c>
      <c r="M251" s="18" t="s">
        <v>3</v>
      </c>
      <c r="N251" s="18" t="s">
        <v>2</v>
      </c>
      <c r="O251" s="18" t="s">
        <v>8</v>
      </c>
      <c r="P251" s="18" t="s">
        <v>0</v>
      </c>
      <c r="Q251" s="14">
        <v>5724</v>
      </c>
      <c r="R251" s="19">
        <v>2.9499999999999997</v>
      </c>
      <c r="S251" s="20">
        <v>5</v>
      </c>
      <c r="T251" s="16">
        <f>+Table1_176[[#This Row],[Preliminarus kiekis 36 mėn.]]*Table1_176[[#This Row],[Vieneto įkainis EUR be PVM]]</f>
        <v>16885.8</v>
      </c>
      <c r="U251" s="21">
        <f>+Table1_176[[#This Row],[Planuojama pirkimo suma EUR be PVM]]*1.05</f>
        <v>17730.09</v>
      </c>
      <c r="V251" s="22"/>
      <c r="W251" s="23">
        <v>5</v>
      </c>
      <c r="X251" s="19">
        <f>+Table1_176[[#This Row],[Preliminarus kiekis 36 mėn.]]*Table1_176[[#This Row],[Siūlomas vieneto įkainis EUR be PVM]]</f>
        <v>0</v>
      </c>
      <c r="Y251" s="19">
        <f>+Table1_176[[#This Row],[Siūloma pirkimo suma EUR be PVM]]*1.05</f>
        <v>0</v>
      </c>
      <c r="Z251" s="21"/>
      <c r="AA251" s="24"/>
    </row>
    <row r="252" spans="1:27" x14ac:dyDescent="0.25">
      <c r="A252" s="17" t="s">
        <v>158</v>
      </c>
      <c r="B252" s="14"/>
      <c r="C252" s="14" t="s">
        <v>138</v>
      </c>
      <c r="D252" s="18" t="s">
        <v>17</v>
      </c>
      <c r="E252" s="14" t="s">
        <v>150</v>
      </c>
      <c r="F252" s="18">
        <v>2</v>
      </c>
      <c r="G252" s="18" t="s">
        <v>13</v>
      </c>
      <c r="H252" s="18">
        <v>17</v>
      </c>
      <c r="I252" s="18">
        <v>90</v>
      </c>
      <c r="J252" s="18">
        <v>1</v>
      </c>
      <c r="K252" s="18" t="s">
        <v>77</v>
      </c>
      <c r="L252" s="18" t="s">
        <v>3</v>
      </c>
      <c r="M252" s="18" t="s">
        <v>3</v>
      </c>
      <c r="N252" s="18" t="s">
        <v>2</v>
      </c>
      <c r="O252" s="18" t="s">
        <v>8</v>
      </c>
      <c r="P252" s="18" t="s">
        <v>0</v>
      </c>
      <c r="Q252" s="14">
        <v>432</v>
      </c>
      <c r="R252" s="19">
        <v>3.58</v>
      </c>
      <c r="S252" s="20">
        <v>5</v>
      </c>
      <c r="T252" s="16">
        <f>+Table1_176[[#This Row],[Preliminarus kiekis 36 mėn.]]*Table1_176[[#This Row],[Vieneto įkainis EUR be PVM]]</f>
        <v>1546.56</v>
      </c>
      <c r="U252" s="21">
        <f>+Table1_176[[#This Row],[Planuojama pirkimo suma EUR be PVM]]*1.05</f>
        <v>1623.8879999999999</v>
      </c>
      <c r="V252" s="22"/>
      <c r="W252" s="23">
        <v>5</v>
      </c>
      <c r="X252" s="19">
        <f>+Table1_176[[#This Row],[Preliminarus kiekis 36 mėn.]]*Table1_176[[#This Row],[Siūlomas vieneto įkainis EUR be PVM]]</f>
        <v>0</v>
      </c>
      <c r="Y252" s="19">
        <f>+Table1_176[[#This Row],[Siūloma pirkimo suma EUR be PVM]]*1.05</f>
        <v>0</v>
      </c>
      <c r="Z252" s="21"/>
      <c r="AA252" s="24"/>
    </row>
    <row r="253" spans="1:27" x14ac:dyDescent="0.25">
      <c r="A253" s="17" t="s">
        <v>157</v>
      </c>
      <c r="B253" s="14"/>
      <c r="C253" s="14" t="s">
        <v>138</v>
      </c>
      <c r="D253" s="18">
        <v>0</v>
      </c>
      <c r="E253" s="14" t="s">
        <v>10</v>
      </c>
      <c r="F253" s="18">
        <v>1</v>
      </c>
      <c r="G253" s="18" t="s">
        <v>13</v>
      </c>
      <c r="H253" s="18">
        <v>36</v>
      </c>
      <c r="I253" s="18">
        <v>75</v>
      </c>
      <c r="J253" s="18">
        <v>1</v>
      </c>
      <c r="K253" s="18" t="s">
        <v>77</v>
      </c>
      <c r="L253" s="18" t="s">
        <v>3</v>
      </c>
      <c r="M253" s="18" t="s">
        <v>3</v>
      </c>
      <c r="N253" s="18" t="s">
        <v>2</v>
      </c>
      <c r="O253" s="18" t="s">
        <v>8</v>
      </c>
      <c r="P253" s="18" t="s">
        <v>0</v>
      </c>
      <c r="Q253" s="14">
        <v>864</v>
      </c>
      <c r="R253" s="19">
        <v>1.7640972222222222</v>
      </c>
      <c r="S253" s="20">
        <v>5</v>
      </c>
      <c r="T253" s="16">
        <f>+Table1_176[[#This Row],[Preliminarus kiekis 36 mėn.]]*Table1_176[[#This Row],[Vieneto įkainis EUR be PVM]]</f>
        <v>1524.18</v>
      </c>
      <c r="U253" s="21">
        <f>+Table1_176[[#This Row],[Planuojama pirkimo suma EUR be PVM]]*1.05</f>
        <v>1600.3890000000001</v>
      </c>
      <c r="V253" s="22"/>
      <c r="W253" s="23">
        <v>5</v>
      </c>
      <c r="X253" s="19">
        <f>+Table1_176[[#This Row],[Preliminarus kiekis 36 mėn.]]*Table1_176[[#This Row],[Siūlomas vieneto įkainis EUR be PVM]]</f>
        <v>0</v>
      </c>
      <c r="Y253" s="19">
        <f>+Table1_176[[#This Row],[Siūloma pirkimo suma EUR be PVM]]*1.05</f>
        <v>0</v>
      </c>
      <c r="Z253" s="21"/>
      <c r="AA253" s="24"/>
    </row>
    <row r="254" spans="1:27" x14ac:dyDescent="0.25">
      <c r="A254" s="17" t="s">
        <v>156</v>
      </c>
      <c r="B254" s="14"/>
      <c r="C254" s="14" t="s">
        <v>138</v>
      </c>
      <c r="D254" s="18" t="s">
        <v>17</v>
      </c>
      <c r="E254" s="14" t="s">
        <v>10</v>
      </c>
      <c r="F254" s="18">
        <v>1</v>
      </c>
      <c r="G254" s="18" t="s">
        <v>13</v>
      </c>
      <c r="H254" s="18">
        <v>22</v>
      </c>
      <c r="I254" s="18">
        <v>75</v>
      </c>
      <c r="J254" s="18">
        <v>1</v>
      </c>
      <c r="K254" s="18" t="s">
        <v>77</v>
      </c>
      <c r="L254" s="18" t="s">
        <v>3</v>
      </c>
      <c r="M254" s="18" t="s">
        <v>3</v>
      </c>
      <c r="N254" s="18" t="s">
        <v>2</v>
      </c>
      <c r="O254" s="18" t="s">
        <v>8</v>
      </c>
      <c r="P254" s="18" t="s">
        <v>0</v>
      </c>
      <c r="Q254" s="14">
        <v>26352</v>
      </c>
      <c r="R254" s="19">
        <v>2.0617622950819672</v>
      </c>
      <c r="S254" s="20">
        <v>5</v>
      </c>
      <c r="T254" s="16">
        <f>+Table1_176[[#This Row],[Preliminarus kiekis 36 mėn.]]*Table1_176[[#This Row],[Vieneto įkainis EUR be PVM]]</f>
        <v>54331.56</v>
      </c>
      <c r="U254" s="21">
        <f>+Table1_176[[#This Row],[Planuojama pirkimo suma EUR be PVM]]*1.05</f>
        <v>57048.137999999999</v>
      </c>
      <c r="V254" s="22"/>
      <c r="W254" s="23">
        <v>5</v>
      </c>
      <c r="X254" s="19">
        <f>+Table1_176[[#This Row],[Preliminarus kiekis 36 mėn.]]*Table1_176[[#This Row],[Siūlomas vieneto įkainis EUR be PVM]]</f>
        <v>0</v>
      </c>
      <c r="Y254" s="19">
        <f>+Table1_176[[#This Row],[Siūloma pirkimo suma EUR be PVM]]*1.05</f>
        <v>0</v>
      </c>
      <c r="Z254" s="21"/>
      <c r="AA254" s="24"/>
    </row>
    <row r="255" spans="1:27" x14ac:dyDescent="0.25">
      <c r="A255" s="17" t="s">
        <v>155</v>
      </c>
      <c r="B255" s="14"/>
      <c r="C255" s="14" t="s">
        <v>138</v>
      </c>
      <c r="D255" s="18" t="s">
        <v>26</v>
      </c>
      <c r="E255" s="14" t="s">
        <v>10</v>
      </c>
      <c r="F255" s="18">
        <v>2</v>
      </c>
      <c r="G255" s="18" t="s">
        <v>13</v>
      </c>
      <c r="H255" s="18">
        <v>10</v>
      </c>
      <c r="I255" s="18">
        <v>75</v>
      </c>
      <c r="J255" s="18">
        <v>1</v>
      </c>
      <c r="K255" s="18" t="s">
        <v>77</v>
      </c>
      <c r="L255" s="18" t="s">
        <v>3</v>
      </c>
      <c r="M255" s="18" t="s">
        <v>3</v>
      </c>
      <c r="N255" s="18" t="s">
        <v>2</v>
      </c>
      <c r="O255" s="18" t="s">
        <v>8</v>
      </c>
      <c r="P255" s="18" t="s">
        <v>0</v>
      </c>
      <c r="Q255" s="14">
        <v>36</v>
      </c>
      <c r="R255" s="19">
        <v>11.1</v>
      </c>
      <c r="S255" s="20">
        <v>5</v>
      </c>
      <c r="T255" s="16">
        <f>+Table1_176[[#This Row],[Preliminarus kiekis 36 mėn.]]*Table1_176[[#This Row],[Vieneto įkainis EUR be PVM]]</f>
        <v>399.59999999999997</v>
      </c>
      <c r="U255" s="21">
        <f>+Table1_176[[#This Row],[Planuojama pirkimo suma EUR be PVM]]*1.05</f>
        <v>419.58</v>
      </c>
      <c r="V255" s="22"/>
      <c r="W255" s="23">
        <v>5</v>
      </c>
      <c r="X255" s="19">
        <f>+Table1_176[[#This Row],[Preliminarus kiekis 36 mėn.]]*Table1_176[[#This Row],[Siūlomas vieneto įkainis EUR be PVM]]</f>
        <v>0</v>
      </c>
      <c r="Y255" s="19">
        <f>+Table1_176[[#This Row],[Siūloma pirkimo suma EUR be PVM]]*1.05</f>
        <v>0</v>
      </c>
      <c r="Z255" s="21"/>
      <c r="AA255" s="24"/>
    </row>
    <row r="256" spans="1:27" x14ac:dyDescent="0.25">
      <c r="A256" s="17" t="s">
        <v>154</v>
      </c>
      <c r="B256" s="14"/>
      <c r="C256" s="14" t="s">
        <v>138</v>
      </c>
      <c r="D256" s="18" t="s">
        <v>26</v>
      </c>
      <c r="E256" s="14" t="s">
        <v>150</v>
      </c>
      <c r="F256" s="18">
        <v>2</v>
      </c>
      <c r="G256" s="18" t="s">
        <v>13</v>
      </c>
      <c r="H256" s="18">
        <v>13</v>
      </c>
      <c r="I256" s="18">
        <v>90</v>
      </c>
      <c r="J256" s="18">
        <v>1</v>
      </c>
      <c r="K256" s="18" t="s">
        <v>77</v>
      </c>
      <c r="L256" s="18" t="s">
        <v>3</v>
      </c>
      <c r="M256" s="18" t="s">
        <v>3</v>
      </c>
      <c r="N256" s="18" t="s">
        <v>2</v>
      </c>
      <c r="O256" s="18" t="s">
        <v>8</v>
      </c>
      <c r="P256" s="18" t="s">
        <v>0</v>
      </c>
      <c r="Q256" s="14">
        <v>216</v>
      </c>
      <c r="R256" s="19">
        <v>4.7699999999999996</v>
      </c>
      <c r="S256" s="20">
        <v>5</v>
      </c>
      <c r="T256" s="16">
        <f>+Table1_176[[#This Row],[Preliminarus kiekis 36 mėn.]]*Table1_176[[#This Row],[Vieneto įkainis EUR be PVM]]</f>
        <v>1030.32</v>
      </c>
      <c r="U256" s="21">
        <f>+Table1_176[[#This Row],[Planuojama pirkimo suma EUR be PVM]]*1.05</f>
        <v>1081.836</v>
      </c>
      <c r="V256" s="22"/>
      <c r="W256" s="23">
        <v>5</v>
      </c>
      <c r="X256" s="19">
        <f>+Table1_176[[#This Row],[Preliminarus kiekis 36 mėn.]]*Table1_176[[#This Row],[Siūlomas vieneto įkainis EUR be PVM]]</f>
        <v>0</v>
      </c>
      <c r="Y256" s="19">
        <f>+Table1_176[[#This Row],[Siūloma pirkimo suma EUR be PVM]]*1.05</f>
        <v>0</v>
      </c>
      <c r="Z256" s="21"/>
      <c r="AA256" s="24"/>
    </row>
    <row r="257" spans="1:27" x14ac:dyDescent="0.25">
      <c r="A257" s="17" t="s">
        <v>153</v>
      </c>
      <c r="B257" s="14"/>
      <c r="C257" s="14" t="s">
        <v>138</v>
      </c>
      <c r="D257" s="18" t="s">
        <v>89</v>
      </c>
      <c r="E257" s="14" t="s">
        <v>150</v>
      </c>
      <c r="F257" s="18">
        <v>1</v>
      </c>
      <c r="G257" s="18" t="s">
        <v>13</v>
      </c>
      <c r="H257" s="18">
        <v>13</v>
      </c>
      <c r="I257" s="18">
        <v>75</v>
      </c>
      <c r="J257" s="18">
        <v>1</v>
      </c>
      <c r="K257" s="18" t="s">
        <v>77</v>
      </c>
      <c r="L257" s="18" t="s">
        <v>3</v>
      </c>
      <c r="M257" s="18" t="s">
        <v>3</v>
      </c>
      <c r="N257" s="18" t="s">
        <v>2</v>
      </c>
      <c r="O257" s="18" t="s">
        <v>8</v>
      </c>
      <c r="P257" s="18" t="s">
        <v>0</v>
      </c>
      <c r="Q257" s="14">
        <v>216</v>
      </c>
      <c r="R257" s="19">
        <v>5.15</v>
      </c>
      <c r="S257" s="20">
        <v>5</v>
      </c>
      <c r="T257" s="16">
        <f>+Table1_176[[#This Row],[Preliminarus kiekis 36 mėn.]]*Table1_176[[#This Row],[Vieneto įkainis EUR be PVM]]</f>
        <v>1112.4000000000001</v>
      </c>
      <c r="U257" s="21">
        <f>+Table1_176[[#This Row],[Planuojama pirkimo suma EUR be PVM]]*1.05</f>
        <v>1168.0200000000002</v>
      </c>
      <c r="V257" s="22"/>
      <c r="W257" s="23">
        <v>5</v>
      </c>
      <c r="X257" s="19">
        <f>+Table1_176[[#This Row],[Preliminarus kiekis 36 mėn.]]*Table1_176[[#This Row],[Siūlomas vieneto įkainis EUR be PVM]]</f>
        <v>0</v>
      </c>
      <c r="Y257" s="19">
        <f>+Table1_176[[#This Row],[Siūloma pirkimo suma EUR be PVM]]*1.05</f>
        <v>0</v>
      </c>
      <c r="Z257" s="21"/>
      <c r="AA257" s="24"/>
    </row>
    <row r="258" spans="1:27" x14ac:dyDescent="0.25">
      <c r="A258" s="17" t="s">
        <v>152</v>
      </c>
      <c r="B258" s="14"/>
      <c r="C258" s="14" t="s">
        <v>138</v>
      </c>
      <c r="D258" s="18" t="s">
        <v>15</v>
      </c>
      <c r="E258" s="14" t="s">
        <v>150</v>
      </c>
      <c r="F258" s="18">
        <v>2</v>
      </c>
      <c r="G258" s="18" t="s">
        <v>13</v>
      </c>
      <c r="H258" s="18">
        <v>37</v>
      </c>
      <c r="I258" s="18">
        <v>90</v>
      </c>
      <c r="J258" s="18">
        <v>1</v>
      </c>
      <c r="K258" s="18" t="s">
        <v>77</v>
      </c>
      <c r="L258" s="18" t="s">
        <v>3</v>
      </c>
      <c r="M258" s="18" t="s">
        <v>3</v>
      </c>
      <c r="N258" s="18" t="s">
        <v>2</v>
      </c>
      <c r="O258" s="18" t="s">
        <v>8</v>
      </c>
      <c r="P258" s="18" t="s">
        <v>0</v>
      </c>
      <c r="Q258" s="14">
        <v>216</v>
      </c>
      <c r="R258" s="19">
        <v>2.5999999999999996</v>
      </c>
      <c r="S258" s="20">
        <v>5</v>
      </c>
      <c r="T258" s="16">
        <f>+Table1_176[[#This Row],[Preliminarus kiekis 36 mėn.]]*Table1_176[[#This Row],[Vieneto įkainis EUR be PVM]]</f>
        <v>561.59999999999991</v>
      </c>
      <c r="U258" s="21">
        <f>+Table1_176[[#This Row],[Planuojama pirkimo suma EUR be PVM]]*1.05</f>
        <v>589.67999999999995</v>
      </c>
      <c r="V258" s="22"/>
      <c r="W258" s="23">
        <v>5</v>
      </c>
      <c r="X258" s="19">
        <f>+Table1_176[[#This Row],[Preliminarus kiekis 36 mėn.]]*Table1_176[[#This Row],[Siūlomas vieneto įkainis EUR be PVM]]</f>
        <v>0</v>
      </c>
      <c r="Y258" s="19">
        <f>+Table1_176[[#This Row],[Siūloma pirkimo suma EUR be PVM]]*1.05</f>
        <v>0</v>
      </c>
      <c r="Z258" s="21"/>
      <c r="AA258" s="24"/>
    </row>
    <row r="259" spans="1:27" x14ac:dyDescent="0.25">
      <c r="A259" s="17" t="s">
        <v>151</v>
      </c>
      <c r="B259" s="14"/>
      <c r="C259" s="14" t="s">
        <v>138</v>
      </c>
      <c r="D259" s="18" t="s">
        <v>15</v>
      </c>
      <c r="E259" s="14" t="s">
        <v>150</v>
      </c>
      <c r="F259" s="18">
        <v>2</v>
      </c>
      <c r="G259" s="18" t="s">
        <v>13</v>
      </c>
      <c r="H259" s="18">
        <v>26</v>
      </c>
      <c r="I259" s="18">
        <v>90</v>
      </c>
      <c r="J259" s="18">
        <v>1</v>
      </c>
      <c r="K259" s="18" t="s">
        <v>77</v>
      </c>
      <c r="L259" s="18" t="s">
        <v>3</v>
      </c>
      <c r="M259" s="18" t="s">
        <v>3</v>
      </c>
      <c r="N259" s="18" t="s">
        <v>2</v>
      </c>
      <c r="O259" s="18" t="s">
        <v>8</v>
      </c>
      <c r="P259" s="18" t="s">
        <v>0</v>
      </c>
      <c r="Q259" s="14">
        <v>216</v>
      </c>
      <c r="R259" s="19">
        <v>3.25</v>
      </c>
      <c r="S259" s="20">
        <v>5</v>
      </c>
      <c r="T259" s="16">
        <f>+Table1_176[[#This Row],[Preliminarus kiekis 36 mėn.]]*Table1_176[[#This Row],[Vieneto įkainis EUR be PVM]]</f>
        <v>702</v>
      </c>
      <c r="U259" s="21">
        <f>+Table1_176[[#This Row],[Planuojama pirkimo suma EUR be PVM]]*1.05</f>
        <v>737.1</v>
      </c>
      <c r="V259" s="22"/>
      <c r="W259" s="23">
        <v>5</v>
      </c>
      <c r="X259" s="19">
        <f>+Table1_176[[#This Row],[Preliminarus kiekis 36 mėn.]]*Table1_176[[#This Row],[Siūlomas vieneto įkainis EUR be PVM]]</f>
        <v>0</v>
      </c>
      <c r="Y259" s="19">
        <f>+Table1_176[[#This Row],[Siūloma pirkimo suma EUR be PVM]]*1.05</f>
        <v>0</v>
      </c>
      <c r="Z259" s="21"/>
      <c r="AA259" s="24"/>
    </row>
    <row r="260" spans="1:27" x14ac:dyDescent="0.25">
      <c r="A260" s="17" t="s">
        <v>149</v>
      </c>
      <c r="B260" s="14"/>
      <c r="C260" s="14" t="s">
        <v>138</v>
      </c>
      <c r="D260" s="18" t="s">
        <v>89</v>
      </c>
      <c r="E260" s="14" t="s">
        <v>10</v>
      </c>
      <c r="F260" s="18">
        <v>2</v>
      </c>
      <c r="G260" s="18" t="s">
        <v>13</v>
      </c>
      <c r="H260" s="18">
        <v>10</v>
      </c>
      <c r="I260" s="18">
        <v>75</v>
      </c>
      <c r="J260" s="18">
        <v>1</v>
      </c>
      <c r="K260" s="18" t="s">
        <v>77</v>
      </c>
      <c r="L260" s="18" t="s">
        <v>3</v>
      </c>
      <c r="M260" s="18" t="s">
        <v>3</v>
      </c>
      <c r="N260" s="18" t="s">
        <v>2</v>
      </c>
      <c r="O260" s="18" t="s">
        <v>8</v>
      </c>
      <c r="P260" s="18" t="s">
        <v>0</v>
      </c>
      <c r="Q260" s="14">
        <v>432</v>
      </c>
      <c r="R260" s="19">
        <v>5.5720000000000001</v>
      </c>
      <c r="S260" s="20">
        <v>5</v>
      </c>
      <c r="T260" s="16">
        <f>+Table1_176[[#This Row],[Preliminarus kiekis 36 mėn.]]*Table1_176[[#This Row],[Vieneto įkainis EUR be PVM]]</f>
        <v>2407.1039999999998</v>
      </c>
      <c r="U260" s="21">
        <f>+Table1_176[[#This Row],[Planuojama pirkimo suma EUR be PVM]]*1.05</f>
        <v>2527.4591999999998</v>
      </c>
      <c r="V260" s="22"/>
      <c r="W260" s="23">
        <v>5</v>
      </c>
      <c r="X260" s="19">
        <f>+Table1_176[[#This Row],[Preliminarus kiekis 36 mėn.]]*Table1_176[[#This Row],[Siūlomas vieneto įkainis EUR be PVM]]</f>
        <v>0</v>
      </c>
      <c r="Y260" s="19">
        <f>+Table1_176[[#This Row],[Siūloma pirkimo suma EUR be PVM]]*1.05</f>
        <v>0</v>
      </c>
      <c r="Z260" s="21"/>
      <c r="AA260" s="24"/>
    </row>
    <row r="261" spans="1:27" x14ac:dyDescent="0.25">
      <c r="A261" s="17" t="s">
        <v>148</v>
      </c>
      <c r="B261" s="14"/>
      <c r="C261" s="14" t="s">
        <v>138</v>
      </c>
      <c r="D261" s="18" t="s">
        <v>89</v>
      </c>
      <c r="E261" s="14" t="s">
        <v>10</v>
      </c>
      <c r="F261" s="18">
        <v>2</v>
      </c>
      <c r="G261" s="18" t="s">
        <v>13</v>
      </c>
      <c r="H261" s="18">
        <v>13</v>
      </c>
      <c r="I261" s="18">
        <v>75</v>
      </c>
      <c r="J261" s="18">
        <v>1</v>
      </c>
      <c r="K261" s="18" t="s">
        <v>77</v>
      </c>
      <c r="L261" s="18" t="s">
        <v>3</v>
      </c>
      <c r="M261" s="18" t="s">
        <v>3</v>
      </c>
      <c r="N261" s="18" t="s">
        <v>2</v>
      </c>
      <c r="O261" s="18" t="s">
        <v>8</v>
      </c>
      <c r="P261" s="18" t="s">
        <v>0</v>
      </c>
      <c r="Q261" s="14">
        <v>3348</v>
      </c>
      <c r="R261" s="19">
        <v>5.5497633549246457</v>
      </c>
      <c r="S261" s="20">
        <v>5</v>
      </c>
      <c r="T261" s="16">
        <f>+Table1_176[[#This Row],[Preliminarus kiekis 36 mėn.]]*Table1_176[[#This Row],[Vieneto įkainis EUR be PVM]]</f>
        <v>18580.607712287714</v>
      </c>
      <c r="U261" s="21">
        <f>+Table1_176[[#This Row],[Planuojama pirkimo suma EUR be PVM]]*1.05</f>
        <v>19509.638097902101</v>
      </c>
      <c r="V261" s="22"/>
      <c r="W261" s="23">
        <v>5</v>
      </c>
      <c r="X261" s="19">
        <f>+Table1_176[[#This Row],[Preliminarus kiekis 36 mėn.]]*Table1_176[[#This Row],[Siūlomas vieneto įkainis EUR be PVM]]</f>
        <v>0</v>
      </c>
      <c r="Y261" s="19">
        <f>+Table1_176[[#This Row],[Siūloma pirkimo suma EUR be PVM]]*1.05</f>
        <v>0</v>
      </c>
      <c r="Z261" s="21"/>
      <c r="AA261" s="24"/>
    </row>
    <row r="262" spans="1:27" x14ac:dyDescent="0.25">
      <c r="A262" s="17" t="s">
        <v>147</v>
      </c>
      <c r="B262" s="14"/>
      <c r="C262" s="14" t="s">
        <v>138</v>
      </c>
      <c r="D262" s="18" t="s">
        <v>132</v>
      </c>
      <c r="E262" s="14" t="s">
        <v>10</v>
      </c>
      <c r="F262" s="18">
        <v>2</v>
      </c>
      <c r="G262" s="18" t="s">
        <v>13</v>
      </c>
      <c r="H262" s="18">
        <v>10</v>
      </c>
      <c r="I262" s="18">
        <v>75</v>
      </c>
      <c r="J262" s="18">
        <v>1</v>
      </c>
      <c r="K262" s="18" t="s">
        <v>77</v>
      </c>
      <c r="L262" s="18" t="s">
        <v>3</v>
      </c>
      <c r="M262" s="18" t="s">
        <v>3</v>
      </c>
      <c r="N262" s="18" t="s">
        <v>2</v>
      </c>
      <c r="O262" s="18" t="s">
        <v>8</v>
      </c>
      <c r="P262" s="18" t="s">
        <v>0</v>
      </c>
      <c r="Q262" s="14">
        <v>5940</v>
      </c>
      <c r="R262" s="19">
        <v>6.8676521739130436</v>
      </c>
      <c r="S262" s="20">
        <v>5</v>
      </c>
      <c r="T262" s="16">
        <f>+Table1_176[[#This Row],[Preliminarus kiekis 36 mėn.]]*Table1_176[[#This Row],[Vieneto įkainis EUR be PVM]]</f>
        <v>40793.85391304348</v>
      </c>
      <c r="U262" s="21">
        <f>+Table1_176[[#This Row],[Planuojama pirkimo suma EUR be PVM]]*1.05</f>
        <v>42833.546608695659</v>
      </c>
      <c r="V262" s="22"/>
      <c r="W262" s="23">
        <v>5</v>
      </c>
      <c r="X262" s="19">
        <f>+Table1_176[[#This Row],[Preliminarus kiekis 36 mėn.]]*Table1_176[[#This Row],[Siūlomas vieneto įkainis EUR be PVM]]</f>
        <v>0</v>
      </c>
      <c r="Y262" s="19">
        <f>+Table1_176[[#This Row],[Siūloma pirkimo suma EUR be PVM]]*1.05</f>
        <v>0</v>
      </c>
      <c r="Z262" s="21"/>
      <c r="AA262" s="24"/>
    </row>
    <row r="263" spans="1:27" x14ac:dyDescent="0.25">
      <c r="A263" s="17" t="s">
        <v>146</v>
      </c>
      <c r="B263" s="14"/>
      <c r="C263" s="14" t="s">
        <v>138</v>
      </c>
      <c r="D263" s="18" t="s">
        <v>145</v>
      </c>
      <c r="E263" s="14" t="s">
        <v>108</v>
      </c>
      <c r="F263" s="18">
        <v>2</v>
      </c>
      <c r="G263" s="18" t="s">
        <v>13</v>
      </c>
      <c r="H263" s="18">
        <v>8</v>
      </c>
      <c r="I263" s="18">
        <v>60</v>
      </c>
      <c r="J263" s="18">
        <v>1</v>
      </c>
      <c r="K263" s="18" t="s">
        <v>77</v>
      </c>
      <c r="L263" s="18" t="s">
        <v>3</v>
      </c>
      <c r="M263" s="18" t="s">
        <v>3</v>
      </c>
      <c r="N263" s="18" t="s">
        <v>2</v>
      </c>
      <c r="O263" s="18" t="s">
        <v>8</v>
      </c>
      <c r="P263" s="18" t="s">
        <v>0</v>
      </c>
      <c r="Q263" s="14">
        <v>1620</v>
      </c>
      <c r="R263" s="19">
        <v>9.3542857142857159</v>
      </c>
      <c r="S263" s="20">
        <v>5</v>
      </c>
      <c r="T263" s="16">
        <f>+Table1_176[[#This Row],[Preliminarus kiekis 36 mėn.]]*Table1_176[[#This Row],[Vieneto įkainis EUR be PVM]]</f>
        <v>15153.94285714286</v>
      </c>
      <c r="U263" s="21">
        <f>+Table1_176[[#This Row],[Planuojama pirkimo suma EUR be PVM]]*1.05</f>
        <v>15911.640000000003</v>
      </c>
      <c r="V263" s="22"/>
      <c r="W263" s="23">
        <v>5</v>
      </c>
      <c r="X263" s="19">
        <f>+Table1_176[[#This Row],[Preliminarus kiekis 36 mėn.]]*Table1_176[[#This Row],[Siūlomas vieneto įkainis EUR be PVM]]</f>
        <v>0</v>
      </c>
      <c r="Y263" s="19">
        <f>+Table1_176[[#This Row],[Siūloma pirkimo suma EUR be PVM]]*1.05</f>
        <v>0</v>
      </c>
      <c r="Z263" s="21"/>
      <c r="AA263" s="24"/>
    </row>
    <row r="264" spans="1:27" x14ac:dyDescent="0.25">
      <c r="A264" s="17" t="s">
        <v>144</v>
      </c>
      <c r="B264" s="14"/>
      <c r="C264" s="14" t="s">
        <v>138</v>
      </c>
      <c r="D264" s="18" t="s">
        <v>132</v>
      </c>
      <c r="E264" s="14" t="s">
        <v>108</v>
      </c>
      <c r="F264" s="18">
        <v>2</v>
      </c>
      <c r="G264" s="18" t="s">
        <v>13</v>
      </c>
      <c r="H264" s="18">
        <v>10</v>
      </c>
      <c r="I264" s="18">
        <v>75</v>
      </c>
      <c r="J264" s="18">
        <v>1</v>
      </c>
      <c r="K264" s="18" t="s">
        <v>77</v>
      </c>
      <c r="L264" s="18" t="s">
        <v>3</v>
      </c>
      <c r="M264" s="18" t="s">
        <v>3</v>
      </c>
      <c r="N264" s="18" t="s">
        <v>2</v>
      </c>
      <c r="O264" s="18" t="s">
        <v>8</v>
      </c>
      <c r="P264" s="18" t="s">
        <v>0</v>
      </c>
      <c r="Q264" s="14">
        <v>324</v>
      </c>
      <c r="R264" s="19">
        <v>8.57</v>
      </c>
      <c r="S264" s="20">
        <v>5</v>
      </c>
      <c r="T264" s="16">
        <f>+Table1_176[[#This Row],[Preliminarus kiekis 36 mėn.]]*Table1_176[[#This Row],[Vieneto įkainis EUR be PVM]]</f>
        <v>2776.6800000000003</v>
      </c>
      <c r="U264" s="21">
        <f>+Table1_176[[#This Row],[Planuojama pirkimo suma EUR be PVM]]*1.05</f>
        <v>2915.5140000000006</v>
      </c>
      <c r="V264" s="22"/>
      <c r="W264" s="23">
        <v>5</v>
      </c>
      <c r="X264" s="19">
        <f>+Table1_176[[#This Row],[Preliminarus kiekis 36 mėn.]]*Table1_176[[#This Row],[Siūlomas vieneto įkainis EUR be PVM]]</f>
        <v>0</v>
      </c>
      <c r="Y264" s="19">
        <f>+Table1_176[[#This Row],[Siūloma pirkimo suma EUR be PVM]]*1.05</f>
        <v>0</v>
      </c>
      <c r="Z264" s="21"/>
      <c r="AA264" s="24"/>
    </row>
    <row r="265" spans="1:27" x14ac:dyDescent="0.25">
      <c r="A265" s="17" t="s">
        <v>143</v>
      </c>
      <c r="B265" s="14"/>
      <c r="C265" s="14" t="s">
        <v>138</v>
      </c>
      <c r="D265" s="18" t="s">
        <v>22</v>
      </c>
      <c r="E265" s="14" t="s">
        <v>10</v>
      </c>
      <c r="F265" s="18">
        <v>2</v>
      </c>
      <c r="G265" s="18" t="s">
        <v>13</v>
      </c>
      <c r="H265" s="18">
        <v>13</v>
      </c>
      <c r="I265" s="18">
        <v>90</v>
      </c>
      <c r="J265" s="18">
        <v>1</v>
      </c>
      <c r="K265" s="18" t="s">
        <v>77</v>
      </c>
      <c r="L265" s="18" t="s">
        <v>3</v>
      </c>
      <c r="M265" s="18" t="s">
        <v>3</v>
      </c>
      <c r="N265" s="18" t="s">
        <v>2</v>
      </c>
      <c r="O265" s="18" t="s">
        <v>8</v>
      </c>
      <c r="P265" s="18" t="s">
        <v>0</v>
      </c>
      <c r="Q265" s="14">
        <v>16740</v>
      </c>
      <c r="R265" s="19">
        <v>3.8800000000000003</v>
      </c>
      <c r="S265" s="20">
        <v>5</v>
      </c>
      <c r="T265" s="16">
        <f>+Table1_176[[#This Row],[Preliminarus kiekis 36 mėn.]]*Table1_176[[#This Row],[Vieneto įkainis EUR be PVM]]</f>
        <v>64951.200000000004</v>
      </c>
      <c r="U265" s="21">
        <f>+Table1_176[[#This Row],[Planuojama pirkimo suma EUR be PVM]]*1.05</f>
        <v>68198.760000000009</v>
      </c>
      <c r="V265" s="22"/>
      <c r="W265" s="23">
        <v>5</v>
      </c>
      <c r="X265" s="19">
        <f>+Table1_176[[#This Row],[Preliminarus kiekis 36 mėn.]]*Table1_176[[#This Row],[Siūlomas vieneto įkainis EUR be PVM]]</f>
        <v>0</v>
      </c>
      <c r="Y265" s="19">
        <f>+Table1_176[[#This Row],[Siūloma pirkimo suma EUR be PVM]]*1.05</f>
        <v>0</v>
      </c>
      <c r="Z265" s="21"/>
      <c r="AA265" s="24"/>
    </row>
    <row r="266" spans="1:27" x14ac:dyDescent="0.25">
      <c r="A266" s="17" t="s">
        <v>142</v>
      </c>
      <c r="B266" s="14"/>
      <c r="C266" s="14" t="s">
        <v>138</v>
      </c>
      <c r="D266" s="18" t="s">
        <v>89</v>
      </c>
      <c r="E266" s="14" t="s">
        <v>10</v>
      </c>
      <c r="F266" s="18">
        <v>2</v>
      </c>
      <c r="G266" s="18" t="s">
        <v>13</v>
      </c>
      <c r="H266" s="18">
        <v>13</v>
      </c>
      <c r="I266" s="18">
        <v>60</v>
      </c>
      <c r="J266" s="18">
        <v>1</v>
      </c>
      <c r="K266" s="18" t="s">
        <v>77</v>
      </c>
      <c r="L266" s="18" t="s">
        <v>3</v>
      </c>
      <c r="M266" s="18" t="s">
        <v>3</v>
      </c>
      <c r="N266" s="18" t="s">
        <v>2</v>
      </c>
      <c r="O266" s="18" t="s">
        <v>8</v>
      </c>
      <c r="P266" s="18" t="s">
        <v>0</v>
      </c>
      <c r="Q266" s="14">
        <v>216</v>
      </c>
      <c r="R266" s="19">
        <v>5.4499999999999993</v>
      </c>
      <c r="S266" s="20">
        <v>5</v>
      </c>
      <c r="T266" s="16">
        <f>+Table1_176[[#This Row],[Preliminarus kiekis 36 mėn.]]*Table1_176[[#This Row],[Vieneto įkainis EUR be PVM]]</f>
        <v>1177.1999999999998</v>
      </c>
      <c r="U266" s="21">
        <f>+Table1_176[[#This Row],[Planuojama pirkimo suma EUR be PVM]]*1.05</f>
        <v>1236.06</v>
      </c>
      <c r="V266" s="22"/>
      <c r="W266" s="23">
        <v>5</v>
      </c>
      <c r="X266" s="19">
        <f>+Table1_176[[#This Row],[Preliminarus kiekis 36 mėn.]]*Table1_176[[#This Row],[Siūlomas vieneto įkainis EUR be PVM]]</f>
        <v>0</v>
      </c>
      <c r="Y266" s="19">
        <f>+Table1_176[[#This Row],[Siūloma pirkimo suma EUR be PVM]]*1.05</f>
        <v>0</v>
      </c>
      <c r="Z266" s="21"/>
      <c r="AA266" s="24"/>
    </row>
    <row r="267" spans="1:27" x14ac:dyDescent="0.25">
      <c r="A267" s="17" t="s">
        <v>141</v>
      </c>
      <c r="B267" s="14"/>
      <c r="C267" s="14" t="s">
        <v>138</v>
      </c>
      <c r="D267" s="18" t="s">
        <v>26</v>
      </c>
      <c r="E267" s="14" t="s">
        <v>10</v>
      </c>
      <c r="F267" s="18">
        <v>2</v>
      </c>
      <c r="G267" s="18" t="s">
        <v>13</v>
      </c>
      <c r="H267" s="18" t="s">
        <v>140</v>
      </c>
      <c r="I267" s="18">
        <v>60</v>
      </c>
      <c r="J267" s="18">
        <v>1</v>
      </c>
      <c r="K267" s="18" t="s">
        <v>77</v>
      </c>
      <c r="L267" s="18" t="s">
        <v>3</v>
      </c>
      <c r="M267" s="18" t="s">
        <v>3</v>
      </c>
      <c r="N267" s="18" t="s">
        <v>2</v>
      </c>
      <c r="O267" s="18" t="s">
        <v>8</v>
      </c>
      <c r="P267" s="18" t="s">
        <v>0</v>
      </c>
      <c r="Q267" s="14">
        <v>432</v>
      </c>
      <c r="R267" s="19">
        <v>4.0277777777777777</v>
      </c>
      <c r="S267" s="20">
        <v>5</v>
      </c>
      <c r="T267" s="16">
        <f>+Table1_176[[#This Row],[Preliminarus kiekis 36 mėn.]]*Table1_176[[#This Row],[Vieneto įkainis EUR be PVM]]</f>
        <v>1740</v>
      </c>
      <c r="U267" s="21">
        <f>+Table1_176[[#This Row],[Planuojama pirkimo suma EUR be PVM]]*1.05</f>
        <v>1827</v>
      </c>
      <c r="V267" s="22"/>
      <c r="W267" s="23">
        <v>5</v>
      </c>
      <c r="X267" s="19">
        <f>+Table1_176[[#This Row],[Preliminarus kiekis 36 mėn.]]*Table1_176[[#This Row],[Siūlomas vieneto įkainis EUR be PVM]]</f>
        <v>0</v>
      </c>
      <c r="Y267" s="19">
        <f>+Table1_176[[#This Row],[Siūloma pirkimo suma EUR be PVM]]*1.05</f>
        <v>0</v>
      </c>
      <c r="Z267" s="21"/>
      <c r="AA267" s="24"/>
    </row>
    <row r="268" spans="1:27" x14ac:dyDescent="0.25">
      <c r="A268" s="17" t="s">
        <v>139</v>
      </c>
      <c r="B268" s="14"/>
      <c r="C268" s="14" t="s">
        <v>138</v>
      </c>
      <c r="D268" s="18">
        <v>0</v>
      </c>
      <c r="E268" s="14" t="s">
        <v>10</v>
      </c>
      <c r="F268" s="18">
        <v>2</v>
      </c>
      <c r="G268" s="18" t="s">
        <v>13</v>
      </c>
      <c r="H268" s="18">
        <v>36</v>
      </c>
      <c r="I268" s="18">
        <v>90</v>
      </c>
      <c r="J268" s="18">
        <v>1</v>
      </c>
      <c r="K268" s="18" t="s">
        <v>77</v>
      </c>
      <c r="L268" s="18" t="s">
        <v>3</v>
      </c>
      <c r="M268" s="18" t="s">
        <v>3</v>
      </c>
      <c r="N268" s="18" t="s">
        <v>2</v>
      </c>
      <c r="O268" s="18" t="s">
        <v>8</v>
      </c>
      <c r="P268" s="18" t="s">
        <v>0</v>
      </c>
      <c r="Q268" s="14">
        <v>648</v>
      </c>
      <c r="R268" s="19">
        <v>2.69</v>
      </c>
      <c r="S268" s="20">
        <v>5</v>
      </c>
      <c r="T268" s="16">
        <f>+Table1_176[[#This Row],[Preliminarus kiekis 36 mėn.]]*Table1_176[[#This Row],[Vieneto įkainis EUR be PVM]]</f>
        <v>1743.12</v>
      </c>
      <c r="U268" s="21">
        <f>+Table1_176[[#This Row],[Planuojama pirkimo suma EUR be PVM]]*1.05</f>
        <v>1830.2760000000001</v>
      </c>
      <c r="V268" s="22"/>
      <c r="W268" s="23">
        <v>5</v>
      </c>
      <c r="X268" s="19">
        <f>+Table1_176[[#This Row],[Preliminarus kiekis 36 mėn.]]*Table1_176[[#This Row],[Siūlomas vieneto įkainis EUR be PVM]]</f>
        <v>0</v>
      </c>
      <c r="Y268" s="19">
        <f>+Table1_176[[#This Row],[Siūloma pirkimo suma EUR be PVM]]*1.05</f>
        <v>0</v>
      </c>
      <c r="Z268" s="21"/>
      <c r="AA268" s="24"/>
    </row>
    <row r="269" spans="1:27" x14ac:dyDescent="0.25">
      <c r="A269" s="51">
        <v>17</v>
      </c>
      <c r="B269" s="37" t="s">
        <v>73</v>
      </c>
      <c r="C269" s="40" t="s">
        <v>83</v>
      </c>
      <c r="D269" s="38"/>
      <c r="E269" s="37"/>
      <c r="F269" s="38"/>
      <c r="G269" s="38"/>
      <c r="H269" s="38"/>
      <c r="I269" s="38"/>
      <c r="J269" s="38"/>
      <c r="K269" s="38"/>
      <c r="L269" s="38"/>
      <c r="M269" s="38"/>
      <c r="N269" s="38"/>
      <c r="O269" s="38"/>
      <c r="P269" s="38"/>
      <c r="Q269" s="37"/>
      <c r="R269" s="52"/>
      <c r="S269" s="53"/>
      <c r="T269" s="45"/>
      <c r="U269" s="54"/>
      <c r="V269" s="55"/>
      <c r="W269" s="56"/>
      <c r="X269" s="52"/>
      <c r="Y269" s="52"/>
      <c r="Z269" s="54"/>
      <c r="AA269" s="57"/>
    </row>
    <row r="270" spans="1:27" x14ac:dyDescent="0.25">
      <c r="A270" s="17" t="s">
        <v>137</v>
      </c>
      <c r="B270" s="14"/>
      <c r="C270" s="14" t="s">
        <v>83</v>
      </c>
      <c r="D270" s="18" t="s">
        <v>22</v>
      </c>
      <c r="E270" s="14" t="s">
        <v>10</v>
      </c>
      <c r="F270" s="18">
        <v>2</v>
      </c>
      <c r="G270" s="18" t="s">
        <v>9</v>
      </c>
      <c r="H270" s="18">
        <v>17</v>
      </c>
      <c r="I270" s="18">
        <v>90</v>
      </c>
      <c r="J270" s="18">
        <v>1</v>
      </c>
      <c r="K270" s="18" t="s">
        <v>77</v>
      </c>
      <c r="L270" s="18" t="s">
        <v>3</v>
      </c>
      <c r="M270" s="18" t="s">
        <v>3</v>
      </c>
      <c r="N270" s="18" t="s">
        <v>2</v>
      </c>
      <c r="O270" s="18" t="s">
        <v>8</v>
      </c>
      <c r="P270" s="18" t="s">
        <v>0</v>
      </c>
      <c r="Q270" s="14">
        <v>216</v>
      </c>
      <c r="R270" s="19">
        <v>8.4444444444444446</v>
      </c>
      <c r="S270" s="20">
        <v>5</v>
      </c>
      <c r="T270" s="16">
        <f>+Table1_176[[#This Row],[Preliminarus kiekis 36 mėn.]]*Table1_176[[#This Row],[Vieneto įkainis EUR be PVM]]</f>
        <v>1824</v>
      </c>
      <c r="U270" s="21">
        <f>+Table1_176[[#This Row],[Planuojama pirkimo suma EUR be PVM]]*1.05</f>
        <v>1915.2</v>
      </c>
      <c r="V270" s="22"/>
      <c r="W270" s="23">
        <v>5</v>
      </c>
      <c r="X270" s="19">
        <f>+Table1_176[[#This Row],[Preliminarus kiekis 36 mėn.]]*Table1_176[[#This Row],[Siūlomas vieneto įkainis EUR be PVM]]</f>
        <v>0</v>
      </c>
      <c r="Y270" s="19">
        <f>+Table1_176[[#This Row],[Siūloma pirkimo suma EUR be PVM]]*1.05</f>
        <v>0</v>
      </c>
      <c r="Z270" s="21"/>
      <c r="AA270" s="24"/>
    </row>
    <row r="271" spans="1:27" x14ac:dyDescent="0.25">
      <c r="A271" s="17" t="s">
        <v>136</v>
      </c>
      <c r="B271" s="14"/>
      <c r="C271" s="14" t="s">
        <v>83</v>
      </c>
      <c r="D271" s="18" t="s">
        <v>132</v>
      </c>
      <c r="E271" s="14" t="s">
        <v>56</v>
      </c>
      <c r="F271" s="18">
        <v>2</v>
      </c>
      <c r="G271" s="18" t="s">
        <v>9</v>
      </c>
      <c r="H271" s="18">
        <v>9.3000000000000007</v>
      </c>
      <c r="I271" s="18">
        <v>75</v>
      </c>
      <c r="J271" s="18">
        <v>1</v>
      </c>
      <c r="K271" s="18" t="s">
        <v>77</v>
      </c>
      <c r="L271" s="18" t="s">
        <v>3</v>
      </c>
      <c r="M271" s="18" t="s">
        <v>3</v>
      </c>
      <c r="N271" s="18" t="s">
        <v>2</v>
      </c>
      <c r="O271" s="18" t="s">
        <v>8</v>
      </c>
      <c r="P271" s="18" t="s">
        <v>0</v>
      </c>
      <c r="Q271" s="14">
        <v>1944</v>
      </c>
      <c r="R271" s="19">
        <v>10.746666666666666</v>
      </c>
      <c r="S271" s="20">
        <v>5</v>
      </c>
      <c r="T271" s="16">
        <f>+Table1_176[[#This Row],[Preliminarus kiekis 36 mėn.]]*Table1_176[[#This Row],[Vieneto įkainis EUR be PVM]]</f>
        <v>20891.52</v>
      </c>
      <c r="U271" s="21">
        <f>+Table1_176[[#This Row],[Planuojama pirkimo suma EUR be PVM]]*1.05</f>
        <v>21936.096000000001</v>
      </c>
      <c r="V271" s="22"/>
      <c r="W271" s="23">
        <v>5</v>
      </c>
      <c r="X271" s="19">
        <f>+Table1_176[[#This Row],[Preliminarus kiekis 36 mėn.]]*Table1_176[[#This Row],[Siūlomas vieneto įkainis EUR be PVM]]</f>
        <v>0</v>
      </c>
      <c r="Y271" s="19">
        <f>+Table1_176[[#This Row],[Siūloma pirkimo suma EUR be PVM]]*1.05</f>
        <v>0</v>
      </c>
      <c r="Z271" s="21"/>
      <c r="AA271" s="24"/>
    </row>
    <row r="272" spans="1:27" x14ac:dyDescent="0.25">
      <c r="A272" s="17" t="s">
        <v>135</v>
      </c>
      <c r="B272" s="14"/>
      <c r="C272" s="14" t="s">
        <v>83</v>
      </c>
      <c r="D272" s="18">
        <v>0</v>
      </c>
      <c r="E272" s="14" t="s">
        <v>56</v>
      </c>
      <c r="F272" s="18">
        <v>1</v>
      </c>
      <c r="G272" s="18" t="s">
        <v>13</v>
      </c>
      <c r="H272" s="18">
        <v>26</v>
      </c>
      <c r="I272" s="18">
        <v>75</v>
      </c>
      <c r="J272" s="18">
        <v>1</v>
      </c>
      <c r="K272" s="18" t="s">
        <v>77</v>
      </c>
      <c r="L272" s="18" t="s">
        <v>3</v>
      </c>
      <c r="M272" s="18" t="s">
        <v>3</v>
      </c>
      <c r="N272" s="18" t="s">
        <v>2</v>
      </c>
      <c r="O272" s="18" t="s">
        <v>8</v>
      </c>
      <c r="P272" s="18" t="s">
        <v>0</v>
      </c>
      <c r="Q272" s="14">
        <v>2160</v>
      </c>
      <c r="R272" s="19">
        <v>2.7771861890932557</v>
      </c>
      <c r="S272" s="20">
        <v>5</v>
      </c>
      <c r="T272" s="16">
        <f>+Table1_176[[#This Row],[Preliminarus kiekis 36 mėn.]]*Table1_176[[#This Row],[Vieneto įkainis EUR be PVM]]</f>
        <v>5998.7221684414326</v>
      </c>
      <c r="U272" s="21">
        <f>+Table1_176[[#This Row],[Planuojama pirkimo suma EUR be PVM]]*1.05</f>
        <v>6298.6582768635044</v>
      </c>
      <c r="V272" s="22"/>
      <c r="W272" s="23">
        <v>5</v>
      </c>
      <c r="X272" s="19">
        <f>+Table1_176[[#This Row],[Preliminarus kiekis 36 mėn.]]*Table1_176[[#This Row],[Siūlomas vieneto įkainis EUR be PVM]]</f>
        <v>0</v>
      </c>
      <c r="Y272" s="19">
        <f>+Table1_176[[#This Row],[Siūloma pirkimo suma EUR be PVM]]*1.05</f>
        <v>0</v>
      </c>
      <c r="Z272" s="21"/>
      <c r="AA272" s="24"/>
    </row>
    <row r="273" spans="1:27" x14ac:dyDescent="0.25">
      <c r="A273" s="17" t="s">
        <v>134</v>
      </c>
      <c r="B273" s="14"/>
      <c r="C273" s="14" t="s">
        <v>83</v>
      </c>
      <c r="D273" s="18" t="s">
        <v>15</v>
      </c>
      <c r="E273" s="14" t="s">
        <v>56</v>
      </c>
      <c r="F273" s="18">
        <v>1</v>
      </c>
      <c r="G273" s="18" t="s">
        <v>13</v>
      </c>
      <c r="H273" s="18">
        <v>26</v>
      </c>
      <c r="I273" s="18">
        <v>75</v>
      </c>
      <c r="J273" s="18">
        <v>1</v>
      </c>
      <c r="K273" s="18" t="s">
        <v>77</v>
      </c>
      <c r="L273" s="18" t="s">
        <v>3</v>
      </c>
      <c r="M273" s="18" t="s">
        <v>3</v>
      </c>
      <c r="N273" s="18" t="s">
        <v>2</v>
      </c>
      <c r="O273" s="18" t="s">
        <v>8</v>
      </c>
      <c r="P273" s="18" t="s">
        <v>0</v>
      </c>
      <c r="Q273" s="14">
        <v>2160</v>
      </c>
      <c r="R273" s="19">
        <v>2.7295314718409847</v>
      </c>
      <c r="S273" s="20">
        <v>5</v>
      </c>
      <c r="T273" s="16">
        <f>+Table1_176[[#This Row],[Preliminarus kiekis 36 mėn.]]*Table1_176[[#This Row],[Vieneto įkainis EUR be PVM]]</f>
        <v>5895.7879791765272</v>
      </c>
      <c r="U273" s="21">
        <f>+Table1_176[[#This Row],[Planuojama pirkimo suma EUR be PVM]]*1.05</f>
        <v>6190.5773781353537</v>
      </c>
      <c r="V273" s="22"/>
      <c r="W273" s="23">
        <v>5</v>
      </c>
      <c r="X273" s="19">
        <f>+Table1_176[[#This Row],[Preliminarus kiekis 36 mėn.]]*Table1_176[[#This Row],[Siūlomas vieneto įkainis EUR be PVM]]</f>
        <v>0</v>
      </c>
      <c r="Y273" s="19">
        <f>+Table1_176[[#This Row],[Siūloma pirkimo suma EUR be PVM]]*1.05</f>
        <v>0</v>
      </c>
      <c r="Z273" s="21"/>
      <c r="AA273" s="24"/>
    </row>
    <row r="274" spans="1:27" x14ac:dyDescent="0.25">
      <c r="A274" s="17" t="s">
        <v>133</v>
      </c>
      <c r="B274" s="14"/>
      <c r="C274" s="14" t="s">
        <v>83</v>
      </c>
      <c r="D274" s="18" t="s">
        <v>132</v>
      </c>
      <c r="E274" s="14" t="s">
        <v>131</v>
      </c>
      <c r="F274" s="18">
        <v>2</v>
      </c>
      <c r="G274" s="18" t="s">
        <v>13</v>
      </c>
      <c r="H274" s="18" t="s">
        <v>130</v>
      </c>
      <c r="I274" s="18">
        <v>75</v>
      </c>
      <c r="J274" s="18">
        <v>1</v>
      </c>
      <c r="K274" s="18" t="s">
        <v>77</v>
      </c>
      <c r="L274" s="18" t="s">
        <v>3</v>
      </c>
      <c r="M274" s="18" t="s">
        <v>3</v>
      </c>
      <c r="N274" s="18" t="s">
        <v>2</v>
      </c>
      <c r="O274" s="18" t="s">
        <v>8</v>
      </c>
      <c r="P274" s="18" t="s">
        <v>0</v>
      </c>
      <c r="Q274" s="14">
        <v>540</v>
      </c>
      <c r="R274" s="19">
        <v>15.9</v>
      </c>
      <c r="S274" s="20">
        <v>5</v>
      </c>
      <c r="T274" s="16">
        <f>+Table1_176[[#This Row],[Preliminarus kiekis 36 mėn.]]*Table1_176[[#This Row],[Vieneto įkainis EUR be PVM]]</f>
        <v>8586</v>
      </c>
      <c r="U274" s="21">
        <f>+Table1_176[[#This Row],[Planuojama pirkimo suma EUR be PVM]]*1.05</f>
        <v>9015.3000000000011</v>
      </c>
      <c r="V274" s="22"/>
      <c r="W274" s="23">
        <v>5</v>
      </c>
      <c r="X274" s="19">
        <f>+Table1_176[[#This Row],[Preliminarus kiekis 36 mėn.]]*Table1_176[[#This Row],[Siūlomas vieneto įkainis EUR be PVM]]</f>
        <v>0</v>
      </c>
      <c r="Y274" s="19">
        <f>+Table1_176[[#This Row],[Siūloma pirkimo suma EUR be PVM]]*1.05</f>
        <v>0</v>
      </c>
      <c r="Z274" s="21"/>
      <c r="AA274" s="24"/>
    </row>
    <row r="275" spans="1:27" x14ac:dyDescent="0.25">
      <c r="A275" s="17" t="s">
        <v>129</v>
      </c>
      <c r="B275" s="14"/>
      <c r="C275" s="14" t="s">
        <v>83</v>
      </c>
      <c r="D275" s="18" t="s">
        <v>22</v>
      </c>
      <c r="E275" s="14" t="s">
        <v>21</v>
      </c>
      <c r="F275" s="18">
        <v>1</v>
      </c>
      <c r="G275" s="18" t="s">
        <v>13</v>
      </c>
      <c r="H275" s="18">
        <v>13</v>
      </c>
      <c r="I275" s="18">
        <v>45</v>
      </c>
      <c r="J275" s="18">
        <v>1</v>
      </c>
      <c r="K275" s="18" t="s">
        <v>12</v>
      </c>
      <c r="L275" s="18" t="s">
        <v>3</v>
      </c>
      <c r="M275" s="18" t="s">
        <v>3</v>
      </c>
      <c r="N275" s="18" t="s">
        <v>2</v>
      </c>
      <c r="O275" s="18" t="s">
        <v>8</v>
      </c>
      <c r="P275" s="18" t="s">
        <v>0</v>
      </c>
      <c r="Q275" s="14">
        <v>144</v>
      </c>
      <c r="R275" s="19">
        <v>6</v>
      </c>
      <c r="S275" s="20">
        <v>5</v>
      </c>
      <c r="T275" s="16">
        <f>+Table1_176[[#This Row],[Preliminarus kiekis 36 mėn.]]*Table1_176[[#This Row],[Vieneto įkainis EUR be PVM]]</f>
        <v>864</v>
      </c>
      <c r="U275" s="21">
        <f>+Table1_176[[#This Row],[Planuojama pirkimo suma EUR be PVM]]*1.05</f>
        <v>907.2</v>
      </c>
      <c r="V275" s="22"/>
      <c r="W275" s="23">
        <v>5</v>
      </c>
      <c r="X275" s="19">
        <f>+Table1_176[[#This Row],[Preliminarus kiekis 36 mėn.]]*Table1_176[[#This Row],[Siūlomas vieneto įkainis EUR be PVM]]</f>
        <v>0</v>
      </c>
      <c r="Y275" s="19">
        <f>+Table1_176[[#This Row],[Siūloma pirkimo suma EUR be PVM]]*1.05</f>
        <v>0</v>
      </c>
      <c r="Z275" s="21"/>
      <c r="AA275" s="24"/>
    </row>
    <row r="276" spans="1:27" x14ac:dyDescent="0.25">
      <c r="A276" s="17" t="s">
        <v>128</v>
      </c>
      <c r="B276" s="14"/>
      <c r="C276" s="14" t="s">
        <v>83</v>
      </c>
      <c r="D276" s="18" t="s">
        <v>26</v>
      </c>
      <c r="E276" s="14" t="s">
        <v>10</v>
      </c>
      <c r="F276" s="18">
        <v>2</v>
      </c>
      <c r="G276" s="18" t="s">
        <v>13</v>
      </c>
      <c r="H276" s="18">
        <v>13</v>
      </c>
      <c r="I276" s="18">
        <v>90</v>
      </c>
      <c r="J276" s="18">
        <v>1</v>
      </c>
      <c r="K276" s="18" t="s">
        <v>77</v>
      </c>
      <c r="L276" s="18" t="s">
        <v>3</v>
      </c>
      <c r="M276" s="18" t="s">
        <v>3</v>
      </c>
      <c r="N276" s="18" t="s">
        <v>2</v>
      </c>
      <c r="O276" s="18" t="s">
        <v>8</v>
      </c>
      <c r="P276" s="18" t="s">
        <v>0</v>
      </c>
      <c r="Q276" s="14">
        <v>216</v>
      </c>
      <c r="R276" s="19">
        <v>2.0699999999999998</v>
      </c>
      <c r="S276" s="20">
        <v>5</v>
      </c>
      <c r="T276" s="16">
        <f>+Table1_176[[#This Row],[Preliminarus kiekis 36 mėn.]]*Table1_176[[#This Row],[Vieneto įkainis EUR be PVM]]</f>
        <v>447.11999999999995</v>
      </c>
      <c r="U276" s="21">
        <f>+Table1_176[[#This Row],[Planuojama pirkimo suma EUR be PVM]]*1.05</f>
        <v>469.47599999999994</v>
      </c>
      <c r="V276" s="22"/>
      <c r="W276" s="23">
        <v>5</v>
      </c>
      <c r="X276" s="19">
        <f>+Table1_176[[#This Row],[Preliminarus kiekis 36 mėn.]]*Table1_176[[#This Row],[Siūlomas vieneto įkainis EUR be PVM]]</f>
        <v>0</v>
      </c>
      <c r="Y276" s="19">
        <f>+Table1_176[[#This Row],[Siūloma pirkimo suma EUR be PVM]]*1.05</f>
        <v>0</v>
      </c>
      <c r="Z276" s="21"/>
      <c r="AA276" s="24"/>
    </row>
    <row r="277" spans="1:27" x14ac:dyDescent="0.25">
      <c r="A277" s="17" t="s">
        <v>127</v>
      </c>
      <c r="B277" s="14"/>
      <c r="C277" s="14" t="s">
        <v>83</v>
      </c>
      <c r="D277" s="18" t="s">
        <v>89</v>
      </c>
      <c r="E277" s="14" t="s">
        <v>10</v>
      </c>
      <c r="F277" s="18">
        <v>2</v>
      </c>
      <c r="G277" s="18" t="s">
        <v>13</v>
      </c>
      <c r="H277" s="18">
        <v>13</v>
      </c>
      <c r="I277" s="18">
        <v>75</v>
      </c>
      <c r="J277" s="18">
        <v>1</v>
      </c>
      <c r="K277" s="18" t="s">
        <v>77</v>
      </c>
      <c r="L277" s="18" t="s">
        <v>3</v>
      </c>
      <c r="M277" s="18" t="s">
        <v>3</v>
      </c>
      <c r="N277" s="18" t="s">
        <v>2</v>
      </c>
      <c r="O277" s="18" t="s">
        <v>8</v>
      </c>
      <c r="P277" s="18" t="s">
        <v>0</v>
      </c>
      <c r="Q277" s="14">
        <v>1296</v>
      </c>
      <c r="R277" s="19">
        <v>2.9128842228054825</v>
      </c>
      <c r="S277" s="20">
        <v>5</v>
      </c>
      <c r="T277" s="16">
        <f>+Table1_176[[#This Row],[Preliminarus kiekis 36 mėn.]]*Table1_176[[#This Row],[Vieneto įkainis EUR be PVM]]</f>
        <v>3775.0979527559052</v>
      </c>
      <c r="U277" s="21">
        <f>+Table1_176[[#This Row],[Planuojama pirkimo suma EUR be PVM]]*1.05</f>
        <v>3963.8528503937005</v>
      </c>
      <c r="V277" s="22"/>
      <c r="W277" s="23">
        <v>5</v>
      </c>
      <c r="X277" s="19">
        <f>+Table1_176[[#This Row],[Preliminarus kiekis 36 mėn.]]*Table1_176[[#This Row],[Siūlomas vieneto įkainis EUR be PVM]]</f>
        <v>0</v>
      </c>
      <c r="Y277" s="19">
        <f>+Table1_176[[#This Row],[Siūloma pirkimo suma EUR be PVM]]*1.05</f>
        <v>0</v>
      </c>
      <c r="Z277" s="21"/>
      <c r="AA277" s="24"/>
    </row>
    <row r="278" spans="1:27" x14ac:dyDescent="0.25">
      <c r="A278" s="17" t="s">
        <v>126</v>
      </c>
      <c r="B278" s="14"/>
      <c r="C278" s="14" t="s">
        <v>83</v>
      </c>
      <c r="D278" s="18">
        <v>0</v>
      </c>
      <c r="E278" s="14" t="s">
        <v>56</v>
      </c>
      <c r="F278" s="18">
        <v>1</v>
      </c>
      <c r="G278" s="18" t="s">
        <v>13</v>
      </c>
      <c r="H278" s="18">
        <v>40</v>
      </c>
      <c r="I278" s="18">
        <v>75</v>
      </c>
      <c r="J278" s="18">
        <v>1</v>
      </c>
      <c r="K278" s="18" t="s">
        <v>77</v>
      </c>
      <c r="L278" s="18" t="s">
        <v>3</v>
      </c>
      <c r="M278" s="18" t="s">
        <v>3</v>
      </c>
      <c r="N278" s="18" t="s">
        <v>2</v>
      </c>
      <c r="O278" s="18" t="s">
        <v>8</v>
      </c>
      <c r="P278" s="18" t="s">
        <v>0</v>
      </c>
      <c r="Q278" s="14">
        <v>1080</v>
      </c>
      <c r="R278" s="19">
        <v>2.54</v>
      </c>
      <c r="S278" s="20">
        <v>5</v>
      </c>
      <c r="T278" s="16">
        <f>+Table1_176[[#This Row],[Preliminarus kiekis 36 mėn.]]*Table1_176[[#This Row],[Vieneto įkainis EUR be PVM]]</f>
        <v>2743.2</v>
      </c>
      <c r="U278" s="21">
        <f>+Table1_176[[#This Row],[Planuojama pirkimo suma EUR be PVM]]*1.05</f>
        <v>2880.36</v>
      </c>
      <c r="V278" s="22"/>
      <c r="W278" s="23">
        <v>5</v>
      </c>
      <c r="X278" s="19">
        <f>+Table1_176[[#This Row],[Preliminarus kiekis 36 mėn.]]*Table1_176[[#This Row],[Siūlomas vieneto įkainis EUR be PVM]]</f>
        <v>0</v>
      </c>
      <c r="Y278" s="19">
        <f>+Table1_176[[#This Row],[Siūloma pirkimo suma EUR be PVM]]*1.05</f>
        <v>0</v>
      </c>
      <c r="Z278" s="21"/>
      <c r="AA278" s="24"/>
    </row>
    <row r="279" spans="1:27" x14ac:dyDescent="0.25">
      <c r="A279" s="17" t="s">
        <v>125</v>
      </c>
      <c r="B279" s="14"/>
      <c r="C279" s="14" t="s">
        <v>83</v>
      </c>
      <c r="D279" s="18" t="s">
        <v>22</v>
      </c>
      <c r="E279" s="14" t="s">
        <v>10</v>
      </c>
      <c r="F279" s="18" t="s">
        <v>46</v>
      </c>
      <c r="G279" s="18" t="s">
        <v>13</v>
      </c>
      <c r="H279" s="18">
        <v>26</v>
      </c>
      <c r="I279" s="18">
        <v>90</v>
      </c>
      <c r="J279" s="18">
        <v>1</v>
      </c>
      <c r="K279" s="18" t="s">
        <v>77</v>
      </c>
      <c r="L279" s="18" t="s">
        <v>3</v>
      </c>
      <c r="M279" s="18" t="s">
        <v>3</v>
      </c>
      <c r="N279" s="18" t="s">
        <v>2</v>
      </c>
      <c r="O279" s="18" t="s">
        <v>8</v>
      </c>
      <c r="P279" s="18" t="s">
        <v>0</v>
      </c>
      <c r="Q279" s="14">
        <v>648</v>
      </c>
      <c r="R279" s="19">
        <v>3.995138888888889</v>
      </c>
      <c r="S279" s="20">
        <v>5</v>
      </c>
      <c r="T279" s="16">
        <f>+Table1_176[[#This Row],[Preliminarus kiekis 36 mėn.]]*Table1_176[[#This Row],[Vieneto įkainis EUR be PVM]]</f>
        <v>2588.85</v>
      </c>
      <c r="U279" s="21">
        <f>+Table1_176[[#This Row],[Planuojama pirkimo suma EUR be PVM]]*1.05</f>
        <v>2718.2925</v>
      </c>
      <c r="V279" s="22"/>
      <c r="W279" s="23">
        <v>5</v>
      </c>
      <c r="X279" s="19">
        <f>+Table1_176[[#This Row],[Preliminarus kiekis 36 mėn.]]*Table1_176[[#This Row],[Siūlomas vieneto įkainis EUR be PVM]]</f>
        <v>0</v>
      </c>
      <c r="Y279" s="19">
        <f>+Table1_176[[#This Row],[Siūloma pirkimo suma EUR be PVM]]*1.05</f>
        <v>0</v>
      </c>
      <c r="Z279" s="21"/>
      <c r="AA279" s="24"/>
    </row>
    <row r="280" spans="1:27" x14ac:dyDescent="0.25">
      <c r="A280" s="17" t="s">
        <v>124</v>
      </c>
      <c r="B280" s="14"/>
      <c r="C280" s="14" t="s">
        <v>83</v>
      </c>
      <c r="D280" s="18" t="s">
        <v>22</v>
      </c>
      <c r="E280" s="14" t="s">
        <v>19</v>
      </c>
      <c r="F280" s="18">
        <v>1</v>
      </c>
      <c r="G280" s="18" t="s">
        <v>13</v>
      </c>
      <c r="H280" s="18">
        <v>17</v>
      </c>
      <c r="I280" s="18">
        <v>75</v>
      </c>
      <c r="J280" s="18">
        <v>1</v>
      </c>
      <c r="K280" s="18" t="s">
        <v>77</v>
      </c>
      <c r="L280" s="18" t="s">
        <v>3</v>
      </c>
      <c r="M280" s="18" t="s">
        <v>3</v>
      </c>
      <c r="N280" s="18" t="s">
        <v>2</v>
      </c>
      <c r="O280" s="18" t="s">
        <v>8</v>
      </c>
      <c r="P280" s="18" t="s">
        <v>0</v>
      </c>
      <c r="Q280" s="14">
        <v>108</v>
      </c>
      <c r="R280" s="19">
        <v>2.8800000000000003</v>
      </c>
      <c r="S280" s="20">
        <v>5</v>
      </c>
      <c r="T280" s="16">
        <f>+Table1_176[[#This Row],[Preliminarus kiekis 36 mėn.]]*Table1_176[[#This Row],[Vieneto įkainis EUR be PVM]]</f>
        <v>311.04000000000002</v>
      </c>
      <c r="U280" s="21">
        <f>+Table1_176[[#This Row],[Planuojama pirkimo suma EUR be PVM]]*1.05</f>
        <v>326.59200000000004</v>
      </c>
      <c r="V280" s="22"/>
      <c r="W280" s="23">
        <v>5</v>
      </c>
      <c r="X280" s="19">
        <f>+Table1_176[[#This Row],[Preliminarus kiekis 36 mėn.]]*Table1_176[[#This Row],[Siūlomas vieneto įkainis EUR be PVM]]</f>
        <v>0</v>
      </c>
      <c r="Y280" s="19">
        <f>+Table1_176[[#This Row],[Siūloma pirkimo suma EUR be PVM]]*1.05</f>
        <v>0</v>
      </c>
      <c r="Z280" s="21"/>
      <c r="AA280" s="24"/>
    </row>
    <row r="281" spans="1:27" x14ac:dyDescent="0.25">
      <c r="A281" s="17" t="s">
        <v>123</v>
      </c>
      <c r="B281" s="14"/>
      <c r="C281" s="14" t="s">
        <v>83</v>
      </c>
      <c r="D281" s="18" t="s">
        <v>15</v>
      </c>
      <c r="E281" s="14" t="s">
        <v>10</v>
      </c>
      <c r="F281" s="18">
        <v>2</v>
      </c>
      <c r="G281" s="18" t="s">
        <v>13</v>
      </c>
      <c r="H281" s="18">
        <v>26</v>
      </c>
      <c r="I281" s="18">
        <v>90</v>
      </c>
      <c r="J281" s="18">
        <v>1</v>
      </c>
      <c r="K281" s="18" t="s">
        <v>77</v>
      </c>
      <c r="L281" s="18" t="s">
        <v>3</v>
      </c>
      <c r="M281" s="18" t="s">
        <v>3</v>
      </c>
      <c r="N281" s="18" t="s">
        <v>2</v>
      </c>
      <c r="O281" s="18" t="s">
        <v>8</v>
      </c>
      <c r="P281" s="18" t="s">
        <v>0</v>
      </c>
      <c r="Q281" s="14">
        <v>540</v>
      </c>
      <c r="R281" s="19">
        <v>3.85</v>
      </c>
      <c r="S281" s="20">
        <v>5</v>
      </c>
      <c r="T281" s="16">
        <f>+Table1_176[[#This Row],[Preliminarus kiekis 36 mėn.]]*Table1_176[[#This Row],[Vieneto įkainis EUR be PVM]]</f>
        <v>2079</v>
      </c>
      <c r="U281" s="21">
        <f>+Table1_176[[#This Row],[Planuojama pirkimo suma EUR be PVM]]*1.05</f>
        <v>2182.9500000000003</v>
      </c>
      <c r="V281" s="22"/>
      <c r="W281" s="23">
        <v>5</v>
      </c>
      <c r="X281" s="19">
        <f>+Table1_176[[#This Row],[Preliminarus kiekis 36 mėn.]]*Table1_176[[#This Row],[Siūlomas vieneto įkainis EUR be PVM]]</f>
        <v>0</v>
      </c>
      <c r="Y281" s="19">
        <f>+Table1_176[[#This Row],[Siūloma pirkimo suma EUR be PVM]]*1.05</f>
        <v>0</v>
      </c>
      <c r="Z281" s="21"/>
      <c r="AA281" s="24"/>
    </row>
    <row r="282" spans="1:27" x14ac:dyDescent="0.25">
      <c r="A282" s="17" t="s">
        <v>122</v>
      </c>
      <c r="B282" s="14"/>
      <c r="C282" s="14" t="s">
        <v>83</v>
      </c>
      <c r="D282" s="18" t="s">
        <v>15</v>
      </c>
      <c r="E282" s="14" t="s">
        <v>19</v>
      </c>
      <c r="F282" s="18">
        <v>1</v>
      </c>
      <c r="G282" s="18" t="s">
        <v>13</v>
      </c>
      <c r="H282" s="18">
        <v>36</v>
      </c>
      <c r="I282" s="18">
        <v>75</v>
      </c>
      <c r="J282" s="18">
        <v>1</v>
      </c>
      <c r="K282" s="18" t="s">
        <v>77</v>
      </c>
      <c r="L282" s="18" t="s">
        <v>3</v>
      </c>
      <c r="M282" s="18" t="s">
        <v>3</v>
      </c>
      <c r="N282" s="18" t="s">
        <v>2</v>
      </c>
      <c r="O282" s="18" t="s">
        <v>8</v>
      </c>
      <c r="P282" s="18" t="s">
        <v>0</v>
      </c>
      <c r="Q282" s="14">
        <v>108</v>
      </c>
      <c r="R282" s="19">
        <v>21.222222222222221</v>
      </c>
      <c r="S282" s="20">
        <v>5</v>
      </c>
      <c r="T282" s="16">
        <f>+Table1_176[[#This Row],[Preliminarus kiekis 36 mėn.]]*Table1_176[[#This Row],[Vieneto įkainis EUR be PVM]]</f>
        <v>2292</v>
      </c>
      <c r="U282" s="21">
        <f>+Table1_176[[#This Row],[Planuojama pirkimo suma EUR be PVM]]*1.05</f>
        <v>2406.6</v>
      </c>
      <c r="V282" s="22"/>
      <c r="W282" s="23">
        <v>5</v>
      </c>
      <c r="X282" s="19">
        <f>+Table1_176[[#This Row],[Preliminarus kiekis 36 mėn.]]*Table1_176[[#This Row],[Siūlomas vieneto įkainis EUR be PVM]]</f>
        <v>0</v>
      </c>
      <c r="Y282" s="19">
        <f>+Table1_176[[#This Row],[Siūloma pirkimo suma EUR be PVM]]*1.05</f>
        <v>0</v>
      </c>
      <c r="Z282" s="21"/>
      <c r="AA282" s="24"/>
    </row>
    <row r="283" spans="1:27" x14ac:dyDescent="0.25">
      <c r="A283" s="17" t="s">
        <v>121</v>
      </c>
      <c r="B283" s="14"/>
      <c r="C283" s="14" t="s">
        <v>83</v>
      </c>
      <c r="D283" s="18" t="s">
        <v>26</v>
      </c>
      <c r="E283" s="14" t="s">
        <v>56</v>
      </c>
      <c r="F283" s="18">
        <v>2</v>
      </c>
      <c r="G283" s="18" t="s">
        <v>13</v>
      </c>
      <c r="H283" s="18">
        <v>17</v>
      </c>
      <c r="I283" s="18">
        <v>90</v>
      </c>
      <c r="J283" s="18">
        <v>1</v>
      </c>
      <c r="K283" s="18" t="s">
        <v>77</v>
      </c>
      <c r="L283" s="18" t="s">
        <v>3</v>
      </c>
      <c r="M283" s="18" t="s">
        <v>3</v>
      </c>
      <c r="N283" s="18" t="s">
        <v>2</v>
      </c>
      <c r="O283" s="18" t="s">
        <v>8</v>
      </c>
      <c r="P283" s="18" t="s">
        <v>0</v>
      </c>
      <c r="Q283" s="14">
        <v>864</v>
      </c>
      <c r="R283" s="19">
        <v>3.0555555555555554</v>
      </c>
      <c r="S283" s="20">
        <v>5</v>
      </c>
      <c r="T283" s="16">
        <f>+Table1_176[[#This Row],[Preliminarus kiekis 36 mėn.]]*Table1_176[[#This Row],[Vieneto įkainis EUR be PVM]]</f>
        <v>2640</v>
      </c>
      <c r="U283" s="21">
        <f>+Table1_176[[#This Row],[Planuojama pirkimo suma EUR be PVM]]*1.05</f>
        <v>2772</v>
      </c>
      <c r="V283" s="22"/>
      <c r="W283" s="23">
        <v>5</v>
      </c>
      <c r="X283" s="19">
        <f>+Table1_176[[#This Row],[Preliminarus kiekis 36 mėn.]]*Table1_176[[#This Row],[Siūlomas vieneto įkainis EUR be PVM]]</f>
        <v>0</v>
      </c>
      <c r="Y283" s="19">
        <f>+Table1_176[[#This Row],[Siūloma pirkimo suma EUR be PVM]]*1.05</f>
        <v>0</v>
      </c>
      <c r="Z283" s="21"/>
      <c r="AA283" s="24"/>
    </row>
    <row r="284" spans="1:27" x14ac:dyDescent="0.25">
      <c r="A284" s="17" t="s">
        <v>120</v>
      </c>
      <c r="B284" s="14"/>
      <c r="C284" s="14" t="s">
        <v>83</v>
      </c>
      <c r="D284" s="18" t="s">
        <v>15</v>
      </c>
      <c r="E284" s="14" t="s">
        <v>119</v>
      </c>
      <c r="F284" s="18">
        <v>1</v>
      </c>
      <c r="G284" s="18" t="s">
        <v>13</v>
      </c>
      <c r="H284" s="18">
        <v>70</v>
      </c>
      <c r="I284" s="18">
        <v>75</v>
      </c>
      <c r="J284" s="18">
        <v>1</v>
      </c>
      <c r="K284" s="18" t="s">
        <v>77</v>
      </c>
      <c r="L284" s="18" t="s">
        <v>3</v>
      </c>
      <c r="M284" s="18" t="s">
        <v>3</v>
      </c>
      <c r="N284" s="18" t="s">
        <v>2</v>
      </c>
      <c r="O284" s="18" t="s">
        <v>8</v>
      </c>
      <c r="P284" s="18" t="s">
        <v>0</v>
      </c>
      <c r="Q284" s="14">
        <v>216</v>
      </c>
      <c r="R284" s="19">
        <v>15.916666666666666</v>
      </c>
      <c r="S284" s="20">
        <v>5</v>
      </c>
      <c r="T284" s="16">
        <f>+Table1_176[[#This Row],[Preliminarus kiekis 36 mėn.]]*Table1_176[[#This Row],[Vieneto įkainis EUR be PVM]]</f>
        <v>3438</v>
      </c>
      <c r="U284" s="21">
        <f>+Table1_176[[#This Row],[Planuojama pirkimo suma EUR be PVM]]*1.05</f>
        <v>3609.9</v>
      </c>
      <c r="V284" s="22"/>
      <c r="W284" s="23">
        <v>5</v>
      </c>
      <c r="X284" s="19">
        <f>+Table1_176[[#This Row],[Preliminarus kiekis 36 mėn.]]*Table1_176[[#This Row],[Siūlomas vieneto įkainis EUR be PVM]]</f>
        <v>0</v>
      </c>
      <c r="Y284" s="19">
        <f>+Table1_176[[#This Row],[Siūloma pirkimo suma EUR be PVM]]*1.05</f>
        <v>0</v>
      </c>
      <c r="Z284" s="21"/>
      <c r="AA284" s="24"/>
    </row>
    <row r="285" spans="1:27" x14ac:dyDescent="0.25">
      <c r="A285" s="17" t="s">
        <v>118</v>
      </c>
      <c r="B285" s="14"/>
      <c r="C285" s="14" t="s">
        <v>83</v>
      </c>
      <c r="D285" s="18" t="s">
        <v>22</v>
      </c>
      <c r="E285" s="14" t="s">
        <v>10</v>
      </c>
      <c r="F285" s="18">
        <v>2</v>
      </c>
      <c r="G285" s="18" t="s">
        <v>13</v>
      </c>
      <c r="H285" s="18">
        <v>17</v>
      </c>
      <c r="I285" s="18">
        <v>90</v>
      </c>
      <c r="J285" s="18">
        <v>1</v>
      </c>
      <c r="K285" s="18" t="s">
        <v>77</v>
      </c>
      <c r="L285" s="18" t="s">
        <v>3</v>
      </c>
      <c r="M285" s="18" t="s">
        <v>3</v>
      </c>
      <c r="N285" s="18" t="s">
        <v>2</v>
      </c>
      <c r="O285" s="18" t="s">
        <v>8</v>
      </c>
      <c r="P285" s="18" t="s">
        <v>0</v>
      </c>
      <c r="Q285" s="14">
        <v>216</v>
      </c>
      <c r="R285" s="19">
        <v>10.600000000000001</v>
      </c>
      <c r="S285" s="20">
        <v>5</v>
      </c>
      <c r="T285" s="16">
        <f>+Table1_176[[#This Row],[Preliminarus kiekis 36 mėn.]]*Table1_176[[#This Row],[Vieneto įkainis EUR be PVM]]</f>
        <v>2289.6000000000004</v>
      </c>
      <c r="U285" s="21">
        <f>+Table1_176[[#This Row],[Planuojama pirkimo suma EUR be PVM]]*1.05</f>
        <v>2404.0800000000004</v>
      </c>
      <c r="V285" s="22"/>
      <c r="W285" s="23">
        <v>5</v>
      </c>
      <c r="X285" s="19">
        <f>+Table1_176[[#This Row],[Preliminarus kiekis 36 mėn.]]*Table1_176[[#This Row],[Siūlomas vieneto įkainis EUR be PVM]]</f>
        <v>0</v>
      </c>
      <c r="Y285" s="19">
        <f>+Table1_176[[#This Row],[Siūloma pirkimo suma EUR be PVM]]*1.05</f>
        <v>0</v>
      </c>
      <c r="Z285" s="21"/>
      <c r="AA285" s="24"/>
    </row>
    <row r="286" spans="1:27" x14ac:dyDescent="0.25">
      <c r="A286" s="17" t="s">
        <v>117</v>
      </c>
      <c r="B286" s="14"/>
      <c r="C286" s="14" t="s">
        <v>83</v>
      </c>
      <c r="D286" s="18" t="s">
        <v>17</v>
      </c>
      <c r="E286" s="14" t="s">
        <v>56</v>
      </c>
      <c r="F286" s="18">
        <v>2</v>
      </c>
      <c r="G286" s="18" t="s">
        <v>13</v>
      </c>
      <c r="H286" s="18">
        <v>17</v>
      </c>
      <c r="I286" s="18">
        <v>90</v>
      </c>
      <c r="J286" s="18">
        <v>1</v>
      </c>
      <c r="K286" s="18" t="s">
        <v>77</v>
      </c>
      <c r="L286" s="18" t="s">
        <v>3</v>
      </c>
      <c r="M286" s="18" t="s">
        <v>3</v>
      </c>
      <c r="N286" s="18" t="s">
        <v>2</v>
      </c>
      <c r="O286" s="18" t="s">
        <v>8</v>
      </c>
      <c r="P286" s="18" t="s">
        <v>0</v>
      </c>
      <c r="Q286" s="14">
        <v>108</v>
      </c>
      <c r="R286" s="19">
        <v>3.71</v>
      </c>
      <c r="S286" s="20">
        <v>5</v>
      </c>
      <c r="T286" s="16">
        <f>+Table1_176[[#This Row],[Preliminarus kiekis 36 mėn.]]*Table1_176[[#This Row],[Vieneto įkainis EUR be PVM]]</f>
        <v>400.68</v>
      </c>
      <c r="U286" s="21">
        <f>+Table1_176[[#This Row],[Planuojama pirkimo suma EUR be PVM]]*1.05</f>
        <v>420.714</v>
      </c>
      <c r="V286" s="22"/>
      <c r="W286" s="23">
        <v>5</v>
      </c>
      <c r="X286" s="19">
        <f>+Table1_176[[#This Row],[Preliminarus kiekis 36 mėn.]]*Table1_176[[#This Row],[Siūlomas vieneto įkainis EUR be PVM]]</f>
        <v>0</v>
      </c>
      <c r="Y286" s="19">
        <f>+Table1_176[[#This Row],[Siūloma pirkimo suma EUR be PVM]]*1.05</f>
        <v>0</v>
      </c>
      <c r="Z286" s="21"/>
      <c r="AA286" s="24"/>
    </row>
    <row r="287" spans="1:27" x14ac:dyDescent="0.25">
      <c r="A287" s="17" t="s">
        <v>116</v>
      </c>
      <c r="B287" s="14"/>
      <c r="C287" s="14" t="s">
        <v>83</v>
      </c>
      <c r="D287" s="18" t="s">
        <v>89</v>
      </c>
      <c r="E287" s="14" t="s">
        <v>10</v>
      </c>
      <c r="F287" s="18">
        <v>2</v>
      </c>
      <c r="G287" s="18" t="s">
        <v>13</v>
      </c>
      <c r="H287" s="18">
        <v>13</v>
      </c>
      <c r="I287" s="18">
        <v>75</v>
      </c>
      <c r="J287" s="18">
        <v>1</v>
      </c>
      <c r="K287" s="18" t="s">
        <v>77</v>
      </c>
      <c r="L287" s="18" t="s">
        <v>3</v>
      </c>
      <c r="M287" s="18" t="s">
        <v>3</v>
      </c>
      <c r="N287" s="18" t="s">
        <v>2</v>
      </c>
      <c r="O287" s="18" t="s">
        <v>8</v>
      </c>
      <c r="P287" s="18" t="s">
        <v>0</v>
      </c>
      <c r="Q287" s="14">
        <v>2376</v>
      </c>
      <c r="R287" s="19">
        <v>5.0396786928391268</v>
      </c>
      <c r="S287" s="20">
        <v>5</v>
      </c>
      <c r="T287" s="16">
        <f>+Table1_176[[#This Row],[Preliminarus kiekis 36 mėn.]]*Table1_176[[#This Row],[Vieneto įkainis EUR be PVM]]</f>
        <v>11974.276574185766</v>
      </c>
      <c r="U287" s="21">
        <f>+Table1_176[[#This Row],[Planuojama pirkimo suma EUR be PVM]]*1.05</f>
        <v>12572.990402895055</v>
      </c>
      <c r="V287" s="22"/>
      <c r="W287" s="23">
        <v>5</v>
      </c>
      <c r="X287" s="19">
        <f>+Table1_176[[#This Row],[Preliminarus kiekis 36 mėn.]]*Table1_176[[#This Row],[Siūlomas vieneto įkainis EUR be PVM]]</f>
        <v>0</v>
      </c>
      <c r="Y287" s="19">
        <f>+Table1_176[[#This Row],[Siūloma pirkimo suma EUR be PVM]]*1.05</f>
        <v>0</v>
      </c>
      <c r="Z287" s="21"/>
      <c r="AA287" s="24"/>
    </row>
    <row r="288" spans="1:27" x14ac:dyDescent="0.25">
      <c r="A288" s="17" t="s">
        <v>115</v>
      </c>
      <c r="B288" s="14"/>
      <c r="C288" s="14" t="s">
        <v>83</v>
      </c>
      <c r="D288" s="18" t="s">
        <v>26</v>
      </c>
      <c r="E288" s="14" t="s">
        <v>56</v>
      </c>
      <c r="F288" s="18">
        <v>2</v>
      </c>
      <c r="G288" s="18" t="s">
        <v>13</v>
      </c>
      <c r="H288" s="18">
        <v>13</v>
      </c>
      <c r="I288" s="18">
        <v>75</v>
      </c>
      <c r="J288" s="18">
        <v>1</v>
      </c>
      <c r="K288" s="18" t="s">
        <v>77</v>
      </c>
      <c r="L288" s="18" t="s">
        <v>3</v>
      </c>
      <c r="M288" s="18" t="s">
        <v>3</v>
      </c>
      <c r="N288" s="18" t="s">
        <v>2</v>
      </c>
      <c r="O288" s="18" t="s">
        <v>8</v>
      </c>
      <c r="P288" s="18" t="s">
        <v>0</v>
      </c>
      <c r="Q288" s="14">
        <v>864</v>
      </c>
      <c r="R288" s="19">
        <v>4.5</v>
      </c>
      <c r="S288" s="20">
        <v>5</v>
      </c>
      <c r="T288" s="16">
        <f>+Table1_176[[#This Row],[Preliminarus kiekis 36 mėn.]]*Table1_176[[#This Row],[Vieneto įkainis EUR be PVM]]</f>
        <v>3888</v>
      </c>
      <c r="U288" s="21">
        <f>+Table1_176[[#This Row],[Planuojama pirkimo suma EUR be PVM]]*1.05</f>
        <v>4082.4</v>
      </c>
      <c r="V288" s="22"/>
      <c r="W288" s="23">
        <v>5</v>
      </c>
      <c r="X288" s="19">
        <f>+Table1_176[[#This Row],[Preliminarus kiekis 36 mėn.]]*Table1_176[[#This Row],[Siūlomas vieneto įkainis EUR be PVM]]</f>
        <v>0</v>
      </c>
      <c r="Y288" s="19">
        <f>+Table1_176[[#This Row],[Siūloma pirkimo suma EUR be PVM]]*1.05</f>
        <v>0</v>
      </c>
      <c r="Z288" s="21"/>
      <c r="AA288" s="24"/>
    </row>
    <row r="289" spans="1:27" x14ac:dyDescent="0.25">
      <c r="A289" s="17" t="s">
        <v>114</v>
      </c>
      <c r="B289" s="14"/>
      <c r="C289" s="14" t="s">
        <v>83</v>
      </c>
      <c r="D289" s="18" t="s">
        <v>89</v>
      </c>
      <c r="E289" s="14" t="s">
        <v>56</v>
      </c>
      <c r="F289" s="18">
        <v>2</v>
      </c>
      <c r="G289" s="18" t="s">
        <v>13</v>
      </c>
      <c r="H289" s="18">
        <v>11</v>
      </c>
      <c r="I289" s="18">
        <v>75</v>
      </c>
      <c r="J289" s="18">
        <v>1</v>
      </c>
      <c r="K289" s="18" t="s">
        <v>77</v>
      </c>
      <c r="L289" s="18" t="s">
        <v>3</v>
      </c>
      <c r="M289" s="18" t="s">
        <v>3</v>
      </c>
      <c r="N289" s="18" t="s">
        <v>2</v>
      </c>
      <c r="O289" s="18" t="s">
        <v>8</v>
      </c>
      <c r="P289" s="18" t="s">
        <v>0</v>
      </c>
      <c r="Q289" s="14">
        <v>324</v>
      </c>
      <c r="R289" s="19">
        <v>6.5500000000000007</v>
      </c>
      <c r="S289" s="20">
        <v>5</v>
      </c>
      <c r="T289" s="16">
        <f>+Table1_176[[#This Row],[Preliminarus kiekis 36 mėn.]]*Table1_176[[#This Row],[Vieneto įkainis EUR be PVM]]</f>
        <v>2122.2000000000003</v>
      </c>
      <c r="U289" s="21">
        <f>+Table1_176[[#This Row],[Planuojama pirkimo suma EUR be PVM]]*1.05</f>
        <v>2228.3100000000004</v>
      </c>
      <c r="V289" s="22"/>
      <c r="W289" s="23">
        <v>5</v>
      </c>
      <c r="X289" s="19">
        <f>+Table1_176[[#This Row],[Preliminarus kiekis 36 mėn.]]*Table1_176[[#This Row],[Siūlomas vieneto įkainis EUR be PVM]]</f>
        <v>0</v>
      </c>
      <c r="Y289" s="19">
        <f>+Table1_176[[#This Row],[Siūloma pirkimo suma EUR be PVM]]*1.05</f>
        <v>0</v>
      </c>
      <c r="Z289" s="21"/>
      <c r="AA289" s="24"/>
    </row>
    <row r="290" spans="1:27" x14ac:dyDescent="0.25">
      <c r="A290" s="17" t="s">
        <v>113</v>
      </c>
      <c r="B290" s="14"/>
      <c r="C290" s="14" t="s">
        <v>83</v>
      </c>
      <c r="D290" s="18" t="s">
        <v>17</v>
      </c>
      <c r="E290" s="14" t="s">
        <v>56</v>
      </c>
      <c r="F290" s="18">
        <v>1</v>
      </c>
      <c r="G290" s="18" t="s">
        <v>13</v>
      </c>
      <c r="H290" s="18">
        <v>26</v>
      </c>
      <c r="I290" s="18">
        <v>75</v>
      </c>
      <c r="J290" s="18">
        <v>1</v>
      </c>
      <c r="K290" s="18" t="s">
        <v>77</v>
      </c>
      <c r="L290" s="18" t="s">
        <v>3</v>
      </c>
      <c r="M290" s="18" t="s">
        <v>3</v>
      </c>
      <c r="N290" s="18" t="s">
        <v>2</v>
      </c>
      <c r="O290" s="18" t="s">
        <v>8</v>
      </c>
      <c r="P290" s="18" t="s">
        <v>0</v>
      </c>
      <c r="Q290" s="14">
        <v>1512</v>
      </c>
      <c r="R290" s="19">
        <v>2.3899999999999997</v>
      </c>
      <c r="S290" s="20">
        <v>5</v>
      </c>
      <c r="T290" s="16">
        <f>+Table1_176[[#This Row],[Preliminarus kiekis 36 mėn.]]*Table1_176[[#This Row],[Vieneto įkainis EUR be PVM]]</f>
        <v>3613.6799999999994</v>
      </c>
      <c r="U290" s="21">
        <f>+Table1_176[[#This Row],[Planuojama pirkimo suma EUR be PVM]]*1.05</f>
        <v>3794.3639999999996</v>
      </c>
      <c r="V290" s="22"/>
      <c r="W290" s="23">
        <v>5</v>
      </c>
      <c r="X290" s="19">
        <f>+Table1_176[[#This Row],[Preliminarus kiekis 36 mėn.]]*Table1_176[[#This Row],[Siūlomas vieneto įkainis EUR be PVM]]</f>
        <v>0</v>
      </c>
      <c r="Y290" s="19">
        <f>+Table1_176[[#This Row],[Siūloma pirkimo suma EUR be PVM]]*1.05</f>
        <v>0</v>
      </c>
      <c r="Z290" s="21"/>
      <c r="AA290" s="24"/>
    </row>
    <row r="291" spans="1:27" x14ac:dyDescent="0.25">
      <c r="A291" s="17" t="s">
        <v>112</v>
      </c>
      <c r="B291" s="14"/>
      <c r="C291" s="14" t="s">
        <v>83</v>
      </c>
      <c r="D291" s="18" t="s">
        <v>26</v>
      </c>
      <c r="E291" s="14" t="s">
        <v>56</v>
      </c>
      <c r="F291" s="18">
        <v>1</v>
      </c>
      <c r="G291" s="18" t="s">
        <v>13</v>
      </c>
      <c r="H291" s="18">
        <v>17</v>
      </c>
      <c r="I291" s="18">
        <v>75</v>
      </c>
      <c r="J291" s="18">
        <v>1</v>
      </c>
      <c r="K291" s="18" t="s">
        <v>77</v>
      </c>
      <c r="L291" s="18" t="s">
        <v>3</v>
      </c>
      <c r="M291" s="18" t="s">
        <v>3</v>
      </c>
      <c r="N291" s="18" t="s">
        <v>2</v>
      </c>
      <c r="O291" s="18" t="s">
        <v>8</v>
      </c>
      <c r="P291" s="18" t="s">
        <v>0</v>
      </c>
      <c r="Q291" s="14">
        <v>1728</v>
      </c>
      <c r="R291" s="19">
        <v>2.4300000000000002</v>
      </c>
      <c r="S291" s="20">
        <v>5</v>
      </c>
      <c r="T291" s="16">
        <f>+Table1_176[[#This Row],[Preliminarus kiekis 36 mėn.]]*Table1_176[[#This Row],[Vieneto įkainis EUR be PVM]]</f>
        <v>4199.04</v>
      </c>
      <c r="U291" s="21">
        <f>+Table1_176[[#This Row],[Planuojama pirkimo suma EUR be PVM]]*1.05</f>
        <v>4408.9920000000002</v>
      </c>
      <c r="V291" s="22"/>
      <c r="W291" s="23">
        <v>5</v>
      </c>
      <c r="X291" s="19">
        <f>+Table1_176[[#This Row],[Preliminarus kiekis 36 mėn.]]*Table1_176[[#This Row],[Siūlomas vieneto įkainis EUR be PVM]]</f>
        <v>0</v>
      </c>
      <c r="Y291" s="19">
        <f>+Table1_176[[#This Row],[Siūloma pirkimo suma EUR be PVM]]*1.05</f>
        <v>0</v>
      </c>
      <c r="Z291" s="21"/>
      <c r="AA291" s="24"/>
    </row>
    <row r="292" spans="1:27" x14ac:dyDescent="0.25">
      <c r="A292" s="17" t="s">
        <v>111</v>
      </c>
      <c r="B292" s="14"/>
      <c r="C292" s="14" t="s">
        <v>83</v>
      </c>
      <c r="D292" s="18" t="s">
        <v>22</v>
      </c>
      <c r="E292" s="14" t="s">
        <v>56</v>
      </c>
      <c r="F292" s="18">
        <v>1</v>
      </c>
      <c r="G292" s="18" t="s">
        <v>13</v>
      </c>
      <c r="H292" s="18">
        <v>17</v>
      </c>
      <c r="I292" s="18">
        <v>75</v>
      </c>
      <c r="J292" s="18">
        <v>1</v>
      </c>
      <c r="K292" s="18" t="s">
        <v>77</v>
      </c>
      <c r="L292" s="18" t="s">
        <v>3</v>
      </c>
      <c r="M292" s="18" t="s">
        <v>3</v>
      </c>
      <c r="N292" s="18" t="s">
        <v>2</v>
      </c>
      <c r="O292" s="18" t="s">
        <v>8</v>
      </c>
      <c r="P292" s="18" t="s">
        <v>0</v>
      </c>
      <c r="Q292" s="14">
        <v>2052</v>
      </c>
      <c r="R292" s="19">
        <v>10.791812865497079</v>
      </c>
      <c r="S292" s="20">
        <v>5</v>
      </c>
      <c r="T292" s="16">
        <f>+Table1_176[[#This Row],[Preliminarus kiekis 36 mėn.]]*Table1_176[[#This Row],[Vieneto įkainis EUR be PVM]]</f>
        <v>22144.800000000007</v>
      </c>
      <c r="U292" s="21">
        <f>+Table1_176[[#This Row],[Planuojama pirkimo suma EUR be PVM]]*1.05</f>
        <v>23252.040000000008</v>
      </c>
      <c r="V292" s="22"/>
      <c r="W292" s="23">
        <v>5</v>
      </c>
      <c r="X292" s="19">
        <f>+Table1_176[[#This Row],[Preliminarus kiekis 36 mėn.]]*Table1_176[[#This Row],[Siūlomas vieneto įkainis EUR be PVM]]</f>
        <v>0</v>
      </c>
      <c r="Y292" s="19">
        <f>+Table1_176[[#This Row],[Siūloma pirkimo suma EUR be PVM]]*1.05</f>
        <v>0</v>
      </c>
      <c r="Z292" s="21"/>
      <c r="AA292" s="24"/>
    </row>
    <row r="293" spans="1:27" x14ac:dyDescent="0.25">
      <c r="A293" s="17" t="s">
        <v>110</v>
      </c>
      <c r="B293" s="14"/>
      <c r="C293" s="14" t="s">
        <v>83</v>
      </c>
      <c r="D293" s="18" t="s">
        <v>26</v>
      </c>
      <c r="E293" s="14" t="s">
        <v>10</v>
      </c>
      <c r="F293" s="18">
        <v>1</v>
      </c>
      <c r="G293" s="18" t="s">
        <v>13</v>
      </c>
      <c r="H293" s="18">
        <v>17</v>
      </c>
      <c r="I293" s="18">
        <v>75</v>
      </c>
      <c r="J293" s="18">
        <v>1</v>
      </c>
      <c r="K293" s="18" t="s">
        <v>77</v>
      </c>
      <c r="L293" s="18" t="s">
        <v>3</v>
      </c>
      <c r="M293" s="18" t="s">
        <v>3</v>
      </c>
      <c r="N293" s="18" t="s">
        <v>2</v>
      </c>
      <c r="O293" s="18" t="s">
        <v>8</v>
      </c>
      <c r="P293" s="18" t="s">
        <v>0</v>
      </c>
      <c r="Q293" s="14">
        <v>324</v>
      </c>
      <c r="R293" s="19">
        <v>3.0370370370370372</v>
      </c>
      <c r="S293" s="20">
        <v>5</v>
      </c>
      <c r="T293" s="16">
        <f>+Table1_176[[#This Row],[Preliminarus kiekis 36 mėn.]]*Table1_176[[#This Row],[Vieneto įkainis EUR be PVM]]</f>
        <v>984</v>
      </c>
      <c r="U293" s="21">
        <f>+Table1_176[[#This Row],[Planuojama pirkimo suma EUR be PVM]]*1.05</f>
        <v>1033.2</v>
      </c>
      <c r="V293" s="22"/>
      <c r="W293" s="23">
        <v>5</v>
      </c>
      <c r="X293" s="19">
        <f>+Table1_176[[#This Row],[Preliminarus kiekis 36 mėn.]]*Table1_176[[#This Row],[Siūlomas vieneto įkainis EUR be PVM]]</f>
        <v>0</v>
      </c>
      <c r="Y293" s="19">
        <f>+Table1_176[[#This Row],[Siūloma pirkimo suma EUR be PVM]]*1.05</f>
        <v>0</v>
      </c>
      <c r="Z293" s="21"/>
      <c r="AA293" s="24"/>
    </row>
    <row r="294" spans="1:27" x14ac:dyDescent="0.25">
      <c r="A294" s="17" t="s">
        <v>109</v>
      </c>
      <c r="B294" s="14"/>
      <c r="C294" s="14" t="s">
        <v>83</v>
      </c>
      <c r="D294" s="18" t="s">
        <v>89</v>
      </c>
      <c r="E294" s="14" t="s">
        <v>108</v>
      </c>
      <c r="F294" s="18">
        <v>2</v>
      </c>
      <c r="G294" s="18" t="s">
        <v>13</v>
      </c>
      <c r="H294" s="18">
        <v>13</v>
      </c>
      <c r="I294" s="18">
        <v>75</v>
      </c>
      <c r="J294" s="18">
        <v>1</v>
      </c>
      <c r="K294" s="18" t="s">
        <v>77</v>
      </c>
      <c r="L294" s="18" t="s">
        <v>3</v>
      </c>
      <c r="M294" s="18" t="s">
        <v>3</v>
      </c>
      <c r="N294" s="18" t="s">
        <v>2</v>
      </c>
      <c r="O294" s="18" t="s">
        <v>8</v>
      </c>
      <c r="P294" s="18" t="s">
        <v>0</v>
      </c>
      <c r="Q294" s="14">
        <v>108</v>
      </c>
      <c r="R294" s="19">
        <v>21.111111111111111</v>
      </c>
      <c r="S294" s="20">
        <v>5</v>
      </c>
      <c r="T294" s="16">
        <f>+Table1_176[[#This Row],[Preliminarus kiekis 36 mėn.]]*Table1_176[[#This Row],[Vieneto įkainis EUR be PVM]]</f>
        <v>2280</v>
      </c>
      <c r="U294" s="21">
        <f>+Table1_176[[#This Row],[Planuojama pirkimo suma EUR be PVM]]*1.05</f>
        <v>2394</v>
      </c>
      <c r="V294" s="22"/>
      <c r="W294" s="23">
        <v>5</v>
      </c>
      <c r="X294" s="19">
        <f>+Table1_176[[#This Row],[Preliminarus kiekis 36 mėn.]]*Table1_176[[#This Row],[Siūlomas vieneto įkainis EUR be PVM]]</f>
        <v>0</v>
      </c>
      <c r="Y294" s="19">
        <f>+Table1_176[[#This Row],[Siūloma pirkimo suma EUR be PVM]]*1.05</f>
        <v>0</v>
      </c>
      <c r="Z294" s="21"/>
      <c r="AA294" s="24"/>
    </row>
    <row r="295" spans="1:27" x14ac:dyDescent="0.25">
      <c r="A295" s="17" t="s">
        <v>107</v>
      </c>
      <c r="B295" s="14"/>
      <c r="C295" s="14" t="s">
        <v>83</v>
      </c>
      <c r="D295" s="18" t="s">
        <v>26</v>
      </c>
      <c r="E295" s="14" t="s">
        <v>106</v>
      </c>
      <c r="F295" s="18">
        <v>2</v>
      </c>
      <c r="G295" s="18" t="s">
        <v>13</v>
      </c>
      <c r="H295" s="18">
        <v>13</v>
      </c>
      <c r="I295" s="18">
        <v>90</v>
      </c>
      <c r="J295" s="18">
        <v>1</v>
      </c>
      <c r="K295" s="18" t="s">
        <v>77</v>
      </c>
      <c r="L295" s="18" t="s">
        <v>3</v>
      </c>
      <c r="M295" s="18" t="s">
        <v>3</v>
      </c>
      <c r="N295" s="18" t="s">
        <v>2</v>
      </c>
      <c r="O295" s="18" t="s">
        <v>8</v>
      </c>
      <c r="P295" s="18" t="s">
        <v>0</v>
      </c>
      <c r="Q295" s="14">
        <v>540</v>
      </c>
      <c r="R295" s="19">
        <v>5.6199999999999992</v>
      </c>
      <c r="S295" s="20">
        <v>5</v>
      </c>
      <c r="T295" s="16">
        <f>+Table1_176[[#This Row],[Preliminarus kiekis 36 mėn.]]*Table1_176[[#This Row],[Vieneto įkainis EUR be PVM]]</f>
        <v>3034.7999999999997</v>
      </c>
      <c r="U295" s="21">
        <f>+Table1_176[[#This Row],[Planuojama pirkimo suma EUR be PVM]]*1.05</f>
        <v>3186.54</v>
      </c>
      <c r="V295" s="22"/>
      <c r="W295" s="23">
        <v>5</v>
      </c>
      <c r="X295" s="19">
        <f>+Table1_176[[#This Row],[Preliminarus kiekis 36 mėn.]]*Table1_176[[#This Row],[Siūlomas vieneto įkainis EUR be PVM]]</f>
        <v>0</v>
      </c>
      <c r="Y295" s="19">
        <f>+Table1_176[[#This Row],[Siūloma pirkimo suma EUR be PVM]]*1.05</f>
        <v>0</v>
      </c>
      <c r="Z295" s="21"/>
      <c r="AA295" s="24"/>
    </row>
    <row r="296" spans="1:27" x14ac:dyDescent="0.25">
      <c r="A296" s="17" t="s">
        <v>105</v>
      </c>
      <c r="B296" s="14"/>
      <c r="C296" s="14" t="s">
        <v>83</v>
      </c>
      <c r="D296" s="18" t="s">
        <v>17</v>
      </c>
      <c r="E296" s="14" t="s">
        <v>56</v>
      </c>
      <c r="F296" s="18">
        <v>2</v>
      </c>
      <c r="G296" s="18" t="s">
        <v>9</v>
      </c>
      <c r="H296" s="18">
        <v>22</v>
      </c>
      <c r="I296" s="18">
        <v>90</v>
      </c>
      <c r="J296" s="18">
        <v>1</v>
      </c>
      <c r="K296" s="18" t="s">
        <v>77</v>
      </c>
      <c r="L296" s="18" t="s">
        <v>3</v>
      </c>
      <c r="M296" s="18" t="s">
        <v>3</v>
      </c>
      <c r="N296" s="18" t="s">
        <v>2</v>
      </c>
      <c r="O296" s="18" t="s">
        <v>8</v>
      </c>
      <c r="P296" s="18" t="s">
        <v>0</v>
      </c>
      <c r="Q296" s="14">
        <v>216</v>
      </c>
      <c r="R296" s="19">
        <v>3.8000000000000003</v>
      </c>
      <c r="S296" s="20">
        <v>5</v>
      </c>
      <c r="T296" s="16">
        <f>+Table1_176[[#This Row],[Preliminarus kiekis 36 mėn.]]*Table1_176[[#This Row],[Vieneto įkainis EUR be PVM]]</f>
        <v>820.80000000000007</v>
      </c>
      <c r="U296" s="21">
        <f>+Table1_176[[#This Row],[Planuojama pirkimo suma EUR be PVM]]*1.05</f>
        <v>861.84000000000015</v>
      </c>
      <c r="V296" s="22"/>
      <c r="W296" s="23">
        <v>5</v>
      </c>
      <c r="X296" s="19">
        <f>+Table1_176[[#This Row],[Preliminarus kiekis 36 mėn.]]*Table1_176[[#This Row],[Siūlomas vieneto įkainis EUR be PVM]]</f>
        <v>0</v>
      </c>
      <c r="Y296" s="19">
        <f>+Table1_176[[#This Row],[Siūloma pirkimo suma EUR be PVM]]*1.05</f>
        <v>0</v>
      </c>
      <c r="Z296" s="21"/>
      <c r="AA296" s="24"/>
    </row>
    <row r="297" spans="1:27" x14ac:dyDescent="0.25">
      <c r="A297" s="17" t="s">
        <v>104</v>
      </c>
      <c r="B297" s="14"/>
      <c r="C297" s="14" t="s">
        <v>83</v>
      </c>
      <c r="D297" s="18">
        <v>1</v>
      </c>
      <c r="E297" s="14" t="s">
        <v>88</v>
      </c>
      <c r="F297" s="18">
        <v>1</v>
      </c>
      <c r="G297" s="18" t="s">
        <v>9</v>
      </c>
      <c r="H297" s="18">
        <v>48</v>
      </c>
      <c r="I297" s="18">
        <v>150</v>
      </c>
      <c r="J297" s="18">
        <v>1</v>
      </c>
      <c r="K297" s="18" t="s">
        <v>77</v>
      </c>
      <c r="L297" s="18" t="s">
        <v>3</v>
      </c>
      <c r="M297" s="18" t="s">
        <v>3</v>
      </c>
      <c r="N297" s="18" t="s">
        <v>2</v>
      </c>
      <c r="O297" s="18" t="s">
        <v>8</v>
      </c>
      <c r="P297" s="18" t="s">
        <v>0</v>
      </c>
      <c r="Q297" s="14">
        <v>324</v>
      </c>
      <c r="R297" s="19">
        <v>1.1666666666666667</v>
      </c>
      <c r="S297" s="20">
        <v>5</v>
      </c>
      <c r="T297" s="16">
        <f>+Table1_176[[#This Row],[Preliminarus kiekis 36 mėn.]]*Table1_176[[#This Row],[Vieneto įkainis EUR be PVM]]</f>
        <v>378</v>
      </c>
      <c r="U297" s="21">
        <f>+Table1_176[[#This Row],[Planuojama pirkimo suma EUR be PVM]]*1.05</f>
        <v>396.90000000000003</v>
      </c>
      <c r="V297" s="22"/>
      <c r="W297" s="23">
        <v>5</v>
      </c>
      <c r="X297" s="19">
        <f>+Table1_176[[#This Row],[Preliminarus kiekis 36 mėn.]]*Table1_176[[#This Row],[Siūlomas vieneto įkainis EUR be PVM]]</f>
        <v>0</v>
      </c>
      <c r="Y297" s="19">
        <f>+Table1_176[[#This Row],[Siūloma pirkimo suma EUR be PVM]]*1.05</f>
        <v>0</v>
      </c>
      <c r="Z297" s="21"/>
      <c r="AA297" s="24"/>
    </row>
    <row r="298" spans="1:27" x14ac:dyDescent="0.25">
      <c r="A298" s="17" t="s">
        <v>103</v>
      </c>
      <c r="B298" s="14"/>
      <c r="C298" s="14" t="s">
        <v>83</v>
      </c>
      <c r="D298" s="18" t="s">
        <v>17</v>
      </c>
      <c r="E298" s="14" t="s">
        <v>88</v>
      </c>
      <c r="F298" s="18">
        <v>2</v>
      </c>
      <c r="G298" s="18" t="s">
        <v>9</v>
      </c>
      <c r="H298" s="18">
        <v>26</v>
      </c>
      <c r="I298" s="18">
        <v>90</v>
      </c>
      <c r="J298" s="18">
        <v>1</v>
      </c>
      <c r="K298" s="18" t="s">
        <v>77</v>
      </c>
      <c r="L298" s="18" t="s">
        <v>3</v>
      </c>
      <c r="M298" s="18" t="s">
        <v>3</v>
      </c>
      <c r="N298" s="18" t="s">
        <v>2</v>
      </c>
      <c r="O298" s="18" t="s">
        <v>8</v>
      </c>
      <c r="P298" s="18" t="s">
        <v>0</v>
      </c>
      <c r="Q298" s="14">
        <v>1080</v>
      </c>
      <c r="R298" s="19">
        <v>3.9400000000000004</v>
      </c>
      <c r="S298" s="20">
        <v>5</v>
      </c>
      <c r="T298" s="16">
        <f>+Table1_176[[#This Row],[Preliminarus kiekis 36 mėn.]]*Table1_176[[#This Row],[Vieneto įkainis EUR be PVM]]</f>
        <v>4255.2000000000007</v>
      </c>
      <c r="U298" s="21">
        <f>+Table1_176[[#This Row],[Planuojama pirkimo suma EUR be PVM]]*1.05</f>
        <v>4467.9600000000009</v>
      </c>
      <c r="V298" s="22"/>
      <c r="W298" s="23">
        <v>5</v>
      </c>
      <c r="X298" s="19">
        <f>+Table1_176[[#This Row],[Preliminarus kiekis 36 mėn.]]*Table1_176[[#This Row],[Siūlomas vieneto įkainis EUR be PVM]]</f>
        <v>0</v>
      </c>
      <c r="Y298" s="19">
        <f>+Table1_176[[#This Row],[Siūloma pirkimo suma EUR be PVM]]*1.05</f>
        <v>0</v>
      </c>
      <c r="Z298" s="21"/>
      <c r="AA298" s="24"/>
    </row>
    <row r="299" spans="1:27" x14ac:dyDescent="0.25">
      <c r="A299" s="17" t="s">
        <v>102</v>
      </c>
      <c r="B299" s="14"/>
      <c r="C299" s="14" t="s">
        <v>83</v>
      </c>
      <c r="D299" s="18" t="s">
        <v>22</v>
      </c>
      <c r="E299" s="14" t="s">
        <v>88</v>
      </c>
      <c r="F299" s="18">
        <v>1</v>
      </c>
      <c r="G299" s="18" t="s">
        <v>9</v>
      </c>
      <c r="H299" s="18">
        <v>22</v>
      </c>
      <c r="I299" s="18">
        <v>75</v>
      </c>
      <c r="J299" s="18">
        <v>1</v>
      </c>
      <c r="K299" s="18" t="s">
        <v>77</v>
      </c>
      <c r="L299" s="18" t="s">
        <v>3</v>
      </c>
      <c r="M299" s="18" t="s">
        <v>3</v>
      </c>
      <c r="N299" s="18" t="s">
        <v>2</v>
      </c>
      <c r="O299" s="18" t="s">
        <v>8</v>
      </c>
      <c r="P299" s="18" t="s">
        <v>0</v>
      </c>
      <c r="Q299" s="14">
        <v>216</v>
      </c>
      <c r="R299" s="19">
        <v>4</v>
      </c>
      <c r="S299" s="20">
        <v>5</v>
      </c>
      <c r="T299" s="16">
        <f>+Table1_176[[#This Row],[Preliminarus kiekis 36 mėn.]]*Table1_176[[#This Row],[Vieneto įkainis EUR be PVM]]</f>
        <v>864</v>
      </c>
      <c r="U299" s="21">
        <f>+Table1_176[[#This Row],[Planuojama pirkimo suma EUR be PVM]]*1.05</f>
        <v>907.2</v>
      </c>
      <c r="V299" s="22"/>
      <c r="W299" s="23">
        <v>5</v>
      </c>
      <c r="X299" s="19">
        <f>+Table1_176[[#This Row],[Preliminarus kiekis 36 mėn.]]*Table1_176[[#This Row],[Siūlomas vieneto įkainis EUR be PVM]]</f>
        <v>0</v>
      </c>
      <c r="Y299" s="19">
        <f>+Table1_176[[#This Row],[Siūloma pirkimo suma EUR be PVM]]*1.05</f>
        <v>0</v>
      </c>
      <c r="Z299" s="21"/>
      <c r="AA299" s="24"/>
    </row>
    <row r="300" spans="1:27" x14ac:dyDescent="0.25">
      <c r="A300" s="17" t="s">
        <v>101</v>
      </c>
      <c r="B300" s="14"/>
      <c r="C300" s="14" t="s">
        <v>83</v>
      </c>
      <c r="D300" s="18" t="s">
        <v>22</v>
      </c>
      <c r="E300" s="14" t="s">
        <v>88</v>
      </c>
      <c r="F300" s="18">
        <v>2</v>
      </c>
      <c r="G300" s="18" t="s">
        <v>9</v>
      </c>
      <c r="H300" s="18">
        <v>22</v>
      </c>
      <c r="I300" s="18">
        <v>90</v>
      </c>
      <c r="J300" s="18">
        <v>1</v>
      </c>
      <c r="K300" s="18" t="s">
        <v>77</v>
      </c>
      <c r="L300" s="18" t="s">
        <v>3</v>
      </c>
      <c r="M300" s="18" t="s">
        <v>3</v>
      </c>
      <c r="N300" s="18" t="s">
        <v>2</v>
      </c>
      <c r="O300" s="18" t="s">
        <v>8</v>
      </c>
      <c r="P300" s="18" t="s">
        <v>0</v>
      </c>
      <c r="Q300" s="14">
        <v>216</v>
      </c>
      <c r="R300" s="19">
        <v>4</v>
      </c>
      <c r="S300" s="20">
        <v>5</v>
      </c>
      <c r="T300" s="16">
        <f>+Table1_176[[#This Row],[Preliminarus kiekis 36 mėn.]]*Table1_176[[#This Row],[Vieneto įkainis EUR be PVM]]</f>
        <v>864</v>
      </c>
      <c r="U300" s="21">
        <f>+Table1_176[[#This Row],[Planuojama pirkimo suma EUR be PVM]]*1.05</f>
        <v>907.2</v>
      </c>
      <c r="V300" s="22"/>
      <c r="W300" s="23">
        <v>5</v>
      </c>
      <c r="X300" s="19">
        <f>+Table1_176[[#This Row],[Preliminarus kiekis 36 mėn.]]*Table1_176[[#This Row],[Siūlomas vieneto įkainis EUR be PVM]]</f>
        <v>0</v>
      </c>
      <c r="Y300" s="19">
        <f>+Table1_176[[#This Row],[Siūloma pirkimo suma EUR be PVM]]*1.05</f>
        <v>0</v>
      </c>
      <c r="Z300" s="21"/>
      <c r="AA300" s="24"/>
    </row>
    <row r="301" spans="1:27" x14ac:dyDescent="0.25">
      <c r="A301" s="17" t="s">
        <v>100</v>
      </c>
      <c r="B301" s="14"/>
      <c r="C301" s="14" t="s">
        <v>83</v>
      </c>
      <c r="D301" s="18" t="s">
        <v>22</v>
      </c>
      <c r="E301" s="14" t="s">
        <v>88</v>
      </c>
      <c r="F301" s="18">
        <v>2</v>
      </c>
      <c r="G301" s="18" t="s">
        <v>13</v>
      </c>
      <c r="H301" s="18">
        <v>17</v>
      </c>
      <c r="I301" s="18">
        <v>90</v>
      </c>
      <c r="J301" s="18">
        <v>1</v>
      </c>
      <c r="K301" s="18" t="s">
        <v>77</v>
      </c>
      <c r="L301" s="18" t="s">
        <v>3</v>
      </c>
      <c r="M301" s="18" t="s">
        <v>3</v>
      </c>
      <c r="N301" s="18" t="s">
        <v>2</v>
      </c>
      <c r="O301" s="18" t="s">
        <v>8</v>
      </c>
      <c r="P301" s="18" t="s">
        <v>0</v>
      </c>
      <c r="Q301" s="14">
        <v>216</v>
      </c>
      <c r="R301" s="19">
        <v>5</v>
      </c>
      <c r="S301" s="20">
        <v>5</v>
      </c>
      <c r="T301" s="16">
        <f>+Table1_176[[#This Row],[Preliminarus kiekis 36 mėn.]]*Table1_176[[#This Row],[Vieneto įkainis EUR be PVM]]</f>
        <v>1080</v>
      </c>
      <c r="U301" s="21">
        <f>+Table1_176[[#This Row],[Planuojama pirkimo suma EUR be PVM]]*1.05</f>
        <v>1134</v>
      </c>
      <c r="V301" s="22"/>
      <c r="W301" s="23">
        <v>5</v>
      </c>
      <c r="X301" s="19">
        <f>+Table1_176[[#This Row],[Preliminarus kiekis 36 mėn.]]*Table1_176[[#This Row],[Siūlomas vieneto įkainis EUR be PVM]]</f>
        <v>0</v>
      </c>
      <c r="Y301" s="19">
        <f>+Table1_176[[#This Row],[Siūloma pirkimo suma EUR be PVM]]*1.05</f>
        <v>0</v>
      </c>
      <c r="Z301" s="21"/>
      <c r="AA301" s="24"/>
    </row>
    <row r="302" spans="1:27" x14ac:dyDescent="0.25">
      <c r="A302" s="17" t="s">
        <v>99</v>
      </c>
      <c r="B302" s="14"/>
      <c r="C302" s="14" t="s">
        <v>83</v>
      </c>
      <c r="D302" s="18" t="s">
        <v>26</v>
      </c>
      <c r="E302" s="14" t="s">
        <v>88</v>
      </c>
      <c r="F302" s="18">
        <v>2</v>
      </c>
      <c r="G302" s="18" t="s">
        <v>9</v>
      </c>
      <c r="H302" s="18">
        <v>13</v>
      </c>
      <c r="I302" s="18">
        <v>75</v>
      </c>
      <c r="J302" s="18">
        <v>1</v>
      </c>
      <c r="K302" s="18" t="s">
        <v>77</v>
      </c>
      <c r="L302" s="18" t="s">
        <v>3</v>
      </c>
      <c r="M302" s="18" t="s">
        <v>3</v>
      </c>
      <c r="N302" s="18" t="s">
        <v>2</v>
      </c>
      <c r="O302" s="18" t="s">
        <v>8</v>
      </c>
      <c r="P302" s="18" t="s">
        <v>0</v>
      </c>
      <c r="Q302" s="14">
        <v>11664</v>
      </c>
      <c r="R302" s="19">
        <v>2.4300000000000002</v>
      </c>
      <c r="S302" s="20">
        <v>5</v>
      </c>
      <c r="T302" s="16">
        <f>+Table1_176[[#This Row],[Preliminarus kiekis 36 mėn.]]*Table1_176[[#This Row],[Vieneto įkainis EUR be PVM]]</f>
        <v>28343.52</v>
      </c>
      <c r="U302" s="21">
        <f>+Table1_176[[#This Row],[Planuojama pirkimo suma EUR be PVM]]*1.05</f>
        <v>29760.696</v>
      </c>
      <c r="V302" s="22"/>
      <c r="W302" s="23">
        <v>5</v>
      </c>
      <c r="X302" s="19">
        <f>+Table1_176[[#This Row],[Preliminarus kiekis 36 mėn.]]*Table1_176[[#This Row],[Siūlomas vieneto įkainis EUR be PVM]]</f>
        <v>0</v>
      </c>
      <c r="Y302" s="19">
        <f>+Table1_176[[#This Row],[Siūloma pirkimo suma EUR be PVM]]*1.05</f>
        <v>0</v>
      </c>
      <c r="Z302" s="21"/>
      <c r="AA302" s="24"/>
    </row>
    <row r="303" spans="1:27" x14ac:dyDescent="0.25">
      <c r="A303" s="17" t="s">
        <v>98</v>
      </c>
      <c r="B303" s="14"/>
      <c r="C303" s="14" t="s">
        <v>83</v>
      </c>
      <c r="D303" s="18" t="s">
        <v>26</v>
      </c>
      <c r="E303" s="14" t="s">
        <v>88</v>
      </c>
      <c r="F303" s="18">
        <v>2</v>
      </c>
      <c r="G303" s="18" t="s">
        <v>13</v>
      </c>
      <c r="H303" s="18">
        <v>13</v>
      </c>
      <c r="I303" s="18">
        <v>90</v>
      </c>
      <c r="J303" s="18">
        <v>1</v>
      </c>
      <c r="K303" s="18" t="s">
        <v>77</v>
      </c>
      <c r="L303" s="18" t="s">
        <v>3</v>
      </c>
      <c r="M303" s="18" t="s">
        <v>3</v>
      </c>
      <c r="N303" s="18" t="s">
        <v>2</v>
      </c>
      <c r="O303" s="18" t="s">
        <v>8</v>
      </c>
      <c r="P303" s="18" t="s">
        <v>0</v>
      </c>
      <c r="Q303" s="14">
        <v>756</v>
      </c>
      <c r="R303" s="19">
        <v>4.166666666666667</v>
      </c>
      <c r="S303" s="20">
        <v>5</v>
      </c>
      <c r="T303" s="16">
        <f>+Table1_176[[#This Row],[Preliminarus kiekis 36 mėn.]]*Table1_176[[#This Row],[Vieneto įkainis EUR be PVM]]</f>
        <v>3150</v>
      </c>
      <c r="U303" s="21">
        <f>+Table1_176[[#This Row],[Planuojama pirkimo suma EUR be PVM]]*1.05</f>
        <v>3307.5</v>
      </c>
      <c r="V303" s="22"/>
      <c r="W303" s="23">
        <v>5</v>
      </c>
      <c r="X303" s="19">
        <f>+Table1_176[[#This Row],[Preliminarus kiekis 36 mėn.]]*Table1_176[[#This Row],[Siūlomas vieneto įkainis EUR be PVM]]</f>
        <v>0</v>
      </c>
      <c r="Y303" s="19">
        <f>+Table1_176[[#This Row],[Siūloma pirkimo suma EUR be PVM]]*1.05</f>
        <v>0</v>
      </c>
      <c r="Z303" s="21"/>
      <c r="AA303" s="24"/>
    </row>
    <row r="304" spans="1:27" x14ac:dyDescent="0.25">
      <c r="A304" s="17" t="s">
        <v>97</v>
      </c>
      <c r="B304" s="14"/>
      <c r="C304" s="14" t="s">
        <v>83</v>
      </c>
      <c r="D304" s="18" t="s">
        <v>26</v>
      </c>
      <c r="E304" s="14" t="s">
        <v>88</v>
      </c>
      <c r="F304" s="18">
        <v>2</v>
      </c>
      <c r="G304" s="18" t="s">
        <v>13</v>
      </c>
      <c r="H304" s="18">
        <v>17</v>
      </c>
      <c r="I304" s="18">
        <v>90</v>
      </c>
      <c r="J304" s="18">
        <v>1</v>
      </c>
      <c r="K304" s="18" t="s">
        <v>77</v>
      </c>
      <c r="L304" s="18" t="s">
        <v>3</v>
      </c>
      <c r="M304" s="18" t="s">
        <v>3</v>
      </c>
      <c r="N304" s="18" t="s">
        <v>2</v>
      </c>
      <c r="O304" s="18" t="s">
        <v>8</v>
      </c>
      <c r="P304" s="18" t="s">
        <v>0</v>
      </c>
      <c r="Q304" s="14">
        <v>324</v>
      </c>
      <c r="R304" s="19">
        <v>4.1111111111111107</v>
      </c>
      <c r="S304" s="20">
        <v>5</v>
      </c>
      <c r="T304" s="16">
        <f>+Table1_176[[#This Row],[Preliminarus kiekis 36 mėn.]]*Table1_176[[#This Row],[Vieneto įkainis EUR be PVM]]</f>
        <v>1331.9999999999998</v>
      </c>
      <c r="U304" s="21">
        <f>+Table1_176[[#This Row],[Planuojama pirkimo suma EUR be PVM]]*1.05</f>
        <v>1398.6</v>
      </c>
      <c r="V304" s="22"/>
      <c r="W304" s="23">
        <v>5</v>
      </c>
      <c r="X304" s="19">
        <f>+Table1_176[[#This Row],[Preliminarus kiekis 36 mėn.]]*Table1_176[[#This Row],[Siūlomas vieneto įkainis EUR be PVM]]</f>
        <v>0</v>
      </c>
      <c r="Y304" s="19">
        <f>+Table1_176[[#This Row],[Siūloma pirkimo suma EUR be PVM]]*1.05</f>
        <v>0</v>
      </c>
      <c r="Z304" s="21"/>
      <c r="AA304" s="24"/>
    </row>
    <row r="305" spans="1:27" x14ac:dyDescent="0.25">
      <c r="A305" s="17" t="s">
        <v>96</v>
      </c>
      <c r="B305" s="14"/>
      <c r="C305" s="14" t="s">
        <v>83</v>
      </c>
      <c r="D305" s="18" t="s">
        <v>26</v>
      </c>
      <c r="E305" s="14" t="s">
        <v>88</v>
      </c>
      <c r="F305" s="18">
        <v>2</v>
      </c>
      <c r="G305" s="18" t="s">
        <v>13</v>
      </c>
      <c r="H305" s="18">
        <v>17</v>
      </c>
      <c r="I305" s="18">
        <v>75</v>
      </c>
      <c r="J305" s="18">
        <v>1</v>
      </c>
      <c r="K305" s="18" t="s">
        <v>77</v>
      </c>
      <c r="L305" s="18" t="s">
        <v>3</v>
      </c>
      <c r="M305" s="18" t="s">
        <v>3</v>
      </c>
      <c r="N305" s="18" t="s">
        <v>2</v>
      </c>
      <c r="O305" s="18" t="s">
        <v>8</v>
      </c>
      <c r="P305" s="18" t="s">
        <v>0</v>
      </c>
      <c r="Q305" s="14">
        <v>108</v>
      </c>
      <c r="R305" s="19">
        <v>5.52</v>
      </c>
      <c r="S305" s="20">
        <v>5</v>
      </c>
      <c r="T305" s="16">
        <f>+Table1_176[[#This Row],[Preliminarus kiekis 36 mėn.]]*Table1_176[[#This Row],[Vieneto įkainis EUR be PVM]]</f>
        <v>596.16</v>
      </c>
      <c r="U305" s="21">
        <f>+Table1_176[[#This Row],[Planuojama pirkimo suma EUR be PVM]]*1.05</f>
        <v>625.96799999999996</v>
      </c>
      <c r="V305" s="22"/>
      <c r="W305" s="23">
        <v>5</v>
      </c>
      <c r="X305" s="19">
        <f>+Table1_176[[#This Row],[Preliminarus kiekis 36 mėn.]]*Table1_176[[#This Row],[Siūlomas vieneto įkainis EUR be PVM]]</f>
        <v>0</v>
      </c>
      <c r="Y305" s="19">
        <f>+Table1_176[[#This Row],[Siūloma pirkimo suma EUR be PVM]]*1.05</f>
        <v>0</v>
      </c>
      <c r="Z305" s="21"/>
      <c r="AA305" s="24"/>
    </row>
    <row r="306" spans="1:27" x14ac:dyDescent="0.25">
      <c r="A306" s="17" t="s">
        <v>95</v>
      </c>
      <c r="B306" s="14"/>
      <c r="C306" s="14" t="s">
        <v>83</v>
      </c>
      <c r="D306" s="18" t="s">
        <v>26</v>
      </c>
      <c r="E306" s="14" t="s">
        <v>14</v>
      </c>
      <c r="F306" s="18">
        <v>2</v>
      </c>
      <c r="G306" s="18" t="s">
        <v>13</v>
      </c>
      <c r="H306" s="18">
        <v>9.3000000000000007</v>
      </c>
      <c r="I306" s="18">
        <v>60</v>
      </c>
      <c r="J306" s="18">
        <v>1</v>
      </c>
      <c r="K306" s="18" t="s">
        <v>77</v>
      </c>
      <c r="L306" s="18" t="s">
        <v>3</v>
      </c>
      <c r="M306" s="18" t="s">
        <v>3</v>
      </c>
      <c r="N306" s="18" t="s">
        <v>2</v>
      </c>
      <c r="O306" s="18" t="s">
        <v>8</v>
      </c>
      <c r="P306" s="18" t="s">
        <v>0</v>
      </c>
      <c r="Q306" s="14">
        <v>108</v>
      </c>
      <c r="R306" s="19">
        <v>7.6000000000000005</v>
      </c>
      <c r="S306" s="20">
        <v>5</v>
      </c>
      <c r="T306" s="16">
        <f>+Table1_176[[#This Row],[Preliminarus kiekis 36 mėn.]]*Table1_176[[#This Row],[Vieneto įkainis EUR be PVM]]</f>
        <v>820.80000000000007</v>
      </c>
      <c r="U306" s="21">
        <f>+Table1_176[[#This Row],[Planuojama pirkimo suma EUR be PVM]]*1.05</f>
        <v>861.84000000000015</v>
      </c>
      <c r="V306" s="22"/>
      <c r="W306" s="23">
        <v>5</v>
      </c>
      <c r="X306" s="19">
        <f>+Table1_176[[#This Row],[Preliminarus kiekis 36 mėn.]]*Table1_176[[#This Row],[Siūlomas vieneto įkainis EUR be PVM]]</f>
        <v>0</v>
      </c>
      <c r="Y306" s="19">
        <f>+Table1_176[[#This Row],[Siūloma pirkimo suma EUR be PVM]]*1.05</f>
        <v>0</v>
      </c>
      <c r="Z306" s="21"/>
      <c r="AA306" s="24"/>
    </row>
    <row r="307" spans="1:27" x14ac:dyDescent="0.25">
      <c r="A307" s="17" t="s">
        <v>94</v>
      </c>
      <c r="B307" s="14"/>
      <c r="C307" s="14" t="s">
        <v>83</v>
      </c>
      <c r="D307" s="18" t="s">
        <v>89</v>
      </c>
      <c r="E307" s="14" t="s">
        <v>88</v>
      </c>
      <c r="F307" s="18">
        <v>2</v>
      </c>
      <c r="G307" s="18" t="s">
        <v>9</v>
      </c>
      <c r="H307" s="18">
        <v>13</v>
      </c>
      <c r="I307" s="18">
        <v>75</v>
      </c>
      <c r="J307" s="18">
        <v>1</v>
      </c>
      <c r="K307" s="18" t="s">
        <v>77</v>
      </c>
      <c r="L307" s="18" t="s">
        <v>3</v>
      </c>
      <c r="M307" s="18" t="s">
        <v>3</v>
      </c>
      <c r="N307" s="18" t="s">
        <v>2</v>
      </c>
      <c r="O307" s="18" t="s">
        <v>8</v>
      </c>
      <c r="P307" s="18" t="s">
        <v>0</v>
      </c>
      <c r="Q307" s="14">
        <v>216</v>
      </c>
      <c r="R307" s="19">
        <v>4.0555555555555554</v>
      </c>
      <c r="S307" s="20">
        <v>5</v>
      </c>
      <c r="T307" s="16">
        <f>+Table1_176[[#This Row],[Preliminarus kiekis 36 mėn.]]*Table1_176[[#This Row],[Vieneto įkainis EUR be PVM]]</f>
        <v>876</v>
      </c>
      <c r="U307" s="21">
        <f>+Table1_176[[#This Row],[Planuojama pirkimo suma EUR be PVM]]*1.05</f>
        <v>919.80000000000007</v>
      </c>
      <c r="V307" s="22"/>
      <c r="W307" s="23">
        <v>5</v>
      </c>
      <c r="X307" s="19">
        <f>+Table1_176[[#This Row],[Preliminarus kiekis 36 mėn.]]*Table1_176[[#This Row],[Siūlomas vieneto įkainis EUR be PVM]]</f>
        <v>0</v>
      </c>
      <c r="Y307" s="19">
        <f>+Table1_176[[#This Row],[Siūloma pirkimo suma EUR be PVM]]*1.05</f>
        <v>0</v>
      </c>
      <c r="Z307" s="21"/>
      <c r="AA307" s="24"/>
    </row>
    <row r="308" spans="1:27" x14ac:dyDescent="0.25">
      <c r="A308" s="17" t="s">
        <v>93</v>
      </c>
      <c r="B308" s="14"/>
      <c r="C308" s="14" t="s">
        <v>83</v>
      </c>
      <c r="D308" s="18" t="s">
        <v>89</v>
      </c>
      <c r="E308" s="14" t="s">
        <v>88</v>
      </c>
      <c r="F308" s="18">
        <v>2</v>
      </c>
      <c r="G308" s="18" t="s">
        <v>13</v>
      </c>
      <c r="H308" s="18">
        <v>9.3000000000000007</v>
      </c>
      <c r="I308" s="18">
        <v>75</v>
      </c>
      <c r="J308" s="18">
        <v>1</v>
      </c>
      <c r="K308" s="18" t="s">
        <v>77</v>
      </c>
      <c r="L308" s="18" t="s">
        <v>3</v>
      </c>
      <c r="M308" s="18" t="s">
        <v>3</v>
      </c>
      <c r="N308" s="18" t="s">
        <v>2</v>
      </c>
      <c r="O308" s="18" t="s">
        <v>8</v>
      </c>
      <c r="P308" s="18" t="s">
        <v>0</v>
      </c>
      <c r="Q308" s="14">
        <v>432</v>
      </c>
      <c r="R308" s="19">
        <v>10.555555555555555</v>
      </c>
      <c r="S308" s="20">
        <v>5</v>
      </c>
      <c r="T308" s="16">
        <f>+Table1_176[[#This Row],[Preliminarus kiekis 36 mėn.]]*Table1_176[[#This Row],[Vieneto įkainis EUR be PVM]]</f>
        <v>4560</v>
      </c>
      <c r="U308" s="21">
        <f>+Table1_176[[#This Row],[Planuojama pirkimo suma EUR be PVM]]*1.05</f>
        <v>4788</v>
      </c>
      <c r="V308" s="22"/>
      <c r="W308" s="23">
        <v>5</v>
      </c>
      <c r="X308" s="19">
        <f>+Table1_176[[#This Row],[Preliminarus kiekis 36 mėn.]]*Table1_176[[#This Row],[Siūlomas vieneto įkainis EUR be PVM]]</f>
        <v>0</v>
      </c>
      <c r="Y308" s="19">
        <f>+Table1_176[[#This Row],[Siūloma pirkimo suma EUR be PVM]]*1.05</f>
        <v>0</v>
      </c>
      <c r="Z308" s="21"/>
      <c r="AA308" s="24"/>
    </row>
    <row r="309" spans="1:27" x14ac:dyDescent="0.25">
      <c r="A309" s="17" t="s">
        <v>92</v>
      </c>
      <c r="B309" s="14"/>
      <c r="C309" s="14" t="s">
        <v>83</v>
      </c>
      <c r="D309" s="18" t="s">
        <v>89</v>
      </c>
      <c r="E309" s="14" t="s">
        <v>91</v>
      </c>
      <c r="F309" s="18">
        <v>2</v>
      </c>
      <c r="G309" s="18" t="s">
        <v>13</v>
      </c>
      <c r="H309" s="18">
        <v>9.3000000000000007</v>
      </c>
      <c r="I309" s="18">
        <v>75</v>
      </c>
      <c r="J309" s="18">
        <v>1</v>
      </c>
      <c r="K309" s="18" t="s">
        <v>77</v>
      </c>
      <c r="L309" s="18" t="s">
        <v>3</v>
      </c>
      <c r="M309" s="18" t="s">
        <v>3</v>
      </c>
      <c r="N309" s="18" t="s">
        <v>2</v>
      </c>
      <c r="O309" s="18" t="s">
        <v>8</v>
      </c>
      <c r="P309" s="18" t="s">
        <v>0</v>
      </c>
      <c r="Q309" s="14">
        <v>108</v>
      </c>
      <c r="R309" s="19">
        <v>11.7</v>
      </c>
      <c r="S309" s="20">
        <v>5</v>
      </c>
      <c r="T309" s="16">
        <f>+Table1_176[[#This Row],[Preliminarus kiekis 36 mėn.]]*Table1_176[[#This Row],[Vieneto įkainis EUR be PVM]]</f>
        <v>1263.5999999999999</v>
      </c>
      <c r="U309" s="21">
        <f>+Table1_176[[#This Row],[Planuojama pirkimo suma EUR be PVM]]*1.05</f>
        <v>1326.78</v>
      </c>
      <c r="V309" s="22"/>
      <c r="W309" s="23">
        <v>5</v>
      </c>
      <c r="X309" s="19">
        <f>+Table1_176[[#This Row],[Preliminarus kiekis 36 mėn.]]*Table1_176[[#This Row],[Siūlomas vieneto įkainis EUR be PVM]]</f>
        <v>0</v>
      </c>
      <c r="Y309" s="19">
        <f>+Table1_176[[#This Row],[Siūloma pirkimo suma EUR be PVM]]*1.05</f>
        <v>0</v>
      </c>
      <c r="Z309" s="21"/>
      <c r="AA309" s="24"/>
    </row>
    <row r="310" spans="1:27" x14ac:dyDescent="0.25">
      <c r="A310" s="17" t="s">
        <v>90</v>
      </c>
      <c r="B310" s="14"/>
      <c r="C310" s="14" t="s">
        <v>83</v>
      </c>
      <c r="D310" s="18" t="s">
        <v>89</v>
      </c>
      <c r="E310" s="14" t="s">
        <v>88</v>
      </c>
      <c r="F310" s="18">
        <v>2</v>
      </c>
      <c r="G310" s="18" t="s">
        <v>13</v>
      </c>
      <c r="H310" s="18">
        <v>9.3000000000000007</v>
      </c>
      <c r="I310" s="18">
        <v>75</v>
      </c>
      <c r="J310" s="18">
        <v>1</v>
      </c>
      <c r="K310" s="18" t="s">
        <v>77</v>
      </c>
      <c r="L310" s="18" t="s">
        <v>3</v>
      </c>
      <c r="M310" s="18" t="s">
        <v>3</v>
      </c>
      <c r="N310" s="18" t="s">
        <v>2</v>
      </c>
      <c r="O310" s="18" t="s">
        <v>8</v>
      </c>
      <c r="P310" s="18" t="s">
        <v>0</v>
      </c>
      <c r="Q310" s="14">
        <v>108</v>
      </c>
      <c r="R310" s="19">
        <v>6.67</v>
      </c>
      <c r="S310" s="20">
        <v>5</v>
      </c>
      <c r="T310" s="16">
        <f>+Table1_176[[#This Row],[Preliminarus kiekis 36 mėn.]]*Table1_176[[#This Row],[Vieneto įkainis EUR be PVM]]</f>
        <v>720.36</v>
      </c>
      <c r="U310" s="21">
        <f>+Table1_176[[#This Row],[Planuojama pirkimo suma EUR be PVM]]*1.05</f>
        <v>756.37800000000004</v>
      </c>
      <c r="V310" s="22"/>
      <c r="W310" s="23">
        <v>5</v>
      </c>
      <c r="X310" s="19">
        <f>+Table1_176[[#This Row],[Preliminarus kiekis 36 mėn.]]*Table1_176[[#This Row],[Siūlomas vieneto įkainis EUR be PVM]]</f>
        <v>0</v>
      </c>
      <c r="Y310" s="19">
        <f>+Table1_176[[#This Row],[Siūloma pirkimo suma EUR be PVM]]*1.05</f>
        <v>0</v>
      </c>
      <c r="Z310" s="21"/>
      <c r="AA310" s="24"/>
    </row>
    <row r="311" spans="1:27" x14ac:dyDescent="0.25">
      <c r="A311" s="17" t="s">
        <v>87</v>
      </c>
      <c r="B311" s="14"/>
      <c r="C311" s="14" t="s">
        <v>83</v>
      </c>
      <c r="D311" s="18" t="s">
        <v>17</v>
      </c>
      <c r="E311" s="14" t="s">
        <v>10</v>
      </c>
      <c r="F311" s="18">
        <v>1</v>
      </c>
      <c r="G311" s="18" t="s">
        <v>9</v>
      </c>
      <c r="H311" s="18">
        <v>22</v>
      </c>
      <c r="I311" s="18">
        <v>75</v>
      </c>
      <c r="J311" s="18">
        <v>1</v>
      </c>
      <c r="K311" s="18" t="s">
        <v>12</v>
      </c>
      <c r="L311" s="18" t="s">
        <v>3</v>
      </c>
      <c r="M311" s="18" t="s">
        <v>3</v>
      </c>
      <c r="N311" s="18" t="s">
        <v>2</v>
      </c>
      <c r="O311" s="18" t="s">
        <v>8</v>
      </c>
      <c r="P311" s="18" t="s">
        <v>0</v>
      </c>
      <c r="Q311" s="14">
        <v>216</v>
      </c>
      <c r="R311" s="19">
        <v>4</v>
      </c>
      <c r="S311" s="20">
        <v>5</v>
      </c>
      <c r="T311" s="16">
        <f>+Table1_176[[#This Row],[Preliminarus kiekis 36 mėn.]]*Table1_176[[#This Row],[Vieneto įkainis EUR be PVM]]</f>
        <v>864</v>
      </c>
      <c r="U311" s="21">
        <f>+Table1_176[[#This Row],[Planuojama pirkimo suma EUR be PVM]]*1.05</f>
        <v>907.2</v>
      </c>
      <c r="V311" s="22"/>
      <c r="W311" s="23">
        <v>5</v>
      </c>
      <c r="X311" s="19">
        <f>+Table1_176[[#This Row],[Preliminarus kiekis 36 mėn.]]*Table1_176[[#This Row],[Siūlomas vieneto įkainis EUR be PVM]]</f>
        <v>0</v>
      </c>
      <c r="Y311" s="19">
        <f>+Table1_176[[#This Row],[Siūloma pirkimo suma EUR be PVM]]*1.05</f>
        <v>0</v>
      </c>
      <c r="Z311" s="21"/>
      <c r="AA311" s="24"/>
    </row>
    <row r="312" spans="1:27" x14ac:dyDescent="0.25">
      <c r="A312" s="17" t="s">
        <v>86</v>
      </c>
      <c r="B312" s="14"/>
      <c r="C312" s="14" t="s">
        <v>83</v>
      </c>
      <c r="D312" s="18">
        <v>1</v>
      </c>
      <c r="E312" s="14" t="s">
        <v>82</v>
      </c>
      <c r="F312" s="18">
        <v>1</v>
      </c>
      <c r="G312" s="18" t="s">
        <v>9</v>
      </c>
      <c r="H312" s="18">
        <v>40</v>
      </c>
      <c r="I312" s="18">
        <v>100</v>
      </c>
      <c r="J312" s="18">
        <v>1</v>
      </c>
      <c r="K312" s="18" t="s">
        <v>77</v>
      </c>
      <c r="L312" s="18" t="s">
        <v>3</v>
      </c>
      <c r="M312" s="18" t="s">
        <v>3</v>
      </c>
      <c r="N312" s="18" t="s">
        <v>2</v>
      </c>
      <c r="O312" s="18" t="s">
        <v>8</v>
      </c>
      <c r="P312" s="18" t="s">
        <v>0</v>
      </c>
      <c r="Q312" s="14">
        <v>972</v>
      </c>
      <c r="R312" s="19">
        <v>0.95000000000000007</v>
      </c>
      <c r="S312" s="20">
        <v>5</v>
      </c>
      <c r="T312" s="16">
        <f>+Table1_176[[#This Row],[Preliminarus kiekis 36 mėn.]]*Table1_176[[#This Row],[Vieneto įkainis EUR be PVM]]</f>
        <v>923.40000000000009</v>
      </c>
      <c r="U312" s="21">
        <f>+Table1_176[[#This Row],[Planuojama pirkimo suma EUR be PVM]]*1.05</f>
        <v>969.57000000000016</v>
      </c>
      <c r="V312" s="22"/>
      <c r="W312" s="23">
        <v>5</v>
      </c>
      <c r="X312" s="19">
        <f>+Table1_176[[#This Row],[Preliminarus kiekis 36 mėn.]]*Table1_176[[#This Row],[Siūlomas vieneto įkainis EUR be PVM]]</f>
        <v>0</v>
      </c>
      <c r="Y312" s="19">
        <f>+Table1_176[[#This Row],[Siūloma pirkimo suma EUR be PVM]]*1.05</f>
        <v>0</v>
      </c>
      <c r="Z312" s="21"/>
      <c r="AA312" s="24"/>
    </row>
    <row r="313" spans="1:27" x14ac:dyDescent="0.25">
      <c r="A313" s="17" t="s">
        <v>85</v>
      </c>
      <c r="B313" s="14"/>
      <c r="C313" s="14" t="s">
        <v>83</v>
      </c>
      <c r="D313" s="18" t="s">
        <v>15</v>
      </c>
      <c r="E313" s="14" t="s">
        <v>82</v>
      </c>
      <c r="F313" s="18">
        <v>2</v>
      </c>
      <c r="G313" s="18" t="s">
        <v>9</v>
      </c>
      <c r="H313" s="18">
        <v>36</v>
      </c>
      <c r="I313" s="18">
        <v>120</v>
      </c>
      <c r="J313" s="18">
        <v>1</v>
      </c>
      <c r="K313" s="18" t="s">
        <v>77</v>
      </c>
      <c r="L313" s="18" t="s">
        <v>3</v>
      </c>
      <c r="M313" s="18" t="s">
        <v>3</v>
      </c>
      <c r="N313" s="18" t="s">
        <v>2</v>
      </c>
      <c r="O313" s="18" t="s">
        <v>8</v>
      </c>
      <c r="P313" s="18" t="s">
        <v>0</v>
      </c>
      <c r="Q313" s="14">
        <v>216</v>
      </c>
      <c r="R313" s="19">
        <v>2.54</v>
      </c>
      <c r="S313" s="20">
        <v>5</v>
      </c>
      <c r="T313" s="16">
        <f>+Table1_176[[#This Row],[Preliminarus kiekis 36 mėn.]]*Table1_176[[#This Row],[Vieneto įkainis EUR be PVM]]</f>
        <v>548.64</v>
      </c>
      <c r="U313" s="21">
        <f>+Table1_176[[#This Row],[Planuojama pirkimo suma EUR be PVM]]*1.05</f>
        <v>576.072</v>
      </c>
      <c r="V313" s="22"/>
      <c r="W313" s="23">
        <v>5</v>
      </c>
      <c r="X313" s="19">
        <f>+Table1_176[[#This Row],[Preliminarus kiekis 36 mėn.]]*Table1_176[[#This Row],[Siūlomas vieneto įkainis EUR be PVM]]</f>
        <v>0</v>
      </c>
      <c r="Y313" s="19">
        <f>+Table1_176[[#This Row],[Siūloma pirkimo suma EUR be PVM]]*1.05</f>
        <v>0</v>
      </c>
      <c r="Z313" s="21"/>
      <c r="AA313" s="24"/>
    </row>
    <row r="314" spans="1:27" x14ac:dyDescent="0.25">
      <c r="A314" s="17" t="s">
        <v>84</v>
      </c>
      <c r="B314" s="14"/>
      <c r="C314" s="14" t="s">
        <v>83</v>
      </c>
      <c r="D314" s="18" t="s">
        <v>17</v>
      </c>
      <c r="E314" s="14" t="s">
        <v>82</v>
      </c>
      <c r="F314" s="18">
        <v>2</v>
      </c>
      <c r="G314" s="18" t="s">
        <v>9</v>
      </c>
      <c r="H314" s="18">
        <v>36</v>
      </c>
      <c r="I314" s="18">
        <v>90</v>
      </c>
      <c r="J314" s="18">
        <v>1</v>
      </c>
      <c r="K314" s="18" t="s">
        <v>77</v>
      </c>
      <c r="L314" s="18" t="s">
        <v>3</v>
      </c>
      <c r="M314" s="18" t="s">
        <v>3</v>
      </c>
      <c r="N314" s="18" t="s">
        <v>2</v>
      </c>
      <c r="O314" s="18" t="s">
        <v>8</v>
      </c>
      <c r="P314" s="18" t="s">
        <v>0</v>
      </c>
      <c r="Q314" s="14">
        <v>324</v>
      </c>
      <c r="R314" s="19">
        <v>3.94</v>
      </c>
      <c r="S314" s="20">
        <v>5</v>
      </c>
      <c r="T314" s="16">
        <f>+Table1_176[[#This Row],[Preliminarus kiekis 36 mėn.]]*Table1_176[[#This Row],[Vieneto įkainis EUR be PVM]]</f>
        <v>1276.56</v>
      </c>
      <c r="U314" s="21">
        <f>+Table1_176[[#This Row],[Planuojama pirkimo suma EUR be PVM]]*1.05</f>
        <v>1340.3879999999999</v>
      </c>
      <c r="V314" s="22"/>
      <c r="W314" s="23">
        <v>5</v>
      </c>
      <c r="X314" s="19">
        <f>+Table1_176[[#This Row],[Preliminarus kiekis 36 mėn.]]*Table1_176[[#This Row],[Siūlomas vieneto įkainis EUR be PVM]]</f>
        <v>0</v>
      </c>
      <c r="Y314" s="19">
        <f>+Table1_176[[#This Row],[Siūloma pirkimo suma EUR be PVM]]*1.05</f>
        <v>0</v>
      </c>
      <c r="Z314" s="21"/>
      <c r="AA314" s="24"/>
    </row>
    <row r="315" spans="1:27" x14ac:dyDescent="0.25">
      <c r="A315" s="51">
        <v>18</v>
      </c>
      <c r="B315" s="37" t="s">
        <v>73</v>
      </c>
      <c r="C315" s="40" t="s">
        <v>79</v>
      </c>
      <c r="D315" s="38"/>
      <c r="E315" s="37"/>
      <c r="F315" s="38"/>
      <c r="G315" s="38"/>
      <c r="H315" s="38"/>
      <c r="I315" s="38"/>
      <c r="J315" s="38"/>
      <c r="K315" s="38"/>
      <c r="L315" s="38"/>
      <c r="M315" s="38"/>
      <c r="N315" s="38"/>
      <c r="O315" s="38"/>
      <c r="P315" s="38"/>
      <c r="Q315" s="37"/>
      <c r="R315" s="52"/>
      <c r="S315" s="53"/>
      <c r="T315" s="45"/>
      <c r="U315" s="54"/>
      <c r="V315" s="55"/>
      <c r="W315" s="56"/>
      <c r="X315" s="52"/>
      <c r="Y315" s="52"/>
      <c r="Z315" s="54"/>
      <c r="AA315" s="57"/>
    </row>
    <row r="316" spans="1:27" x14ac:dyDescent="0.25">
      <c r="A316" s="17" t="s">
        <v>81</v>
      </c>
      <c r="B316" s="14"/>
      <c r="C316" s="14" t="s">
        <v>79</v>
      </c>
      <c r="D316" s="18">
        <v>0</v>
      </c>
      <c r="E316" s="14" t="s">
        <v>10</v>
      </c>
      <c r="F316" s="18">
        <v>1</v>
      </c>
      <c r="G316" s="18" t="s">
        <v>13</v>
      </c>
      <c r="H316" s="18">
        <v>27</v>
      </c>
      <c r="I316" s="18">
        <v>23</v>
      </c>
      <c r="J316" s="18">
        <v>1</v>
      </c>
      <c r="K316" s="18" t="s">
        <v>77</v>
      </c>
      <c r="L316" s="18" t="s">
        <v>3</v>
      </c>
      <c r="M316" s="18"/>
      <c r="N316" s="18" t="s">
        <v>2</v>
      </c>
      <c r="O316" s="18" t="s">
        <v>8</v>
      </c>
      <c r="P316" s="18" t="s">
        <v>0</v>
      </c>
      <c r="Q316" s="14">
        <v>72</v>
      </c>
      <c r="R316" s="19">
        <v>26.166666666666668</v>
      </c>
      <c r="S316" s="20">
        <v>5</v>
      </c>
      <c r="T316" s="16">
        <f>+Table1_176[[#This Row],[Preliminarus kiekis 36 mėn.]]*Table1_176[[#This Row],[Vieneto įkainis EUR be PVM]]</f>
        <v>1884</v>
      </c>
      <c r="U316" s="21">
        <f>+Table1_176[[#This Row],[Planuojama pirkimo suma EUR be PVM]]*1.05</f>
        <v>1978.2</v>
      </c>
      <c r="V316" s="22"/>
      <c r="W316" s="23">
        <v>5</v>
      </c>
      <c r="X316" s="19">
        <f>+Table1_176[[#This Row],[Preliminarus kiekis 36 mėn.]]*Table1_176[[#This Row],[Siūlomas vieneto įkainis EUR be PVM]]</f>
        <v>0</v>
      </c>
      <c r="Y316" s="19">
        <f>+Table1_176[[#This Row],[Siūloma pirkimo suma EUR be PVM]]*1.05</f>
        <v>0</v>
      </c>
      <c r="Z316" s="21"/>
      <c r="AA316" s="24"/>
    </row>
    <row r="317" spans="1:27" x14ac:dyDescent="0.25">
      <c r="A317" s="17" t="s">
        <v>80</v>
      </c>
      <c r="B317" s="14"/>
      <c r="C317" s="14" t="s">
        <v>79</v>
      </c>
      <c r="D317" s="18" t="s">
        <v>15</v>
      </c>
      <c r="E317" s="14" t="s">
        <v>78</v>
      </c>
      <c r="F317" s="18"/>
      <c r="G317" s="18" t="s">
        <v>13</v>
      </c>
      <c r="H317" s="18">
        <v>27</v>
      </c>
      <c r="I317" s="18">
        <v>23</v>
      </c>
      <c r="J317" s="18">
        <v>1</v>
      </c>
      <c r="K317" s="18" t="s">
        <v>77</v>
      </c>
      <c r="L317" s="18" t="s">
        <v>3</v>
      </c>
      <c r="M317" s="18"/>
      <c r="N317" s="18"/>
      <c r="O317" s="18"/>
      <c r="P317" s="18" t="s">
        <v>0</v>
      </c>
      <c r="Q317" s="14">
        <v>72</v>
      </c>
      <c r="R317" s="19">
        <v>26.166666666666668</v>
      </c>
      <c r="S317" s="20">
        <v>5</v>
      </c>
      <c r="T317" s="16">
        <f>+Table1_176[[#This Row],[Preliminarus kiekis 36 mėn.]]*Table1_176[[#This Row],[Vieneto įkainis EUR be PVM]]</f>
        <v>1884</v>
      </c>
      <c r="U317" s="21">
        <f>+Table1_176[[#This Row],[Planuojama pirkimo suma EUR be PVM]]*1.05</f>
        <v>1978.2</v>
      </c>
      <c r="V317" s="22"/>
      <c r="W317" s="23">
        <v>5</v>
      </c>
      <c r="X317" s="19">
        <f>+Table1_176[[#This Row],[Preliminarus kiekis 36 mėn.]]*Table1_176[[#This Row],[Siūlomas vieneto įkainis EUR be PVM]]</f>
        <v>0</v>
      </c>
      <c r="Y317" s="19">
        <f>+Table1_176[[#This Row],[Siūloma pirkimo suma EUR be PVM]]*1.05</f>
        <v>0</v>
      </c>
      <c r="Z317" s="21"/>
      <c r="AA317" s="24"/>
    </row>
    <row r="318" spans="1:27" x14ac:dyDescent="0.25">
      <c r="A318" s="51">
        <v>19</v>
      </c>
      <c r="B318" s="37" t="s">
        <v>73</v>
      </c>
      <c r="C318" s="40" t="s">
        <v>75</v>
      </c>
      <c r="D318" s="38"/>
      <c r="E318" s="37"/>
      <c r="F318" s="38"/>
      <c r="G318" s="38"/>
      <c r="H318" s="38"/>
      <c r="I318" s="38"/>
      <c r="J318" s="38"/>
      <c r="K318" s="38"/>
      <c r="L318" s="38"/>
      <c r="M318" s="38"/>
      <c r="N318" s="38"/>
      <c r="O318" s="38"/>
      <c r="P318" s="38"/>
      <c r="Q318" s="37"/>
      <c r="R318" s="52"/>
      <c r="S318" s="53"/>
      <c r="T318" s="45"/>
      <c r="U318" s="54"/>
      <c r="V318" s="55"/>
      <c r="W318" s="56"/>
      <c r="X318" s="52"/>
      <c r="Y318" s="52"/>
      <c r="Z318" s="54"/>
      <c r="AA318" s="57"/>
    </row>
    <row r="319" spans="1:27" x14ac:dyDescent="0.25">
      <c r="A319" s="17" t="s">
        <v>76</v>
      </c>
      <c r="B319" s="14"/>
      <c r="C319" s="14" t="s">
        <v>75</v>
      </c>
      <c r="D319" s="18" t="s">
        <v>15</v>
      </c>
      <c r="E319" s="14" t="s">
        <v>10</v>
      </c>
      <c r="F319" s="18">
        <v>2</v>
      </c>
      <c r="G319" s="18" t="s">
        <v>13</v>
      </c>
      <c r="H319" s="18">
        <v>26</v>
      </c>
      <c r="I319" s="18">
        <v>90</v>
      </c>
      <c r="J319" s="18">
        <v>1</v>
      </c>
      <c r="K319" s="18" t="s">
        <v>74</v>
      </c>
      <c r="L319" s="18" t="s">
        <v>3</v>
      </c>
      <c r="M319" s="18" t="s">
        <v>3</v>
      </c>
      <c r="N319" s="18" t="s">
        <v>2</v>
      </c>
      <c r="O319" s="18" t="s">
        <v>8</v>
      </c>
      <c r="P319" s="18" t="s">
        <v>0</v>
      </c>
      <c r="Q319" s="14">
        <v>144</v>
      </c>
      <c r="R319" s="19">
        <v>45.833333333333336</v>
      </c>
      <c r="S319" s="20">
        <v>5</v>
      </c>
      <c r="T319" s="16">
        <f>+Table1_176[[#This Row],[Preliminarus kiekis 36 mėn.]]*Table1_176[[#This Row],[Vieneto įkainis EUR be PVM]]</f>
        <v>6600</v>
      </c>
      <c r="U319" s="21">
        <f>+Table1_176[[#This Row],[Planuojama pirkimo suma EUR be PVM]]*1.05</f>
        <v>6930</v>
      </c>
      <c r="V319" s="22"/>
      <c r="W319" s="23">
        <v>5</v>
      </c>
      <c r="X319" s="19">
        <f>+Table1_176[[#This Row],[Preliminarus kiekis 36 mėn.]]*Table1_176[[#This Row],[Siūlomas vieneto įkainis EUR be PVM]]</f>
        <v>0</v>
      </c>
      <c r="Y319" s="19">
        <f>+Table1_176[[#This Row],[Siūloma pirkimo suma EUR be PVM]]*1.05</f>
        <v>0</v>
      </c>
      <c r="Z319" s="21"/>
      <c r="AA319" s="24"/>
    </row>
    <row r="320" spans="1:27" x14ac:dyDescent="0.25">
      <c r="A320" s="51">
        <v>20</v>
      </c>
      <c r="B320" s="37" t="s">
        <v>73</v>
      </c>
      <c r="C320" s="40" t="s">
        <v>5</v>
      </c>
      <c r="D320" s="38"/>
      <c r="E320" s="37"/>
      <c r="F320" s="38"/>
      <c r="G320" s="38"/>
      <c r="H320" s="38"/>
      <c r="I320" s="38"/>
      <c r="J320" s="38"/>
      <c r="K320" s="38"/>
      <c r="L320" s="38"/>
      <c r="M320" s="38"/>
      <c r="N320" s="38"/>
      <c r="O320" s="38"/>
      <c r="P320" s="38"/>
      <c r="Q320" s="37"/>
      <c r="R320" s="52"/>
      <c r="S320" s="53"/>
      <c r="T320" s="45"/>
      <c r="U320" s="54"/>
      <c r="V320" s="55"/>
      <c r="W320" s="56"/>
      <c r="X320" s="52"/>
      <c r="Y320" s="52"/>
      <c r="Z320" s="54"/>
      <c r="AA320" s="57"/>
    </row>
    <row r="321" spans="1:27" x14ac:dyDescent="0.25">
      <c r="A321" s="17" t="s">
        <v>72</v>
      </c>
      <c r="B321" s="14"/>
      <c r="C321" s="14" t="s">
        <v>5</v>
      </c>
      <c r="D321" s="18" t="s">
        <v>22</v>
      </c>
      <c r="E321" s="14" t="s">
        <v>21</v>
      </c>
      <c r="F321" s="18">
        <v>1</v>
      </c>
      <c r="G321" s="18" t="s">
        <v>13</v>
      </c>
      <c r="H321" s="18">
        <v>19</v>
      </c>
      <c r="I321" s="18">
        <v>45</v>
      </c>
      <c r="J321" s="18">
        <v>1</v>
      </c>
      <c r="K321" s="18" t="s">
        <v>12</v>
      </c>
      <c r="L321" s="18" t="s">
        <v>3</v>
      </c>
      <c r="M321" s="18" t="s">
        <v>3</v>
      </c>
      <c r="N321" s="18" t="s">
        <v>2</v>
      </c>
      <c r="O321" s="18" t="s">
        <v>1</v>
      </c>
      <c r="P321" s="18" t="s">
        <v>0</v>
      </c>
      <c r="Q321" s="14">
        <v>108</v>
      </c>
      <c r="R321" s="19">
        <v>1.75</v>
      </c>
      <c r="S321" s="20">
        <v>5</v>
      </c>
      <c r="T321" s="16">
        <f>+Table1_176[[#This Row],[Preliminarus kiekis 36 mėn.]]*Table1_176[[#This Row],[Vieneto įkainis EUR be PVM]]</f>
        <v>189</v>
      </c>
      <c r="U321" s="21">
        <f>+Table1_176[[#This Row],[Planuojama pirkimo suma EUR be PVM]]*1.05</f>
        <v>198.45000000000002</v>
      </c>
      <c r="V321" s="22"/>
      <c r="W321" s="23">
        <v>5</v>
      </c>
      <c r="X321" s="19">
        <f>+Table1_176[[#This Row],[Preliminarus kiekis 36 mėn.]]*Table1_176[[#This Row],[Siūlomas vieneto įkainis EUR be PVM]]</f>
        <v>0</v>
      </c>
      <c r="Y321" s="19">
        <f>+Table1_176[[#This Row],[Siūloma pirkimo suma EUR be PVM]]*1.05</f>
        <v>0</v>
      </c>
      <c r="Z321" s="21"/>
      <c r="AA321" s="24"/>
    </row>
    <row r="322" spans="1:27" x14ac:dyDescent="0.25">
      <c r="A322" s="17" t="s">
        <v>71</v>
      </c>
      <c r="B322" s="14"/>
      <c r="C322" s="14" t="s">
        <v>5</v>
      </c>
      <c r="D322" s="18" t="s">
        <v>15</v>
      </c>
      <c r="E322" s="14" t="s">
        <v>56</v>
      </c>
      <c r="F322" s="18">
        <v>1</v>
      </c>
      <c r="G322" s="18" t="s">
        <v>9</v>
      </c>
      <c r="H322" s="18">
        <v>26</v>
      </c>
      <c r="I322" s="18">
        <v>75</v>
      </c>
      <c r="J322" s="18">
        <v>1</v>
      </c>
      <c r="K322" s="18" t="s">
        <v>4</v>
      </c>
      <c r="L322" s="18" t="s">
        <v>3</v>
      </c>
      <c r="M322" s="18" t="s">
        <v>3</v>
      </c>
      <c r="N322" s="18" t="s">
        <v>2</v>
      </c>
      <c r="O322" s="18" t="s">
        <v>28</v>
      </c>
      <c r="P322" s="18" t="s">
        <v>0</v>
      </c>
      <c r="Q322" s="14">
        <v>21852</v>
      </c>
      <c r="R322" s="19">
        <v>3.1676654378263347</v>
      </c>
      <c r="S322" s="20">
        <v>5</v>
      </c>
      <c r="T322" s="16">
        <f>+Table1_176[[#This Row],[Preliminarus kiekis 36 mėn.]]*Table1_176[[#This Row],[Vieneto įkainis EUR be PVM]]</f>
        <v>69219.825147381067</v>
      </c>
      <c r="U322" s="21">
        <f>+Table1_176[[#This Row],[Planuojama pirkimo suma EUR be PVM]]*1.05</f>
        <v>72680.81640475012</v>
      </c>
      <c r="V322" s="22"/>
      <c r="W322" s="23">
        <v>5</v>
      </c>
      <c r="X322" s="19">
        <f>+Table1_176[[#This Row],[Preliminarus kiekis 36 mėn.]]*Table1_176[[#This Row],[Siūlomas vieneto įkainis EUR be PVM]]</f>
        <v>0</v>
      </c>
      <c r="Y322" s="19">
        <f>+Table1_176[[#This Row],[Siūloma pirkimo suma EUR be PVM]]*1.05</f>
        <v>0</v>
      </c>
      <c r="Z322" s="21"/>
      <c r="AA322" s="24"/>
    </row>
    <row r="323" spans="1:27" x14ac:dyDescent="0.25">
      <c r="A323" s="17" t="s">
        <v>70</v>
      </c>
      <c r="B323" s="14"/>
      <c r="C323" s="14" t="s">
        <v>5</v>
      </c>
      <c r="D323" s="18" t="s">
        <v>17</v>
      </c>
      <c r="E323" s="14" t="s">
        <v>10</v>
      </c>
      <c r="F323" s="18">
        <v>1</v>
      </c>
      <c r="G323" s="18" t="s">
        <v>9</v>
      </c>
      <c r="H323" s="18">
        <v>13</v>
      </c>
      <c r="I323" s="18">
        <v>75</v>
      </c>
      <c r="J323" s="18">
        <v>1</v>
      </c>
      <c r="K323" s="18" t="s">
        <v>4</v>
      </c>
      <c r="L323" s="18" t="s">
        <v>3</v>
      </c>
      <c r="M323" s="18" t="s">
        <v>3</v>
      </c>
      <c r="N323" s="18" t="s">
        <v>2</v>
      </c>
      <c r="O323" s="18" t="s">
        <v>1</v>
      </c>
      <c r="P323" s="18" t="s">
        <v>0</v>
      </c>
      <c r="Q323" s="14">
        <v>216</v>
      </c>
      <c r="R323" s="19">
        <v>1.7000000000000002</v>
      </c>
      <c r="S323" s="20">
        <v>5</v>
      </c>
      <c r="T323" s="16">
        <f>+Table1_176[[#This Row],[Preliminarus kiekis 36 mėn.]]*Table1_176[[#This Row],[Vieneto įkainis EUR be PVM]]</f>
        <v>367.20000000000005</v>
      </c>
      <c r="U323" s="21">
        <f>+Table1_176[[#This Row],[Planuojama pirkimo suma EUR be PVM]]*1.05</f>
        <v>385.56000000000006</v>
      </c>
      <c r="V323" s="22"/>
      <c r="W323" s="23">
        <v>5</v>
      </c>
      <c r="X323" s="19">
        <f>+Table1_176[[#This Row],[Preliminarus kiekis 36 mėn.]]*Table1_176[[#This Row],[Siūlomas vieneto įkainis EUR be PVM]]</f>
        <v>0</v>
      </c>
      <c r="Y323" s="19">
        <f>+Table1_176[[#This Row],[Siūloma pirkimo suma EUR be PVM]]*1.05</f>
        <v>0</v>
      </c>
      <c r="Z323" s="21"/>
      <c r="AA323" s="24"/>
    </row>
    <row r="324" spans="1:27" x14ac:dyDescent="0.25">
      <c r="A324" s="17" t="s">
        <v>69</v>
      </c>
      <c r="B324" s="14"/>
      <c r="C324" s="14" t="s">
        <v>5</v>
      </c>
      <c r="D324" s="18" t="s">
        <v>15</v>
      </c>
      <c r="E324" s="14" t="s">
        <v>10</v>
      </c>
      <c r="F324" s="18">
        <v>1</v>
      </c>
      <c r="G324" s="18" t="s">
        <v>9</v>
      </c>
      <c r="H324" s="18">
        <v>26</v>
      </c>
      <c r="I324" s="18">
        <v>75</v>
      </c>
      <c r="J324" s="18">
        <v>1</v>
      </c>
      <c r="K324" s="18" t="s">
        <v>4</v>
      </c>
      <c r="L324" s="18" t="s">
        <v>3</v>
      </c>
      <c r="M324" s="18" t="s">
        <v>3</v>
      </c>
      <c r="N324" s="18" t="s">
        <v>2</v>
      </c>
      <c r="O324" s="18" t="s">
        <v>1</v>
      </c>
      <c r="P324" s="18" t="s">
        <v>0</v>
      </c>
      <c r="Q324" s="14">
        <v>216</v>
      </c>
      <c r="R324" s="19">
        <v>1.75</v>
      </c>
      <c r="S324" s="20">
        <v>5</v>
      </c>
      <c r="T324" s="16">
        <f>+Table1_176[[#This Row],[Preliminarus kiekis 36 mėn.]]*Table1_176[[#This Row],[Vieneto įkainis EUR be PVM]]</f>
        <v>378</v>
      </c>
      <c r="U324" s="21">
        <f>+Table1_176[[#This Row],[Planuojama pirkimo suma EUR be PVM]]*1.05</f>
        <v>396.90000000000003</v>
      </c>
      <c r="V324" s="22"/>
      <c r="W324" s="23">
        <v>5</v>
      </c>
      <c r="X324" s="19">
        <f>+Table1_176[[#This Row],[Preliminarus kiekis 36 mėn.]]*Table1_176[[#This Row],[Siūlomas vieneto įkainis EUR be PVM]]</f>
        <v>0</v>
      </c>
      <c r="Y324" s="19">
        <f>+Table1_176[[#This Row],[Siūloma pirkimo suma EUR be PVM]]*1.05</f>
        <v>0</v>
      </c>
      <c r="Z324" s="21"/>
      <c r="AA324" s="24"/>
    </row>
    <row r="325" spans="1:27" x14ac:dyDescent="0.25">
      <c r="A325" s="17" t="s">
        <v>68</v>
      </c>
      <c r="B325" s="14"/>
      <c r="C325" s="14" t="s">
        <v>5</v>
      </c>
      <c r="D325" s="18" t="s">
        <v>15</v>
      </c>
      <c r="E325" s="14" t="s">
        <v>10</v>
      </c>
      <c r="F325" s="18">
        <v>1</v>
      </c>
      <c r="G325" s="18" t="s">
        <v>9</v>
      </c>
      <c r="H325" s="18">
        <v>17</v>
      </c>
      <c r="I325" s="18">
        <v>75</v>
      </c>
      <c r="J325" s="18">
        <v>1</v>
      </c>
      <c r="K325" s="18" t="s">
        <v>4</v>
      </c>
      <c r="L325" s="18" t="s">
        <v>3</v>
      </c>
      <c r="M325" s="18" t="s">
        <v>3</v>
      </c>
      <c r="N325" s="18" t="s">
        <v>2</v>
      </c>
      <c r="O325" s="18" t="s">
        <v>1</v>
      </c>
      <c r="P325" s="18" t="s">
        <v>0</v>
      </c>
      <c r="Q325" s="14">
        <v>216</v>
      </c>
      <c r="R325" s="19">
        <v>1.66</v>
      </c>
      <c r="S325" s="20">
        <v>5</v>
      </c>
      <c r="T325" s="16">
        <f>+Table1_176[[#This Row],[Preliminarus kiekis 36 mėn.]]*Table1_176[[#This Row],[Vieneto įkainis EUR be PVM]]</f>
        <v>358.56</v>
      </c>
      <c r="U325" s="21">
        <f>+Table1_176[[#This Row],[Planuojama pirkimo suma EUR be PVM]]*1.05</f>
        <v>376.488</v>
      </c>
      <c r="V325" s="22"/>
      <c r="W325" s="23">
        <v>5</v>
      </c>
      <c r="X325" s="19">
        <f>+Table1_176[[#This Row],[Preliminarus kiekis 36 mėn.]]*Table1_176[[#This Row],[Siūlomas vieneto įkainis EUR be PVM]]</f>
        <v>0</v>
      </c>
      <c r="Y325" s="19">
        <f>+Table1_176[[#This Row],[Siūloma pirkimo suma EUR be PVM]]*1.05</f>
        <v>0</v>
      </c>
      <c r="Z325" s="21"/>
      <c r="AA325" s="24"/>
    </row>
    <row r="326" spans="1:27" x14ac:dyDescent="0.25">
      <c r="A326" s="17" t="s">
        <v>67</v>
      </c>
      <c r="B326" s="14"/>
      <c r="C326" s="14" t="s">
        <v>5</v>
      </c>
      <c r="D326" s="18" t="s">
        <v>26</v>
      </c>
      <c r="E326" s="14" t="s">
        <v>25</v>
      </c>
      <c r="F326" s="18">
        <v>2</v>
      </c>
      <c r="G326" s="18" t="s">
        <v>9</v>
      </c>
      <c r="H326" s="18">
        <v>8</v>
      </c>
      <c r="I326" s="18">
        <v>45</v>
      </c>
      <c r="J326" s="18">
        <v>1</v>
      </c>
      <c r="K326" s="18" t="s">
        <v>12</v>
      </c>
      <c r="L326" s="18" t="s">
        <v>3</v>
      </c>
      <c r="M326" s="18" t="s">
        <v>3</v>
      </c>
      <c r="N326" s="18" t="s">
        <v>2</v>
      </c>
      <c r="O326" s="18" t="s">
        <v>1</v>
      </c>
      <c r="P326" s="18" t="s">
        <v>0</v>
      </c>
      <c r="Q326" s="14">
        <v>36</v>
      </c>
      <c r="R326" s="19">
        <v>4.82</v>
      </c>
      <c r="S326" s="20">
        <v>5</v>
      </c>
      <c r="T326" s="16">
        <f>+Table1_176[[#This Row],[Preliminarus kiekis 36 mėn.]]*Table1_176[[#This Row],[Vieneto įkainis EUR be PVM]]</f>
        <v>173.52</v>
      </c>
      <c r="U326" s="21">
        <f>+Table1_176[[#This Row],[Planuojama pirkimo suma EUR be PVM]]*1.05</f>
        <v>182.19600000000003</v>
      </c>
      <c r="V326" s="22"/>
      <c r="W326" s="23">
        <v>5</v>
      </c>
      <c r="X326" s="19">
        <f>+Table1_176[[#This Row],[Preliminarus kiekis 36 mėn.]]*Table1_176[[#This Row],[Siūlomas vieneto įkainis EUR be PVM]]</f>
        <v>0</v>
      </c>
      <c r="Y326" s="19">
        <f>+Table1_176[[#This Row],[Siūloma pirkimo suma EUR be PVM]]*1.05</f>
        <v>0</v>
      </c>
      <c r="Z326" s="21"/>
      <c r="AA326" s="24"/>
    </row>
    <row r="327" spans="1:27" x14ac:dyDescent="0.25">
      <c r="A327" s="17" t="s">
        <v>66</v>
      </c>
      <c r="B327" s="14"/>
      <c r="C327" s="14" t="s">
        <v>5</v>
      </c>
      <c r="D327" s="18" t="s">
        <v>26</v>
      </c>
      <c r="E327" s="14" t="s">
        <v>25</v>
      </c>
      <c r="F327" s="18">
        <v>2</v>
      </c>
      <c r="G327" s="18" t="s">
        <v>9</v>
      </c>
      <c r="H327" s="18">
        <v>8</v>
      </c>
      <c r="I327" s="18">
        <v>45</v>
      </c>
      <c r="J327" s="18">
        <v>1</v>
      </c>
      <c r="K327" s="18" t="s">
        <v>12</v>
      </c>
      <c r="L327" s="18" t="s">
        <v>3</v>
      </c>
      <c r="M327" s="18" t="s">
        <v>3</v>
      </c>
      <c r="N327" s="18" t="s">
        <v>2</v>
      </c>
      <c r="O327" s="18" t="s">
        <v>1</v>
      </c>
      <c r="P327" s="18" t="s">
        <v>0</v>
      </c>
      <c r="Q327" s="14">
        <v>144</v>
      </c>
      <c r="R327" s="19">
        <v>5.5</v>
      </c>
      <c r="S327" s="20">
        <v>5</v>
      </c>
      <c r="T327" s="16">
        <f>+Table1_176[[#This Row],[Preliminarus kiekis 36 mėn.]]*Table1_176[[#This Row],[Vieneto įkainis EUR be PVM]]</f>
        <v>792</v>
      </c>
      <c r="U327" s="21">
        <f>+Table1_176[[#This Row],[Planuojama pirkimo suma EUR be PVM]]*1.05</f>
        <v>831.6</v>
      </c>
      <c r="V327" s="22"/>
      <c r="W327" s="23">
        <v>5</v>
      </c>
      <c r="X327" s="19">
        <f>+Table1_176[[#This Row],[Preliminarus kiekis 36 mėn.]]*Table1_176[[#This Row],[Siūlomas vieneto įkainis EUR be PVM]]</f>
        <v>0</v>
      </c>
      <c r="Y327" s="19">
        <f>+Table1_176[[#This Row],[Siūloma pirkimo suma EUR be PVM]]*1.05</f>
        <v>0</v>
      </c>
      <c r="Z327" s="21"/>
      <c r="AA327" s="24"/>
    </row>
    <row r="328" spans="1:27" x14ac:dyDescent="0.25">
      <c r="A328" s="17" t="s">
        <v>65</v>
      </c>
      <c r="B328" s="14"/>
      <c r="C328" s="14" t="s">
        <v>5</v>
      </c>
      <c r="D328" s="18">
        <v>2</v>
      </c>
      <c r="E328" s="14" t="s">
        <v>64</v>
      </c>
      <c r="F328" s="18">
        <v>1</v>
      </c>
      <c r="G328" s="18" t="s">
        <v>9</v>
      </c>
      <c r="H328" s="18">
        <v>40</v>
      </c>
      <c r="I328" s="18">
        <v>75</v>
      </c>
      <c r="J328" s="18">
        <v>1</v>
      </c>
      <c r="K328" s="18" t="s">
        <v>4</v>
      </c>
      <c r="L328" s="18" t="s">
        <v>3</v>
      </c>
      <c r="M328" s="18" t="s">
        <v>3</v>
      </c>
      <c r="N328" s="18" t="s">
        <v>2</v>
      </c>
      <c r="O328" s="18" t="s">
        <v>1</v>
      </c>
      <c r="P328" s="18" t="s">
        <v>0</v>
      </c>
      <c r="Q328" s="14">
        <v>216</v>
      </c>
      <c r="R328" s="19">
        <v>1.9400000000000002</v>
      </c>
      <c r="S328" s="20">
        <v>5</v>
      </c>
      <c r="T328" s="16">
        <f>+Table1_176[[#This Row],[Preliminarus kiekis 36 mėn.]]*Table1_176[[#This Row],[Vieneto įkainis EUR be PVM]]</f>
        <v>419.04</v>
      </c>
      <c r="U328" s="21">
        <f>+Table1_176[[#This Row],[Planuojama pirkimo suma EUR be PVM]]*1.05</f>
        <v>439.99200000000002</v>
      </c>
      <c r="V328" s="22"/>
      <c r="W328" s="23">
        <v>5</v>
      </c>
      <c r="X328" s="19">
        <f>+Table1_176[[#This Row],[Preliminarus kiekis 36 mėn.]]*Table1_176[[#This Row],[Siūlomas vieneto įkainis EUR be PVM]]</f>
        <v>0</v>
      </c>
      <c r="Y328" s="19">
        <f>+Table1_176[[#This Row],[Siūloma pirkimo suma EUR be PVM]]*1.05</f>
        <v>0</v>
      </c>
      <c r="Z328" s="21"/>
      <c r="AA328" s="24"/>
    </row>
    <row r="329" spans="1:27" x14ac:dyDescent="0.25">
      <c r="A329" s="17" t="s">
        <v>63</v>
      </c>
      <c r="B329" s="14"/>
      <c r="C329" s="14" t="s">
        <v>5</v>
      </c>
      <c r="D329" s="18">
        <v>1</v>
      </c>
      <c r="E329" s="14" t="s">
        <v>21</v>
      </c>
      <c r="F329" s="18">
        <v>1</v>
      </c>
      <c r="G329" s="18" t="s">
        <v>9</v>
      </c>
      <c r="H329" s="18">
        <v>23</v>
      </c>
      <c r="I329" s="18">
        <v>75</v>
      </c>
      <c r="J329" s="18">
        <v>1</v>
      </c>
      <c r="K329" s="18" t="s">
        <v>4</v>
      </c>
      <c r="L329" s="18" t="s">
        <v>3</v>
      </c>
      <c r="M329" s="18" t="s">
        <v>3</v>
      </c>
      <c r="N329" s="18" t="s">
        <v>2</v>
      </c>
      <c r="O329" s="18" t="s">
        <v>1</v>
      </c>
      <c r="P329" s="18" t="s">
        <v>0</v>
      </c>
      <c r="Q329" s="14">
        <v>216</v>
      </c>
      <c r="R329" s="19">
        <v>1.8499999999999999</v>
      </c>
      <c r="S329" s="20">
        <v>5</v>
      </c>
      <c r="T329" s="16">
        <f>+Table1_176[[#This Row],[Preliminarus kiekis 36 mėn.]]*Table1_176[[#This Row],[Vieneto įkainis EUR be PVM]]</f>
        <v>399.59999999999997</v>
      </c>
      <c r="U329" s="21">
        <f>+Table1_176[[#This Row],[Planuojama pirkimo suma EUR be PVM]]*1.05</f>
        <v>419.58</v>
      </c>
      <c r="V329" s="22"/>
      <c r="W329" s="23">
        <v>5</v>
      </c>
      <c r="X329" s="19">
        <f>+Table1_176[[#This Row],[Preliminarus kiekis 36 mėn.]]*Table1_176[[#This Row],[Siūlomas vieneto įkainis EUR be PVM]]</f>
        <v>0</v>
      </c>
      <c r="Y329" s="19">
        <f>+Table1_176[[#This Row],[Siūloma pirkimo suma EUR be PVM]]*1.05</f>
        <v>0</v>
      </c>
      <c r="Z329" s="21"/>
      <c r="AA329" s="24"/>
    </row>
    <row r="330" spans="1:27" x14ac:dyDescent="0.25">
      <c r="A330" s="17" t="s">
        <v>62</v>
      </c>
      <c r="B330" s="14"/>
      <c r="C330" s="14" t="s">
        <v>5</v>
      </c>
      <c r="D330" s="15">
        <v>0</v>
      </c>
      <c r="E330" s="15" t="s">
        <v>10</v>
      </c>
      <c r="F330" s="15">
        <v>1</v>
      </c>
      <c r="G330" s="29" t="s">
        <v>9</v>
      </c>
      <c r="H330" s="15">
        <v>26</v>
      </c>
      <c r="I330" s="15">
        <v>75</v>
      </c>
      <c r="J330" s="15">
        <v>1</v>
      </c>
      <c r="K330" s="15" t="s">
        <v>4</v>
      </c>
      <c r="L330" s="18" t="s">
        <v>3</v>
      </c>
      <c r="M330" s="18" t="s">
        <v>3</v>
      </c>
      <c r="N330" s="18" t="s">
        <v>2</v>
      </c>
      <c r="O330" s="18" t="s">
        <v>1</v>
      </c>
      <c r="P330" s="18" t="s">
        <v>0</v>
      </c>
      <c r="Q330" s="14">
        <v>216</v>
      </c>
      <c r="R330" s="19">
        <v>2.0999999999999996</v>
      </c>
      <c r="S330" s="20">
        <v>5</v>
      </c>
      <c r="T330" s="16">
        <f>+Table1_176[[#This Row],[Preliminarus kiekis 36 mėn.]]*Table1_176[[#This Row],[Vieneto įkainis EUR be PVM]]</f>
        <v>453.59999999999991</v>
      </c>
      <c r="U330" s="21">
        <f>+Table1_176[[#This Row],[Planuojama pirkimo suma EUR be PVM]]*1.05</f>
        <v>476.27999999999992</v>
      </c>
      <c r="V330" s="22"/>
      <c r="W330" s="23">
        <v>5</v>
      </c>
      <c r="X330" s="19">
        <f>+Table1_176[[#This Row],[Preliminarus kiekis 36 mėn.]]*Table1_176[[#This Row],[Siūlomas vieneto įkainis EUR be PVM]]</f>
        <v>0</v>
      </c>
      <c r="Y330" s="19">
        <f>+Table1_176[[#This Row],[Siūloma pirkimo suma EUR be PVM]]*1.05</f>
        <v>0</v>
      </c>
      <c r="Z330" s="21"/>
      <c r="AA330" s="24"/>
    </row>
    <row r="331" spans="1:27" x14ac:dyDescent="0.25">
      <c r="A331" s="17" t="s">
        <v>61</v>
      </c>
      <c r="B331" s="14"/>
      <c r="C331" s="14" t="s">
        <v>5</v>
      </c>
      <c r="D331" s="18" t="s">
        <v>15</v>
      </c>
      <c r="E331" s="14" t="s">
        <v>29</v>
      </c>
      <c r="F331" s="18">
        <v>2</v>
      </c>
      <c r="G331" s="18" t="s">
        <v>13</v>
      </c>
      <c r="H331" s="18">
        <v>18</v>
      </c>
      <c r="I331" s="18">
        <v>75</v>
      </c>
      <c r="J331" s="18">
        <v>4</v>
      </c>
      <c r="K331" s="18" t="s">
        <v>40</v>
      </c>
      <c r="L331" s="18" t="s">
        <v>3</v>
      </c>
      <c r="M331" s="18" t="s">
        <v>3</v>
      </c>
      <c r="N331" s="18" t="s">
        <v>2</v>
      </c>
      <c r="O331" s="18" t="s">
        <v>1</v>
      </c>
      <c r="P331" s="18" t="s">
        <v>0</v>
      </c>
      <c r="Q331" s="14">
        <v>720</v>
      </c>
      <c r="R331" s="19">
        <v>24</v>
      </c>
      <c r="S331" s="20">
        <v>5</v>
      </c>
      <c r="T331" s="16">
        <f>+Table1_176[[#This Row],[Preliminarus kiekis 36 mėn.]]*Table1_176[[#This Row],[Vieneto įkainis EUR be PVM]]</f>
        <v>17280</v>
      </c>
      <c r="U331" s="21">
        <f>+Table1_176[[#This Row],[Planuojama pirkimo suma EUR be PVM]]*1.05</f>
        <v>18144</v>
      </c>
      <c r="V331" s="22"/>
      <c r="W331" s="23">
        <v>5</v>
      </c>
      <c r="X331" s="19">
        <f>+Table1_176[[#This Row],[Preliminarus kiekis 36 mėn.]]*Table1_176[[#This Row],[Siūlomas vieneto įkainis EUR be PVM]]</f>
        <v>0</v>
      </c>
      <c r="Y331" s="19">
        <f>+Table1_176[[#This Row],[Siūloma pirkimo suma EUR be PVM]]*1.05</f>
        <v>0</v>
      </c>
      <c r="Z331" s="21"/>
      <c r="AA331" s="24"/>
    </row>
    <row r="332" spans="1:27" x14ac:dyDescent="0.25">
      <c r="A332" s="17" t="s">
        <v>60</v>
      </c>
      <c r="B332" s="14"/>
      <c r="C332" s="14" t="s">
        <v>5</v>
      </c>
      <c r="D332" s="18" t="s">
        <v>15</v>
      </c>
      <c r="E332" s="14" t="s">
        <v>29</v>
      </c>
      <c r="F332" s="18">
        <v>2</v>
      </c>
      <c r="G332" s="18" t="s">
        <v>13</v>
      </c>
      <c r="H332" s="18">
        <v>26</v>
      </c>
      <c r="I332" s="18">
        <v>75</v>
      </c>
      <c r="J332" s="18">
        <v>4</v>
      </c>
      <c r="K332" s="18" t="s">
        <v>40</v>
      </c>
      <c r="L332" s="18" t="s">
        <v>3</v>
      </c>
      <c r="M332" s="18" t="s">
        <v>3</v>
      </c>
      <c r="N332" s="18" t="s">
        <v>2</v>
      </c>
      <c r="O332" s="18" t="s">
        <v>1</v>
      </c>
      <c r="P332" s="18" t="s">
        <v>0</v>
      </c>
      <c r="Q332" s="14">
        <v>360</v>
      </c>
      <c r="R332" s="19">
        <v>24</v>
      </c>
      <c r="S332" s="20">
        <v>5</v>
      </c>
      <c r="T332" s="16">
        <f>+Table1_176[[#This Row],[Preliminarus kiekis 36 mėn.]]*Table1_176[[#This Row],[Vieneto įkainis EUR be PVM]]</f>
        <v>8640</v>
      </c>
      <c r="U332" s="21">
        <f>+Table1_176[[#This Row],[Planuojama pirkimo suma EUR be PVM]]*1.05</f>
        <v>9072</v>
      </c>
      <c r="V332" s="22"/>
      <c r="W332" s="23">
        <v>5</v>
      </c>
      <c r="X332" s="19">
        <f>+Table1_176[[#This Row],[Preliminarus kiekis 36 mėn.]]*Table1_176[[#This Row],[Siūlomas vieneto įkainis EUR be PVM]]</f>
        <v>0</v>
      </c>
      <c r="Y332" s="19">
        <f>+Table1_176[[#This Row],[Siūloma pirkimo suma EUR be PVM]]*1.05</f>
        <v>0</v>
      </c>
      <c r="Z332" s="21"/>
      <c r="AA332" s="24"/>
    </row>
    <row r="333" spans="1:27" x14ac:dyDescent="0.25">
      <c r="A333" s="17" t="s">
        <v>59</v>
      </c>
      <c r="B333" s="14"/>
      <c r="C333" s="14" t="s">
        <v>5</v>
      </c>
      <c r="D333" s="18" t="s">
        <v>15</v>
      </c>
      <c r="E333" s="14" t="s">
        <v>29</v>
      </c>
      <c r="F333" s="18">
        <v>2</v>
      </c>
      <c r="G333" s="18" t="s">
        <v>13</v>
      </c>
      <c r="H333" s="18">
        <v>18</v>
      </c>
      <c r="I333" s="18">
        <v>75</v>
      </c>
      <c r="J333" s="18">
        <v>8</v>
      </c>
      <c r="K333" s="18" t="s">
        <v>40</v>
      </c>
      <c r="L333" s="18" t="s">
        <v>3</v>
      </c>
      <c r="M333" s="18" t="s">
        <v>3</v>
      </c>
      <c r="N333" s="18" t="s">
        <v>2</v>
      </c>
      <c r="O333" s="18" t="s">
        <v>1</v>
      </c>
      <c r="P333" s="18" t="s">
        <v>0</v>
      </c>
      <c r="Q333" s="14">
        <v>4176</v>
      </c>
      <c r="R333" s="19">
        <v>38</v>
      </c>
      <c r="S333" s="20">
        <v>5</v>
      </c>
      <c r="T333" s="16">
        <f>+Table1_176[[#This Row],[Preliminarus kiekis 36 mėn.]]*Table1_176[[#This Row],[Vieneto įkainis EUR be PVM]]</f>
        <v>158688</v>
      </c>
      <c r="U333" s="21">
        <f>+Table1_176[[#This Row],[Planuojama pirkimo suma EUR be PVM]]*1.05</f>
        <v>166622.39999999999</v>
      </c>
      <c r="V333" s="22"/>
      <c r="W333" s="23">
        <v>5</v>
      </c>
      <c r="X333" s="19">
        <f>+Table1_176[[#This Row],[Preliminarus kiekis 36 mėn.]]*Table1_176[[#This Row],[Siūlomas vieneto įkainis EUR be PVM]]</f>
        <v>0</v>
      </c>
      <c r="Y333" s="19">
        <f>+Table1_176[[#This Row],[Siūloma pirkimo suma EUR be PVM]]*1.05</f>
        <v>0</v>
      </c>
      <c r="Z333" s="21"/>
      <c r="AA333" s="24"/>
    </row>
    <row r="334" spans="1:27" x14ac:dyDescent="0.25">
      <c r="A334" s="17" t="s">
        <v>58</v>
      </c>
      <c r="B334" s="14"/>
      <c r="C334" s="14" t="s">
        <v>5</v>
      </c>
      <c r="D334" s="18" t="s">
        <v>15</v>
      </c>
      <c r="E334" s="14" t="s">
        <v>29</v>
      </c>
      <c r="F334" s="18">
        <v>2</v>
      </c>
      <c r="G334" s="18" t="s">
        <v>13</v>
      </c>
      <c r="H334" s="18">
        <v>26</v>
      </c>
      <c r="I334" s="18">
        <v>75</v>
      </c>
      <c r="J334" s="18">
        <v>8</v>
      </c>
      <c r="K334" s="18" t="s">
        <v>40</v>
      </c>
      <c r="L334" s="18" t="s">
        <v>3</v>
      </c>
      <c r="M334" s="18" t="s">
        <v>3</v>
      </c>
      <c r="N334" s="18" t="s">
        <v>2</v>
      </c>
      <c r="O334" s="18" t="s">
        <v>1</v>
      </c>
      <c r="P334" s="18" t="s">
        <v>0</v>
      </c>
      <c r="Q334" s="14">
        <v>2736</v>
      </c>
      <c r="R334" s="19">
        <v>36.914728682170541</v>
      </c>
      <c r="S334" s="20">
        <v>5</v>
      </c>
      <c r="T334" s="16">
        <f>+Table1_176[[#This Row],[Preliminarus kiekis 36 mėn.]]*Table1_176[[#This Row],[Vieneto įkainis EUR be PVM]]</f>
        <v>100998.6976744186</v>
      </c>
      <c r="U334" s="21">
        <f>+Table1_176[[#This Row],[Planuojama pirkimo suma EUR be PVM]]*1.05</f>
        <v>106048.63255813954</v>
      </c>
      <c r="V334" s="22"/>
      <c r="W334" s="23">
        <v>5</v>
      </c>
      <c r="X334" s="19">
        <f>+Table1_176[[#This Row],[Preliminarus kiekis 36 mėn.]]*Table1_176[[#This Row],[Siūlomas vieneto įkainis EUR be PVM]]</f>
        <v>0</v>
      </c>
      <c r="Y334" s="19">
        <f>+Table1_176[[#This Row],[Siūloma pirkimo suma EUR be PVM]]*1.05</f>
        <v>0</v>
      </c>
      <c r="Z334" s="21"/>
      <c r="AA334" s="24"/>
    </row>
    <row r="335" spans="1:27" x14ac:dyDescent="0.25">
      <c r="A335" s="17" t="s">
        <v>57</v>
      </c>
      <c r="B335" s="14"/>
      <c r="C335" s="14" t="s">
        <v>5</v>
      </c>
      <c r="D335" s="18" t="s">
        <v>22</v>
      </c>
      <c r="E335" s="14" t="s">
        <v>56</v>
      </c>
      <c r="F335" s="18">
        <v>1</v>
      </c>
      <c r="G335" s="18" t="s">
        <v>13</v>
      </c>
      <c r="H335" s="18">
        <v>17</v>
      </c>
      <c r="I335" s="18">
        <v>75</v>
      </c>
      <c r="J335" s="18">
        <v>1</v>
      </c>
      <c r="K335" s="18" t="s">
        <v>4</v>
      </c>
      <c r="L335" s="18" t="s">
        <v>3</v>
      </c>
      <c r="M335" s="18" t="s">
        <v>3</v>
      </c>
      <c r="N335" s="18" t="s">
        <v>2</v>
      </c>
      <c r="O335" s="18" t="s">
        <v>28</v>
      </c>
      <c r="P335" s="18" t="s">
        <v>0</v>
      </c>
      <c r="Q335" s="14">
        <v>7776</v>
      </c>
      <c r="R335" s="19">
        <v>3.7200000000000006</v>
      </c>
      <c r="S335" s="20">
        <v>5</v>
      </c>
      <c r="T335" s="16">
        <f>+Table1_176[[#This Row],[Preliminarus kiekis 36 mėn.]]*Table1_176[[#This Row],[Vieneto įkainis EUR be PVM]]</f>
        <v>28926.720000000005</v>
      </c>
      <c r="U335" s="21">
        <f>+Table1_176[[#This Row],[Planuojama pirkimo suma EUR be PVM]]*1.05</f>
        <v>30373.056000000008</v>
      </c>
      <c r="V335" s="22"/>
      <c r="W335" s="23">
        <v>5</v>
      </c>
      <c r="X335" s="19">
        <f>+Table1_176[[#This Row],[Preliminarus kiekis 36 mėn.]]*Table1_176[[#This Row],[Siūlomas vieneto įkainis EUR be PVM]]</f>
        <v>0</v>
      </c>
      <c r="Y335" s="19">
        <f>+Table1_176[[#This Row],[Siūloma pirkimo suma EUR be PVM]]*1.05</f>
        <v>0</v>
      </c>
      <c r="Z335" s="21"/>
      <c r="AA335" s="24"/>
    </row>
    <row r="336" spans="1:27" x14ac:dyDescent="0.25">
      <c r="A336" s="17" t="s">
        <v>55</v>
      </c>
      <c r="B336" s="14"/>
      <c r="C336" s="14" t="s">
        <v>5</v>
      </c>
      <c r="D336" s="18" t="s">
        <v>54</v>
      </c>
      <c r="E336" s="14" t="s">
        <v>10</v>
      </c>
      <c r="F336" s="18">
        <v>1</v>
      </c>
      <c r="G336" s="18" t="s">
        <v>13</v>
      </c>
      <c r="H336" s="18">
        <v>26</v>
      </c>
      <c r="I336" s="18">
        <v>75</v>
      </c>
      <c r="J336" s="18">
        <v>1</v>
      </c>
      <c r="K336" s="18" t="s">
        <v>4</v>
      </c>
      <c r="L336" s="18" t="s">
        <v>3</v>
      </c>
      <c r="M336" s="18" t="s">
        <v>3</v>
      </c>
      <c r="N336" s="18" t="s">
        <v>2</v>
      </c>
      <c r="O336" s="18" t="s">
        <v>28</v>
      </c>
      <c r="P336" s="18" t="s">
        <v>0</v>
      </c>
      <c r="Q336" s="14">
        <v>972</v>
      </c>
      <c r="R336" s="19">
        <v>3.4711111111111106</v>
      </c>
      <c r="S336" s="20">
        <v>5</v>
      </c>
      <c r="T336" s="16">
        <f>+Table1_176[[#This Row],[Preliminarus kiekis 36 mėn.]]*Table1_176[[#This Row],[Vieneto įkainis EUR be PVM]]</f>
        <v>3373.9199999999996</v>
      </c>
      <c r="U336" s="21">
        <f>+Table1_176[[#This Row],[Planuojama pirkimo suma EUR be PVM]]*1.05</f>
        <v>3542.6159999999995</v>
      </c>
      <c r="V336" s="22"/>
      <c r="W336" s="23">
        <v>5</v>
      </c>
      <c r="X336" s="19">
        <f>+Table1_176[[#This Row],[Preliminarus kiekis 36 mėn.]]*Table1_176[[#This Row],[Siūlomas vieneto įkainis EUR be PVM]]</f>
        <v>0</v>
      </c>
      <c r="Y336" s="19">
        <f>+Table1_176[[#This Row],[Siūloma pirkimo suma EUR be PVM]]*1.05</f>
        <v>0</v>
      </c>
      <c r="Z336" s="21"/>
      <c r="AA336" s="24"/>
    </row>
    <row r="337" spans="1:27" x14ac:dyDescent="0.25">
      <c r="A337" s="17" t="s">
        <v>53</v>
      </c>
      <c r="B337" s="14"/>
      <c r="C337" s="14" t="s">
        <v>5</v>
      </c>
      <c r="D337" s="18" t="s">
        <v>17</v>
      </c>
      <c r="E337" s="14" t="s">
        <v>29</v>
      </c>
      <c r="F337" s="18">
        <v>1</v>
      </c>
      <c r="G337" s="18" t="s">
        <v>13</v>
      </c>
      <c r="H337" s="18">
        <v>26</v>
      </c>
      <c r="I337" s="18">
        <v>75</v>
      </c>
      <c r="J337" s="18">
        <v>1</v>
      </c>
      <c r="K337" s="18" t="s">
        <v>4</v>
      </c>
      <c r="L337" s="18" t="s">
        <v>3</v>
      </c>
      <c r="M337" s="18" t="s">
        <v>3</v>
      </c>
      <c r="N337" s="18" t="s">
        <v>2</v>
      </c>
      <c r="O337" s="18" t="s">
        <v>28</v>
      </c>
      <c r="P337" s="18" t="s">
        <v>0</v>
      </c>
      <c r="Q337" s="14">
        <v>540</v>
      </c>
      <c r="R337" s="19">
        <v>4.24</v>
      </c>
      <c r="S337" s="20">
        <v>5</v>
      </c>
      <c r="T337" s="16">
        <f>+Table1_176[[#This Row],[Preliminarus kiekis 36 mėn.]]*Table1_176[[#This Row],[Vieneto įkainis EUR be PVM]]</f>
        <v>2289.6</v>
      </c>
      <c r="U337" s="21">
        <f>+Table1_176[[#This Row],[Planuojama pirkimo suma EUR be PVM]]*1.05</f>
        <v>2404.08</v>
      </c>
      <c r="V337" s="22"/>
      <c r="W337" s="23">
        <v>5</v>
      </c>
      <c r="X337" s="19">
        <f>+Table1_176[[#This Row],[Preliminarus kiekis 36 mėn.]]*Table1_176[[#This Row],[Siūlomas vieneto įkainis EUR be PVM]]</f>
        <v>0</v>
      </c>
      <c r="Y337" s="19">
        <f>+Table1_176[[#This Row],[Siūloma pirkimo suma EUR be PVM]]*1.05</f>
        <v>0</v>
      </c>
      <c r="Z337" s="21"/>
      <c r="AA337" s="24"/>
    </row>
    <row r="338" spans="1:27" x14ac:dyDescent="0.25">
      <c r="A338" s="17" t="s">
        <v>52</v>
      </c>
      <c r="B338" s="14"/>
      <c r="C338" s="14" t="s">
        <v>5</v>
      </c>
      <c r="D338" s="18" t="s">
        <v>50</v>
      </c>
      <c r="E338" s="14" t="s">
        <v>10</v>
      </c>
      <c r="F338" s="18">
        <v>1</v>
      </c>
      <c r="G338" s="18" t="s">
        <v>13</v>
      </c>
      <c r="H338" s="18">
        <v>26</v>
      </c>
      <c r="I338" s="18">
        <v>75</v>
      </c>
      <c r="J338" s="18">
        <v>1</v>
      </c>
      <c r="K338" s="18" t="s">
        <v>4</v>
      </c>
      <c r="L338" s="18" t="s">
        <v>3</v>
      </c>
      <c r="M338" s="18" t="s">
        <v>3</v>
      </c>
      <c r="N338" s="18" t="s">
        <v>2</v>
      </c>
      <c r="O338" s="18" t="s">
        <v>28</v>
      </c>
      <c r="P338" s="18" t="s">
        <v>0</v>
      </c>
      <c r="Q338" s="14">
        <v>648</v>
      </c>
      <c r="R338" s="19">
        <v>2.8</v>
      </c>
      <c r="S338" s="20">
        <v>5</v>
      </c>
      <c r="T338" s="16">
        <f>+Table1_176[[#This Row],[Preliminarus kiekis 36 mėn.]]*Table1_176[[#This Row],[Vieneto įkainis EUR be PVM]]</f>
        <v>1814.3999999999999</v>
      </c>
      <c r="U338" s="21">
        <f>+Table1_176[[#This Row],[Planuojama pirkimo suma EUR be PVM]]*1.05</f>
        <v>1905.12</v>
      </c>
      <c r="V338" s="22"/>
      <c r="W338" s="23">
        <v>5</v>
      </c>
      <c r="X338" s="19">
        <f>+Table1_176[[#This Row],[Preliminarus kiekis 36 mėn.]]*Table1_176[[#This Row],[Siūlomas vieneto įkainis EUR be PVM]]</f>
        <v>0</v>
      </c>
      <c r="Y338" s="19">
        <f>+Table1_176[[#This Row],[Siūloma pirkimo suma EUR be PVM]]*1.05</f>
        <v>0</v>
      </c>
      <c r="Z338" s="21"/>
      <c r="AA338" s="24"/>
    </row>
    <row r="339" spans="1:27" x14ac:dyDescent="0.25">
      <c r="A339" s="17" t="s">
        <v>51</v>
      </c>
      <c r="B339" s="14"/>
      <c r="C339" s="14" t="s">
        <v>5</v>
      </c>
      <c r="D339" s="18" t="s">
        <v>50</v>
      </c>
      <c r="E339" s="14" t="s">
        <v>29</v>
      </c>
      <c r="F339" s="18">
        <v>1</v>
      </c>
      <c r="G339" s="18" t="s">
        <v>13</v>
      </c>
      <c r="H339" s="18">
        <v>26</v>
      </c>
      <c r="I339" s="18">
        <v>75</v>
      </c>
      <c r="J339" s="18">
        <v>1</v>
      </c>
      <c r="K339" s="18" t="s">
        <v>4</v>
      </c>
      <c r="L339" s="18" t="s">
        <v>3</v>
      </c>
      <c r="M339" s="18" t="s">
        <v>3</v>
      </c>
      <c r="N339" s="18" t="s">
        <v>2</v>
      </c>
      <c r="O339" s="18" t="s">
        <v>28</v>
      </c>
      <c r="P339" s="18" t="s">
        <v>0</v>
      </c>
      <c r="Q339" s="14">
        <v>972</v>
      </c>
      <c r="R339" s="19">
        <v>4.2399999999999993</v>
      </c>
      <c r="S339" s="20">
        <v>5</v>
      </c>
      <c r="T339" s="16">
        <f>+Table1_176[[#This Row],[Preliminarus kiekis 36 mėn.]]*Table1_176[[#This Row],[Vieneto įkainis EUR be PVM]]</f>
        <v>4121.28</v>
      </c>
      <c r="U339" s="21">
        <f>+Table1_176[[#This Row],[Planuojama pirkimo suma EUR be PVM]]*1.05</f>
        <v>4327.3440000000001</v>
      </c>
      <c r="V339" s="22"/>
      <c r="W339" s="23">
        <v>5</v>
      </c>
      <c r="X339" s="19">
        <f>+Table1_176[[#This Row],[Preliminarus kiekis 36 mėn.]]*Table1_176[[#This Row],[Siūlomas vieneto įkainis EUR be PVM]]</f>
        <v>0</v>
      </c>
      <c r="Y339" s="19">
        <f>+Table1_176[[#This Row],[Siūloma pirkimo suma EUR be PVM]]*1.05</f>
        <v>0</v>
      </c>
      <c r="Z339" s="21"/>
      <c r="AA339" s="24"/>
    </row>
    <row r="340" spans="1:27" x14ac:dyDescent="0.25">
      <c r="A340" s="17" t="s">
        <v>49</v>
      </c>
      <c r="B340" s="14"/>
      <c r="C340" s="14" t="s">
        <v>5</v>
      </c>
      <c r="D340" s="18" t="s">
        <v>48</v>
      </c>
      <c r="E340" s="14" t="s">
        <v>10</v>
      </c>
      <c r="F340" s="18">
        <v>1</v>
      </c>
      <c r="G340" s="18" t="s">
        <v>13</v>
      </c>
      <c r="H340" s="18">
        <v>36</v>
      </c>
      <c r="I340" s="18">
        <v>75</v>
      </c>
      <c r="J340" s="18">
        <v>1</v>
      </c>
      <c r="K340" s="18" t="s">
        <v>4</v>
      </c>
      <c r="L340" s="18" t="s">
        <v>3</v>
      </c>
      <c r="M340" s="18" t="s">
        <v>3</v>
      </c>
      <c r="N340" s="18" t="s">
        <v>2</v>
      </c>
      <c r="O340" s="18" t="s">
        <v>28</v>
      </c>
      <c r="P340" s="18" t="s">
        <v>0</v>
      </c>
      <c r="Q340" s="14">
        <v>540</v>
      </c>
      <c r="R340" s="19">
        <v>2.9299999999999997</v>
      </c>
      <c r="S340" s="20">
        <v>5</v>
      </c>
      <c r="T340" s="16">
        <f>+Table1_176[[#This Row],[Preliminarus kiekis 36 mėn.]]*Table1_176[[#This Row],[Vieneto įkainis EUR be PVM]]</f>
        <v>1582.1999999999998</v>
      </c>
      <c r="U340" s="21">
        <f>+Table1_176[[#This Row],[Planuojama pirkimo suma EUR be PVM]]*1.05</f>
        <v>1661.31</v>
      </c>
      <c r="V340" s="22"/>
      <c r="W340" s="23">
        <v>5</v>
      </c>
      <c r="X340" s="19">
        <f>+Table1_176[[#This Row],[Preliminarus kiekis 36 mėn.]]*Table1_176[[#This Row],[Siūlomas vieneto įkainis EUR be PVM]]</f>
        <v>0</v>
      </c>
      <c r="Y340" s="19">
        <f>+Table1_176[[#This Row],[Siūloma pirkimo suma EUR be PVM]]*1.05</f>
        <v>0</v>
      </c>
      <c r="Z340" s="21"/>
      <c r="AA340" s="24"/>
    </row>
    <row r="341" spans="1:27" x14ac:dyDescent="0.25">
      <c r="A341" s="17" t="s">
        <v>47</v>
      </c>
      <c r="B341" s="14"/>
      <c r="C341" s="14" t="s">
        <v>5</v>
      </c>
      <c r="D341" s="18" t="s">
        <v>46</v>
      </c>
      <c r="E341" s="14" t="s">
        <v>29</v>
      </c>
      <c r="F341" s="18">
        <v>1</v>
      </c>
      <c r="G341" s="18" t="s">
        <v>13</v>
      </c>
      <c r="H341" s="18">
        <v>40</v>
      </c>
      <c r="I341" s="18">
        <v>75</v>
      </c>
      <c r="J341" s="18">
        <v>1</v>
      </c>
      <c r="K341" s="18" t="s">
        <v>4</v>
      </c>
      <c r="L341" s="18" t="s">
        <v>3</v>
      </c>
      <c r="M341" s="18" t="s">
        <v>3</v>
      </c>
      <c r="N341" s="18" t="s">
        <v>2</v>
      </c>
      <c r="O341" s="18" t="s">
        <v>28</v>
      </c>
      <c r="P341" s="18" t="s">
        <v>0</v>
      </c>
      <c r="Q341" s="14">
        <v>684</v>
      </c>
      <c r="R341" s="19">
        <v>4.3000000000000007</v>
      </c>
      <c r="S341" s="20">
        <v>5</v>
      </c>
      <c r="T341" s="16">
        <f>+Table1_176[[#This Row],[Preliminarus kiekis 36 mėn.]]*Table1_176[[#This Row],[Vieneto įkainis EUR be PVM]]</f>
        <v>2941.2000000000003</v>
      </c>
      <c r="U341" s="21">
        <f>+Table1_176[[#This Row],[Planuojama pirkimo suma EUR be PVM]]*1.05</f>
        <v>3088.26</v>
      </c>
      <c r="V341" s="22"/>
      <c r="W341" s="23">
        <v>5</v>
      </c>
      <c r="X341" s="19">
        <f>+Table1_176[[#This Row],[Preliminarus kiekis 36 mėn.]]*Table1_176[[#This Row],[Siūlomas vieneto įkainis EUR be PVM]]</f>
        <v>0</v>
      </c>
      <c r="Y341" s="19">
        <f>+Table1_176[[#This Row],[Siūloma pirkimo suma EUR be PVM]]*1.05</f>
        <v>0</v>
      </c>
      <c r="Z341" s="21"/>
      <c r="AA341" s="24"/>
    </row>
    <row r="342" spans="1:27" x14ac:dyDescent="0.25">
      <c r="A342" s="17" t="s">
        <v>45</v>
      </c>
      <c r="B342" s="14"/>
      <c r="C342" s="14" t="s">
        <v>5</v>
      </c>
      <c r="D342" s="18" t="s">
        <v>15</v>
      </c>
      <c r="E342" s="14" t="s">
        <v>29</v>
      </c>
      <c r="F342" s="18">
        <v>2</v>
      </c>
      <c r="G342" s="18" t="s">
        <v>13</v>
      </c>
      <c r="H342" s="18">
        <v>17</v>
      </c>
      <c r="I342" s="18">
        <v>75</v>
      </c>
      <c r="J342" s="18">
        <v>4</v>
      </c>
      <c r="K342" s="18" t="s">
        <v>40</v>
      </c>
      <c r="L342" s="18" t="s">
        <v>3</v>
      </c>
      <c r="M342" s="18" t="s">
        <v>3</v>
      </c>
      <c r="N342" s="18" t="s">
        <v>2</v>
      </c>
      <c r="O342" s="18" t="s">
        <v>1</v>
      </c>
      <c r="P342" s="18" t="s">
        <v>0</v>
      </c>
      <c r="Q342" s="14">
        <v>1440</v>
      </c>
      <c r="R342" s="19">
        <v>23</v>
      </c>
      <c r="S342" s="20">
        <v>5</v>
      </c>
      <c r="T342" s="16">
        <f>+Table1_176[[#This Row],[Preliminarus kiekis 36 mėn.]]*Table1_176[[#This Row],[Vieneto įkainis EUR be PVM]]</f>
        <v>33120</v>
      </c>
      <c r="U342" s="21">
        <f>+Table1_176[[#This Row],[Planuojama pirkimo suma EUR be PVM]]*1.05</f>
        <v>34776</v>
      </c>
      <c r="V342" s="22"/>
      <c r="W342" s="23">
        <v>5</v>
      </c>
      <c r="X342" s="19">
        <f>+Table1_176[[#This Row],[Preliminarus kiekis 36 mėn.]]*Table1_176[[#This Row],[Siūlomas vieneto įkainis EUR be PVM]]</f>
        <v>0</v>
      </c>
      <c r="Y342" s="19">
        <f>+Table1_176[[#This Row],[Siūloma pirkimo suma EUR be PVM]]*1.05</f>
        <v>0</v>
      </c>
      <c r="Z342" s="21"/>
      <c r="AA342" s="24"/>
    </row>
    <row r="343" spans="1:27" x14ac:dyDescent="0.25">
      <c r="A343" s="17" t="s">
        <v>44</v>
      </c>
      <c r="B343" s="14"/>
      <c r="C343" s="14" t="s">
        <v>5</v>
      </c>
      <c r="D343" s="18">
        <v>0</v>
      </c>
      <c r="E343" s="14" t="s">
        <v>10</v>
      </c>
      <c r="F343" s="18">
        <v>1</v>
      </c>
      <c r="G343" s="18" t="s">
        <v>13</v>
      </c>
      <c r="H343" s="18">
        <v>26</v>
      </c>
      <c r="I343" s="18">
        <v>75</v>
      </c>
      <c r="J343" s="18">
        <v>1</v>
      </c>
      <c r="K343" s="18" t="s">
        <v>4</v>
      </c>
      <c r="L343" s="18" t="s">
        <v>3</v>
      </c>
      <c r="M343" s="18" t="s">
        <v>3</v>
      </c>
      <c r="N343" s="18" t="s">
        <v>2</v>
      </c>
      <c r="O343" s="18" t="s">
        <v>28</v>
      </c>
      <c r="P343" s="18" t="s">
        <v>0</v>
      </c>
      <c r="Q343" s="14">
        <v>2727</v>
      </c>
      <c r="R343" s="19">
        <v>2.8234514531265331</v>
      </c>
      <c r="S343" s="20">
        <v>5</v>
      </c>
      <c r="T343" s="16">
        <f>+Table1_176[[#This Row],[Preliminarus kiekis 36 mėn.]]*Table1_176[[#This Row],[Vieneto įkainis EUR be PVM]]</f>
        <v>7699.5521126760559</v>
      </c>
      <c r="U343" s="21">
        <f>+Table1_176[[#This Row],[Planuojama pirkimo suma EUR be PVM]]*1.05</f>
        <v>8084.5297183098592</v>
      </c>
      <c r="V343" s="22"/>
      <c r="W343" s="23">
        <v>5</v>
      </c>
      <c r="X343" s="19">
        <f>+Table1_176[[#This Row],[Preliminarus kiekis 36 mėn.]]*Table1_176[[#This Row],[Siūlomas vieneto įkainis EUR be PVM]]</f>
        <v>0</v>
      </c>
      <c r="Y343" s="19">
        <f>+Table1_176[[#This Row],[Siūloma pirkimo suma EUR be PVM]]*1.05</f>
        <v>0</v>
      </c>
      <c r="Z343" s="21"/>
      <c r="AA343" s="24"/>
    </row>
    <row r="344" spans="1:27" x14ac:dyDescent="0.25">
      <c r="A344" s="17" t="s">
        <v>43</v>
      </c>
      <c r="B344" s="14"/>
      <c r="C344" s="14" t="s">
        <v>5</v>
      </c>
      <c r="D344" s="18" t="s">
        <v>15</v>
      </c>
      <c r="E344" s="14" t="s">
        <v>29</v>
      </c>
      <c r="F344" s="18">
        <v>2</v>
      </c>
      <c r="G344" s="18" t="s">
        <v>13</v>
      </c>
      <c r="H344" s="18">
        <v>17</v>
      </c>
      <c r="I344" s="18">
        <v>75</v>
      </c>
      <c r="J344" s="18">
        <v>1</v>
      </c>
      <c r="K344" s="18" t="s">
        <v>4</v>
      </c>
      <c r="L344" s="18" t="s">
        <v>3</v>
      </c>
      <c r="M344" s="18" t="s">
        <v>3</v>
      </c>
      <c r="N344" s="18" t="s">
        <v>2</v>
      </c>
      <c r="O344" s="18" t="s">
        <v>1</v>
      </c>
      <c r="P344" s="18" t="s">
        <v>0</v>
      </c>
      <c r="Q344" s="14">
        <v>5076</v>
      </c>
      <c r="R344" s="19">
        <v>3.8077272727272722</v>
      </c>
      <c r="S344" s="20">
        <v>5</v>
      </c>
      <c r="T344" s="16">
        <f>+Table1_176[[#This Row],[Preliminarus kiekis 36 mėn.]]*Table1_176[[#This Row],[Vieneto įkainis EUR be PVM]]</f>
        <v>19328.023636363632</v>
      </c>
      <c r="U344" s="21">
        <f>+Table1_176[[#This Row],[Planuojama pirkimo suma EUR be PVM]]*1.05</f>
        <v>20294.424818181815</v>
      </c>
      <c r="V344" s="22"/>
      <c r="W344" s="23">
        <v>5</v>
      </c>
      <c r="X344" s="19">
        <f>+Table1_176[[#This Row],[Preliminarus kiekis 36 mėn.]]*Table1_176[[#This Row],[Siūlomas vieneto įkainis EUR be PVM]]</f>
        <v>0</v>
      </c>
      <c r="Y344" s="19">
        <f>+Table1_176[[#This Row],[Siūloma pirkimo suma EUR be PVM]]*1.05</f>
        <v>0</v>
      </c>
      <c r="Z344" s="21"/>
      <c r="AA344" s="24"/>
    </row>
    <row r="345" spans="1:27" x14ac:dyDescent="0.25">
      <c r="A345" s="17" t="s">
        <v>42</v>
      </c>
      <c r="B345" s="14"/>
      <c r="C345" s="14" t="s">
        <v>5</v>
      </c>
      <c r="D345" s="18" t="s">
        <v>15</v>
      </c>
      <c r="E345" s="14" t="s">
        <v>29</v>
      </c>
      <c r="F345" s="18">
        <v>2</v>
      </c>
      <c r="G345" s="18" t="s">
        <v>13</v>
      </c>
      <c r="H345" s="18">
        <v>26</v>
      </c>
      <c r="I345" s="18">
        <v>75</v>
      </c>
      <c r="J345" s="18">
        <v>1</v>
      </c>
      <c r="K345" s="18" t="s">
        <v>4</v>
      </c>
      <c r="L345" s="18" t="s">
        <v>3</v>
      </c>
      <c r="M345" s="18" t="s">
        <v>3</v>
      </c>
      <c r="N345" s="18" t="s">
        <v>2</v>
      </c>
      <c r="O345" s="18" t="s">
        <v>1</v>
      </c>
      <c r="P345" s="18" t="s">
        <v>0</v>
      </c>
      <c r="Q345" s="14">
        <v>2412</v>
      </c>
      <c r="R345" s="19">
        <v>4.6661108251844228</v>
      </c>
      <c r="S345" s="20">
        <v>5</v>
      </c>
      <c r="T345" s="16">
        <f>+Table1_176[[#This Row],[Preliminarus kiekis 36 mėn.]]*Table1_176[[#This Row],[Vieneto įkainis EUR be PVM]]</f>
        <v>11254.659310344829</v>
      </c>
      <c r="U345" s="21">
        <f>+Table1_176[[#This Row],[Planuojama pirkimo suma EUR be PVM]]*1.05</f>
        <v>11817.39227586207</v>
      </c>
      <c r="V345" s="22"/>
      <c r="W345" s="23">
        <v>5</v>
      </c>
      <c r="X345" s="19">
        <f>+Table1_176[[#This Row],[Preliminarus kiekis 36 mėn.]]*Table1_176[[#This Row],[Siūlomas vieneto įkainis EUR be PVM]]</f>
        <v>0</v>
      </c>
      <c r="Y345" s="19">
        <f>+Table1_176[[#This Row],[Siūloma pirkimo suma EUR be PVM]]*1.05</f>
        <v>0</v>
      </c>
      <c r="Z345" s="21"/>
      <c r="AA345" s="24"/>
    </row>
    <row r="346" spans="1:27" x14ac:dyDescent="0.25">
      <c r="A346" s="17" t="s">
        <v>41</v>
      </c>
      <c r="B346" s="14"/>
      <c r="C346" s="14" t="s">
        <v>5</v>
      </c>
      <c r="D346" s="18" t="s">
        <v>15</v>
      </c>
      <c r="E346" s="14" t="s">
        <v>29</v>
      </c>
      <c r="F346" s="18">
        <v>2</v>
      </c>
      <c r="G346" s="18" t="s">
        <v>13</v>
      </c>
      <c r="H346" s="18">
        <v>26</v>
      </c>
      <c r="I346" s="18">
        <v>75</v>
      </c>
      <c r="J346" s="18">
        <v>4</v>
      </c>
      <c r="K346" s="18" t="s">
        <v>40</v>
      </c>
      <c r="L346" s="18" t="s">
        <v>3</v>
      </c>
      <c r="M346" s="18" t="s">
        <v>3</v>
      </c>
      <c r="N346" s="18" t="s">
        <v>2</v>
      </c>
      <c r="O346" s="18" t="s">
        <v>1</v>
      </c>
      <c r="P346" s="18" t="s">
        <v>0</v>
      </c>
      <c r="Q346" s="14">
        <v>1008</v>
      </c>
      <c r="R346" s="19">
        <v>30.560000000000006</v>
      </c>
      <c r="S346" s="20">
        <v>5</v>
      </c>
      <c r="T346" s="16">
        <f>+Table1_176[[#This Row],[Preliminarus kiekis 36 mėn.]]*Table1_176[[#This Row],[Vieneto įkainis EUR be PVM]]</f>
        <v>30804.480000000007</v>
      </c>
      <c r="U346" s="21">
        <f>+Table1_176[[#This Row],[Planuojama pirkimo suma EUR be PVM]]*1.05</f>
        <v>32344.704000000009</v>
      </c>
      <c r="V346" s="22"/>
      <c r="W346" s="23">
        <v>5</v>
      </c>
      <c r="X346" s="19">
        <f>+Table1_176[[#This Row],[Preliminarus kiekis 36 mėn.]]*Table1_176[[#This Row],[Siūlomas vieneto įkainis EUR be PVM]]</f>
        <v>0</v>
      </c>
      <c r="Y346" s="19">
        <f>+Table1_176[[#This Row],[Siūloma pirkimo suma EUR be PVM]]*1.05</f>
        <v>0</v>
      </c>
      <c r="Z346" s="21"/>
      <c r="AA346" s="24"/>
    </row>
    <row r="347" spans="1:27" x14ac:dyDescent="0.25">
      <c r="A347" s="17" t="s">
        <v>39</v>
      </c>
      <c r="B347" s="14"/>
      <c r="C347" s="14" t="s">
        <v>5</v>
      </c>
      <c r="D347" s="18">
        <v>1</v>
      </c>
      <c r="E347" s="14" t="s">
        <v>10</v>
      </c>
      <c r="F347" s="18">
        <v>1</v>
      </c>
      <c r="G347" s="18" t="s">
        <v>13</v>
      </c>
      <c r="H347" s="18">
        <v>37</v>
      </c>
      <c r="I347" s="18">
        <v>75</v>
      </c>
      <c r="J347" s="18">
        <v>1</v>
      </c>
      <c r="K347" s="18" t="s">
        <v>4</v>
      </c>
      <c r="L347" s="18" t="s">
        <v>3</v>
      </c>
      <c r="M347" s="18" t="s">
        <v>3</v>
      </c>
      <c r="N347" s="18" t="s">
        <v>2</v>
      </c>
      <c r="O347" s="18" t="s">
        <v>1</v>
      </c>
      <c r="P347" s="18" t="s">
        <v>0</v>
      </c>
      <c r="Q347" s="14">
        <v>3780</v>
      </c>
      <c r="R347" s="19">
        <v>1.44880174291939</v>
      </c>
      <c r="S347" s="20">
        <v>5</v>
      </c>
      <c r="T347" s="16">
        <f>+Table1_176[[#This Row],[Preliminarus kiekis 36 mėn.]]*Table1_176[[#This Row],[Vieneto įkainis EUR be PVM]]</f>
        <v>5476.4705882352946</v>
      </c>
      <c r="U347" s="21">
        <f>+Table1_176[[#This Row],[Planuojama pirkimo suma EUR be PVM]]*1.05</f>
        <v>5750.2941176470595</v>
      </c>
      <c r="V347" s="22"/>
      <c r="W347" s="23">
        <v>5</v>
      </c>
      <c r="X347" s="19">
        <f>+Table1_176[[#This Row],[Preliminarus kiekis 36 mėn.]]*Table1_176[[#This Row],[Siūlomas vieneto įkainis EUR be PVM]]</f>
        <v>0</v>
      </c>
      <c r="Y347" s="19">
        <f>+Table1_176[[#This Row],[Siūloma pirkimo suma EUR be PVM]]*1.05</f>
        <v>0</v>
      </c>
      <c r="Z347" s="21"/>
      <c r="AA347" s="24"/>
    </row>
    <row r="348" spans="1:27" x14ac:dyDescent="0.25">
      <c r="A348" s="17" t="s">
        <v>38</v>
      </c>
      <c r="B348" s="14"/>
      <c r="C348" s="14" t="s">
        <v>5</v>
      </c>
      <c r="D348" s="18" t="s">
        <v>15</v>
      </c>
      <c r="E348" s="14" t="s">
        <v>10</v>
      </c>
      <c r="F348" s="18">
        <v>2</v>
      </c>
      <c r="G348" s="18" t="s">
        <v>13</v>
      </c>
      <c r="H348" s="18">
        <v>26</v>
      </c>
      <c r="I348" s="18">
        <v>90</v>
      </c>
      <c r="J348" s="18">
        <v>1</v>
      </c>
      <c r="K348" s="18" t="s">
        <v>4</v>
      </c>
      <c r="L348" s="18" t="s">
        <v>3</v>
      </c>
      <c r="M348" s="18" t="s">
        <v>3</v>
      </c>
      <c r="N348" s="18" t="s">
        <v>2</v>
      </c>
      <c r="O348" s="18" t="s">
        <v>1</v>
      </c>
      <c r="P348" s="18" t="s">
        <v>0</v>
      </c>
      <c r="Q348" s="14">
        <v>8208</v>
      </c>
      <c r="R348" s="19">
        <v>2.8337372729220189</v>
      </c>
      <c r="S348" s="20">
        <v>5</v>
      </c>
      <c r="T348" s="16">
        <f>+Table1_176[[#This Row],[Preliminarus kiekis 36 mėn.]]*Table1_176[[#This Row],[Vieneto įkainis EUR be PVM]]</f>
        <v>23259.315536143931</v>
      </c>
      <c r="U348" s="21">
        <f>+Table1_176[[#This Row],[Planuojama pirkimo suma EUR be PVM]]*1.05</f>
        <v>24422.281312951131</v>
      </c>
      <c r="V348" s="22"/>
      <c r="W348" s="23">
        <v>5</v>
      </c>
      <c r="X348" s="19">
        <f>+Table1_176[[#This Row],[Preliminarus kiekis 36 mėn.]]*Table1_176[[#This Row],[Siūlomas vieneto įkainis EUR be PVM]]</f>
        <v>0</v>
      </c>
      <c r="Y348" s="19">
        <f>+Table1_176[[#This Row],[Siūloma pirkimo suma EUR be PVM]]*1.05</f>
        <v>0</v>
      </c>
      <c r="Z348" s="21"/>
      <c r="AA348" s="24"/>
    </row>
    <row r="349" spans="1:27" x14ac:dyDescent="0.25">
      <c r="A349" s="17" t="s">
        <v>37</v>
      </c>
      <c r="B349" s="14"/>
      <c r="C349" s="14" t="s">
        <v>5</v>
      </c>
      <c r="D349" s="18" t="s">
        <v>17</v>
      </c>
      <c r="E349" s="14" t="s">
        <v>10</v>
      </c>
      <c r="F349" s="18">
        <v>2</v>
      </c>
      <c r="G349" s="18" t="s">
        <v>13</v>
      </c>
      <c r="H349" s="18">
        <v>26</v>
      </c>
      <c r="I349" s="18">
        <v>90</v>
      </c>
      <c r="J349" s="18">
        <v>1</v>
      </c>
      <c r="K349" s="18" t="s">
        <v>4</v>
      </c>
      <c r="L349" s="18" t="s">
        <v>3</v>
      </c>
      <c r="M349" s="18" t="s">
        <v>3</v>
      </c>
      <c r="N349" s="18" t="s">
        <v>2</v>
      </c>
      <c r="O349" s="18" t="s">
        <v>1</v>
      </c>
      <c r="P349" s="18" t="s">
        <v>0</v>
      </c>
      <c r="Q349" s="14">
        <v>1728</v>
      </c>
      <c r="R349" s="19">
        <v>4.0012500000000006</v>
      </c>
      <c r="S349" s="20">
        <v>5</v>
      </c>
      <c r="T349" s="16">
        <f>+Table1_176[[#This Row],[Preliminarus kiekis 36 mėn.]]*Table1_176[[#This Row],[Vieneto įkainis EUR be PVM]]</f>
        <v>6914.1600000000008</v>
      </c>
      <c r="U349" s="21">
        <f>+Table1_176[[#This Row],[Planuojama pirkimo suma EUR be PVM]]*1.05</f>
        <v>7259.8680000000013</v>
      </c>
      <c r="V349" s="22"/>
      <c r="W349" s="23">
        <v>5</v>
      </c>
      <c r="X349" s="19">
        <f>+Table1_176[[#This Row],[Preliminarus kiekis 36 mėn.]]*Table1_176[[#This Row],[Siūlomas vieneto įkainis EUR be PVM]]</f>
        <v>0</v>
      </c>
      <c r="Y349" s="19">
        <f>+Table1_176[[#This Row],[Siūloma pirkimo suma EUR be PVM]]*1.05</f>
        <v>0</v>
      </c>
      <c r="Z349" s="21"/>
      <c r="AA349" s="24"/>
    </row>
    <row r="350" spans="1:27" x14ac:dyDescent="0.25">
      <c r="A350" s="17" t="s">
        <v>36</v>
      </c>
      <c r="B350" s="14"/>
      <c r="C350" s="14" t="s">
        <v>5</v>
      </c>
      <c r="D350" s="18" t="s">
        <v>22</v>
      </c>
      <c r="E350" s="14" t="s">
        <v>10</v>
      </c>
      <c r="F350" s="18">
        <v>2</v>
      </c>
      <c r="G350" s="18" t="s">
        <v>13</v>
      </c>
      <c r="H350" s="18">
        <v>17</v>
      </c>
      <c r="I350" s="18">
        <v>75</v>
      </c>
      <c r="J350" s="18">
        <v>1</v>
      </c>
      <c r="K350" s="18" t="s">
        <v>4</v>
      </c>
      <c r="L350" s="18" t="s">
        <v>3</v>
      </c>
      <c r="M350" s="18" t="s">
        <v>3</v>
      </c>
      <c r="N350" s="18" t="s">
        <v>2</v>
      </c>
      <c r="O350" s="18" t="s">
        <v>1</v>
      </c>
      <c r="P350" s="18" t="s">
        <v>0</v>
      </c>
      <c r="Q350" s="14">
        <v>1296</v>
      </c>
      <c r="R350" s="19">
        <v>2.33</v>
      </c>
      <c r="S350" s="20">
        <v>5</v>
      </c>
      <c r="T350" s="16">
        <f>+Table1_176[[#This Row],[Preliminarus kiekis 36 mėn.]]*Table1_176[[#This Row],[Vieneto įkainis EUR be PVM]]</f>
        <v>3019.6800000000003</v>
      </c>
      <c r="U350" s="21">
        <f>+Table1_176[[#This Row],[Planuojama pirkimo suma EUR be PVM]]*1.05</f>
        <v>3170.6640000000002</v>
      </c>
      <c r="V350" s="22"/>
      <c r="W350" s="23">
        <v>5</v>
      </c>
      <c r="X350" s="19">
        <f>+Table1_176[[#This Row],[Preliminarus kiekis 36 mėn.]]*Table1_176[[#This Row],[Siūlomas vieneto įkainis EUR be PVM]]</f>
        <v>0</v>
      </c>
      <c r="Y350" s="19">
        <f>+Table1_176[[#This Row],[Siūloma pirkimo suma EUR be PVM]]*1.05</f>
        <v>0</v>
      </c>
      <c r="Z350" s="21"/>
      <c r="AA350" s="24"/>
    </row>
    <row r="351" spans="1:27" x14ac:dyDescent="0.25">
      <c r="A351" s="17" t="s">
        <v>35</v>
      </c>
      <c r="B351" s="14"/>
      <c r="C351" s="14" t="s">
        <v>5</v>
      </c>
      <c r="D351" s="18" t="s">
        <v>26</v>
      </c>
      <c r="E351" s="14" t="s">
        <v>29</v>
      </c>
      <c r="F351" s="18">
        <v>2</v>
      </c>
      <c r="G351" s="18" t="s">
        <v>13</v>
      </c>
      <c r="H351" s="18">
        <v>17</v>
      </c>
      <c r="I351" s="18">
        <v>75</v>
      </c>
      <c r="J351" s="18">
        <v>1</v>
      </c>
      <c r="K351" s="18" t="s">
        <v>4</v>
      </c>
      <c r="L351" s="18" t="s">
        <v>3</v>
      </c>
      <c r="M351" s="18" t="s">
        <v>3</v>
      </c>
      <c r="N351" s="18" t="s">
        <v>2</v>
      </c>
      <c r="O351" s="18" t="s">
        <v>1</v>
      </c>
      <c r="P351" s="18" t="s">
        <v>0</v>
      </c>
      <c r="Q351" s="14">
        <v>216</v>
      </c>
      <c r="R351" s="19">
        <v>2.75</v>
      </c>
      <c r="S351" s="20">
        <v>5</v>
      </c>
      <c r="T351" s="16">
        <f>+Table1_176[[#This Row],[Preliminarus kiekis 36 mėn.]]*Table1_176[[#This Row],[Vieneto įkainis EUR be PVM]]</f>
        <v>594</v>
      </c>
      <c r="U351" s="21">
        <f>+Table1_176[[#This Row],[Planuojama pirkimo suma EUR be PVM]]*1.05</f>
        <v>623.70000000000005</v>
      </c>
      <c r="V351" s="22"/>
      <c r="W351" s="23">
        <v>5</v>
      </c>
      <c r="X351" s="19">
        <f>+Table1_176[[#This Row],[Preliminarus kiekis 36 mėn.]]*Table1_176[[#This Row],[Siūlomas vieneto įkainis EUR be PVM]]</f>
        <v>0</v>
      </c>
      <c r="Y351" s="19">
        <f>+Table1_176[[#This Row],[Siūloma pirkimo suma EUR be PVM]]*1.05</f>
        <v>0</v>
      </c>
      <c r="Z351" s="21"/>
      <c r="AA351" s="24"/>
    </row>
    <row r="352" spans="1:27" x14ac:dyDescent="0.25">
      <c r="A352" s="17" t="s">
        <v>34</v>
      </c>
      <c r="B352" s="14"/>
      <c r="C352" s="14" t="s">
        <v>5</v>
      </c>
      <c r="D352" s="18" t="s">
        <v>15</v>
      </c>
      <c r="E352" s="14" t="s">
        <v>10</v>
      </c>
      <c r="F352" s="18">
        <v>1</v>
      </c>
      <c r="G352" s="18" t="s">
        <v>13</v>
      </c>
      <c r="H352" s="18">
        <v>22</v>
      </c>
      <c r="I352" s="18">
        <v>75</v>
      </c>
      <c r="J352" s="18">
        <v>1</v>
      </c>
      <c r="K352" s="18" t="s">
        <v>4</v>
      </c>
      <c r="L352" s="18" t="s">
        <v>3</v>
      </c>
      <c r="M352" s="18" t="s">
        <v>3</v>
      </c>
      <c r="N352" s="18" t="s">
        <v>2</v>
      </c>
      <c r="O352" s="18" t="s">
        <v>1</v>
      </c>
      <c r="P352" s="18" t="s">
        <v>0</v>
      </c>
      <c r="Q352" s="14">
        <v>216</v>
      </c>
      <c r="R352" s="19">
        <v>1.5</v>
      </c>
      <c r="S352" s="20">
        <v>5</v>
      </c>
      <c r="T352" s="16">
        <f>+Table1_176[[#This Row],[Preliminarus kiekis 36 mėn.]]*Table1_176[[#This Row],[Vieneto įkainis EUR be PVM]]</f>
        <v>324</v>
      </c>
      <c r="U352" s="21">
        <f>+Table1_176[[#This Row],[Planuojama pirkimo suma EUR be PVM]]*1.05</f>
        <v>340.2</v>
      </c>
      <c r="V352" s="22"/>
      <c r="W352" s="23">
        <v>5</v>
      </c>
      <c r="X352" s="19">
        <f>+Table1_176[[#This Row],[Preliminarus kiekis 36 mėn.]]*Table1_176[[#This Row],[Siūlomas vieneto įkainis EUR be PVM]]</f>
        <v>0</v>
      </c>
      <c r="Y352" s="19">
        <f>+Table1_176[[#This Row],[Siūloma pirkimo suma EUR be PVM]]*1.05</f>
        <v>0</v>
      </c>
      <c r="Z352" s="21"/>
      <c r="AA352" s="24"/>
    </row>
    <row r="353" spans="1:27" x14ac:dyDescent="0.25">
      <c r="A353" s="17" t="s">
        <v>33</v>
      </c>
      <c r="B353" s="14"/>
      <c r="C353" s="14" t="s">
        <v>5</v>
      </c>
      <c r="D353" s="18" t="s">
        <v>15</v>
      </c>
      <c r="E353" s="14" t="s">
        <v>10</v>
      </c>
      <c r="F353" s="18">
        <v>2</v>
      </c>
      <c r="G353" s="18" t="s">
        <v>9</v>
      </c>
      <c r="H353" s="18">
        <v>26</v>
      </c>
      <c r="I353" s="18">
        <v>90</v>
      </c>
      <c r="J353" s="18">
        <v>1</v>
      </c>
      <c r="K353" s="18" t="s">
        <v>4</v>
      </c>
      <c r="L353" s="18" t="s">
        <v>3</v>
      </c>
      <c r="M353" s="18" t="s">
        <v>3</v>
      </c>
      <c r="N353" s="18" t="s">
        <v>2</v>
      </c>
      <c r="O353" s="18" t="s">
        <v>28</v>
      </c>
      <c r="P353" s="18" t="s">
        <v>0</v>
      </c>
      <c r="Q353" s="14">
        <v>1188</v>
      </c>
      <c r="R353" s="19">
        <v>4.3563636363636364</v>
      </c>
      <c r="S353" s="20">
        <v>5</v>
      </c>
      <c r="T353" s="16">
        <f>+Table1_176[[#This Row],[Preliminarus kiekis 36 mėn.]]*Table1_176[[#This Row],[Vieneto įkainis EUR be PVM]]</f>
        <v>5175.3599999999997</v>
      </c>
      <c r="U353" s="21">
        <f>+Table1_176[[#This Row],[Planuojama pirkimo suma EUR be PVM]]*1.05</f>
        <v>5434.1279999999997</v>
      </c>
      <c r="V353" s="22"/>
      <c r="W353" s="23">
        <v>5</v>
      </c>
      <c r="X353" s="19">
        <f>+Table1_176[[#This Row],[Preliminarus kiekis 36 mėn.]]*Table1_176[[#This Row],[Siūlomas vieneto įkainis EUR be PVM]]</f>
        <v>0</v>
      </c>
      <c r="Y353" s="19">
        <f>+Table1_176[[#This Row],[Siūloma pirkimo suma EUR be PVM]]*1.05</f>
        <v>0</v>
      </c>
      <c r="Z353" s="21"/>
      <c r="AA353" s="24"/>
    </row>
    <row r="354" spans="1:27" x14ac:dyDescent="0.25">
      <c r="A354" s="17" t="s">
        <v>32</v>
      </c>
      <c r="B354" s="14"/>
      <c r="C354" s="14" t="s">
        <v>5</v>
      </c>
      <c r="D354" s="18">
        <v>0</v>
      </c>
      <c r="E354" s="14" t="s">
        <v>14</v>
      </c>
      <c r="F354" s="18">
        <v>1</v>
      </c>
      <c r="G354" s="18" t="s">
        <v>9</v>
      </c>
      <c r="H354" s="18">
        <v>37</v>
      </c>
      <c r="I354" s="18">
        <v>75</v>
      </c>
      <c r="J354" s="18">
        <v>1</v>
      </c>
      <c r="K354" s="18" t="s">
        <v>4</v>
      </c>
      <c r="L354" s="18" t="s">
        <v>3</v>
      </c>
      <c r="M354" s="18" t="s">
        <v>3</v>
      </c>
      <c r="N354" s="18" t="s">
        <v>2</v>
      </c>
      <c r="O354" s="18" t="s">
        <v>1</v>
      </c>
      <c r="P354" s="18" t="s">
        <v>0</v>
      </c>
      <c r="Q354" s="14">
        <v>6804</v>
      </c>
      <c r="R354" s="19">
        <v>1.0539880952380953</v>
      </c>
      <c r="S354" s="20">
        <v>5</v>
      </c>
      <c r="T354" s="16">
        <f>+Table1_176[[#This Row],[Preliminarus kiekis 36 mėn.]]*Table1_176[[#This Row],[Vieneto įkainis EUR be PVM]]</f>
        <v>7171.3350000000009</v>
      </c>
      <c r="U354" s="21">
        <f>+Table1_176[[#This Row],[Planuojama pirkimo suma EUR be PVM]]*1.05</f>
        <v>7529.9017500000009</v>
      </c>
      <c r="V354" s="22"/>
      <c r="W354" s="23">
        <v>5</v>
      </c>
      <c r="X354" s="19">
        <f>+Table1_176[[#This Row],[Preliminarus kiekis 36 mėn.]]*Table1_176[[#This Row],[Siūlomas vieneto įkainis EUR be PVM]]</f>
        <v>0</v>
      </c>
      <c r="Y354" s="19">
        <f>+Table1_176[[#This Row],[Siūloma pirkimo suma EUR be PVM]]*1.05</f>
        <v>0</v>
      </c>
      <c r="Z354" s="21"/>
      <c r="AA354" s="24"/>
    </row>
    <row r="355" spans="1:27" x14ac:dyDescent="0.25">
      <c r="A355" s="17" t="s">
        <v>31</v>
      </c>
      <c r="B355" s="14"/>
      <c r="C355" s="14" t="s">
        <v>5</v>
      </c>
      <c r="D355" s="18">
        <v>0</v>
      </c>
      <c r="E355" s="14" t="s">
        <v>10</v>
      </c>
      <c r="F355" s="18">
        <v>1</v>
      </c>
      <c r="G355" s="18" t="s">
        <v>9</v>
      </c>
      <c r="H355" s="18">
        <v>26</v>
      </c>
      <c r="I355" s="18">
        <v>75</v>
      </c>
      <c r="J355" s="18">
        <v>1</v>
      </c>
      <c r="K355" s="18" t="s">
        <v>4</v>
      </c>
      <c r="L355" s="18" t="s">
        <v>3</v>
      </c>
      <c r="M355" s="18" t="s">
        <v>3</v>
      </c>
      <c r="N355" s="18" t="s">
        <v>2</v>
      </c>
      <c r="O355" s="18" t="s">
        <v>1</v>
      </c>
      <c r="P355" s="18" t="s">
        <v>0</v>
      </c>
      <c r="Q355" s="14">
        <v>23436</v>
      </c>
      <c r="R355" s="19">
        <v>1.5970644737804573</v>
      </c>
      <c r="S355" s="20">
        <v>5</v>
      </c>
      <c r="T355" s="16">
        <f>+Table1_176[[#This Row],[Preliminarus kiekis 36 mėn.]]*Table1_176[[#This Row],[Vieneto įkainis EUR be PVM]]</f>
        <v>37428.8030075188</v>
      </c>
      <c r="U355" s="21">
        <f>+Table1_176[[#This Row],[Planuojama pirkimo suma EUR be PVM]]*1.05</f>
        <v>39300.243157894743</v>
      </c>
      <c r="V355" s="22"/>
      <c r="W355" s="23">
        <v>5</v>
      </c>
      <c r="X355" s="19">
        <f>+Table1_176[[#This Row],[Preliminarus kiekis 36 mėn.]]*Table1_176[[#This Row],[Siūlomas vieneto įkainis EUR be PVM]]</f>
        <v>0</v>
      </c>
      <c r="Y355" s="19">
        <f>+Table1_176[[#This Row],[Siūloma pirkimo suma EUR be PVM]]*1.05</f>
        <v>0</v>
      </c>
      <c r="Z355" s="21"/>
      <c r="AA355" s="24"/>
    </row>
    <row r="356" spans="1:27" x14ac:dyDescent="0.25">
      <c r="A356" s="17" t="s">
        <v>30</v>
      </c>
      <c r="B356" s="14"/>
      <c r="C356" s="14" t="s">
        <v>5</v>
      </c>
      <c r="D356" s="18">
        <v>5</v>
      </c>
      <c r="E356" s="14" t="s">
        <v>29</v>
      </c>
      <c r="F356" s="18">
        <v>1</v>
      </c>
      <c r="G356" s="18" t="s">
        <v>9</v>
      </c>
      <c r="H356" s="18">
        <v>55</v>
      </c>
      <c r="I356" s="18">
        <v>75</v>
      </c>
      <c r="J356" s="18">
        <v>4</v>
      </c>
      <c r="K356" s="18" t="s">
        <v>4</v>
      </c>
      <c r="L356" s="18" t="s">
        <v>3</v>
      </c>
      <c r="M356" s="18" t="s">
        <v>3</v>
      </c>
      <c r="N356" s="18" t="s">
        <v>2</v>
      </c>
      <c r="O356" s="18" t="s">
        <v>28</v>
      </c>
      <c r="P356" s="18" t="s">
        <v>0</v>
      </c>
      <c r="Q356" s="14">
        <v>216</v>
      </c>
      <c r="R356" s="19">
        <v>6.1266666666666669</v>
      </c>
      <c r="S356" s="20">
        <v>5</v>
      </c>
      <c r="T356" s="16">
        <f>+Table1_176[[#This Row],[Preliminarus kiekis 36 mėn.]]*Table1_176[[#This Row],[Vieneto įkainis EUR be PVM]]</f>
        <v>1323.3600000000001</v>
      </c>
      <c r="U356" s="21">
        <f>+Table1_176[[#This Row],[Planuojama pirkimo suma EUR be PVM]]*1.05</f>
        <v>1389.5280000000002</v>
      </c>
      <c r="V356" s="22"/>
      <c r="W356" s="23">
        <v>5</v>
      </c>
      <c r="X356" s="19">
        <f>+Table1_176[[#This Row],[Preliminarus kiekis 36 mėn.]]*Table1_176[[#This Row],[Siūlomas vieneto įkainis EUR be PVM]]</f>
        <v>0</v>
      </c>
      <c r="Y356" s="19">
        <f>+Table1_176[[#This Row],[Siūloma pirkimo suma EUR be PVM]]*1.05</f>
        <v>0</v>
      </c>
      <c r="Z356" s="21"/>
      <c r="AA356" s="24"/>
    </row>
    <row r="357" spans="1:27" x14ac:dyDescent="0.25">
      <c r="A357" s="17" t="s">
        <v>27</v>
      </c>
      <c r="B357" s="14"/>
      <c r="C357" s="14" t="s">
        <v>5</v>
      </c>
      <c r="D357" s="18" t="s">
        <v>26</v>
      </c>
      <c r="E357" s="14" t="s">
        <v>25</v>
      </c>
      <c r="F357" s="18">
        <v>2</v>
      </c>
      <c r="G357" s="18" t="s">
        <v>9</v>
      </c>
      <c r="H357" s="18">
        <v>8</v>
      </c>
      <c r="I357" s="18">
        <v>45</v>
      </c>
      <c r="J357" s="18">
        <v>1</v>
      </c>
      <c r="K357" s="18" t="s">
        <v>12</v>
      </c>
      <c r="L357" s="18" t="s">
        <v>3</v>
      </c>
      <c r="M357" s="18" t="s">
        <v>3</v>
      </c>
      <c r="N357" s="18" t="s">
        <v>2</v>
      </c>
      <c r="O357" s="18" t="s">
        <v>8</v>
      </c>
      <c r="P357" s="18" t="s">
        <v>0</v>
      </c>
      <c r="Q357" s="14">
        <v>252</v>
      </c>
      <c r="R357" s="19">
        <v>12.71</v>
      </c>
      <c r="S357" s="20">
        <v>5</v>
      </c>
      <c r="T357" s="16">
        <f>+Table1_176[[#This Row],[Preliminarus kiekis 36 mėn.]]*Table1_176[[#This Row],[Vieneto įkainis EUR be PVM]]</f>
        <v>3202.92</v>
      </c>
      <c r="U357" s="21">
        <f>+Table1_176[[#This Row],[Planuojama pirkimo suma EUR be PVM]]*1.05</f>
        <v>3363.0660000000003</v>
      </c>
      <c r="V357" s="22"/>
      <c r="W357" s="23">
        <v>5</v>
      </c>
      <c r="X357" s="19">
        <f>+Table1_176[[#This Row],[Preliminarus kiekis 36 mėn.]]*Table1_176[[#This Row],[Siūlomas vieneto įkainis EUR be PVM]]</f>
        <v>0</v>
      </c>
      <c r="Y357" s="19">
        <f>+Table1_176[[#This Row],[Siūloma pirkimo suma EUR be PVM]]*1.05</f>
        <v>0</v>
      </c>
      <c r="Z357" s="21"/>
      <c r="AA357" s="24"/>
    </row>
    <row r="358" spans="1:27" x14ac:dyDescent="0.25">
      <c r="A358" s="17" t="s">
        <v>24</v>
      </c>
      <c r="B358" s="14"/>
      <c r="C358" s="14" t="s">
        <v>5</v>
      </c>
      <c r="D358" s="18" t="s">
        <v>17</v>
      </c>
      <c r="E358" s="14" t="s">
        <v>21</v>
      </c>
      <c r="F358" s="18">
        <v>1</v>
      </c>
      <c r="G358" s="18" t="s">
        <v>13</v>
      </c>
      <c r="H358" s="18">
        <v>24</v>
      </c>
      <c r="I358" s="18">
        <v>45</v>
      </c>
      <c r="J358" s="18">
        <v>1</v>
      </c>
      <c r="K358" s="18" t="s">
        <v>12</v>
      </c>
      <c r="L358" s="18" t="s">
        <v>3</v>
      </c>
      <c r="M358" s="18" t="s">
        <v>3</v>
      </c>
      <c r="N358" s="18" t="s">
        <v>2</v>
      </c>
      <c r="O358" s="18" t="s">
        <v>8</v>
      </c>
      <c r="P358" s="18" t="s">
        <v>0</v>
      </c>
      <c r="Q358" s="14">
        <v>432</v>
      </c>
      <c r="R358" s="19">
        <v>12.71</v>
      </c>
      <c r="S358" s="20">
        <v>5</v>
      </c>
      <c r="T358" s="16">
        <f>+Table1_176[[#This Row],[Preliminarus kiekis 36 mėn.]]*Table1_176[[#This Row],[Vieneto įkainis EUR be PVM]]</f>
        <v>5490.72</v>
      </c>
      <c r="U358" s="21">
        <f>+Table1_176[[#This Row],[Planuojama pirkimo suma EUR be PVM]]*1.05</f>
        <v>5765.2560000000003</v>
      </c>
      <c r="V358" s="22"/>
      <c r="W358" s="23">
        <v>5</v>
      </c>
      <c r="X358" s="19">
        <f>+Table1_176[[#This Row],[Preliminarus kiekis 36 mėn.]]*Table1_176[[#This Row],[Siūlomas vieneto įkainis EUR be PVM]]</f>
        <v>0</v>
      </c>
      <c r="Y358" s="19">
        <f>+Table1_176[[#This Row],[Siūloma pirkimo suma EUR be PVM]]*1.05</f>
        <v>0</v>
      </c>
      <c r="Z358" s="21"/>
      <c r="AA358" s="24"/>
    </row>
    <row r="359" spans="1:27" x14ac:dyDescent="0.25">
      <c r="A359" s="17" t="s">
        <v>23</v>
      </c>
      <c r="B359" s="14"/>
      <c r="C359" s="14" t="s">
        <v>5</v>
      </c>
      <c r="D359" s="18" t="s">
        <v>22</v>
      </c>
      <c r="E359" s="14" t="s">
        <v>21</v>
      </c>
      <c r="F359" s="18">
        <v>1</v>
      </c>
      <c r="G359" s="18" t="s">
        <v>13</v>
      </c>
      <c r="H359" s="18">
        <v>19</v>
      </c>
      <c r="I359" s="18">
        <v>45</v>
      </c>
      <c r="J359" s="18">
        <v>1</v>
      </c>
      <c r="K359" s="18" t="s">
        <v>12</v>
      </c>
      <c r="L359" s="18" t="s">
        <v>3</v>
      </c>
      <c r="M359" s="18" t="s">
        <v>3</v>
      </c>
      <c r="N359" s="18" t="s">
        <v>2</v>
      </c>
      <c r="O359" s="18" t="s">
        <v>8</v>
      </c>
      <c r="P359" s="18" t="s">
        <v>0</v>
      </c>
      <c r="Q359" s="14">
        <v>216</v>
      </c>
      <c r="R359" s="19">
        <v>12.666666666666666</v>
      </c>
      <c r="S359" s="20">
        <v>5</v>
      </c>
      <c r="T359" s="16">
        <f>+Table1_176[[#This Row],[Preliminarus kiekis 36 mėn.]]*Table1_176[[#This Row],[Vieneto įkainis EUR be PVM]]</f>
        <v>2736</v>
      </c>
      <c r="U359" s="21">
        <f>+Table1_176[[#This Row],[Planuojama pirkimo suma EUR be PVM]]*1.05</f>
        <v>2872.8</v>
      </c>
      <c r="V359" s="22"/>
      <c r="W359" s="23">
        <v>5</v>
      </c>
      <c r="X359" s="19">
        <f>+Table1_176[[#This Row],[Preliminarus kiekis 36 mėn.]]*Table1_176[[#This Row],[Siūlomas vieneto įkainis EUR be PVM]]</f>
        <v>0</v>
      </c>
      <c r="Y359" s="19">
        <f>+Table1_176[[#This Row],[Siūloma pirkimo suma EUR be PVM]]*1.05</f>
        <v>0</v>
      </c>
      <c r="Z359" s="21"/>
      <c r="AA359" s="24"/>
    </row>
    <row r="360" spans="1:27" x14ac:dyDescent="0.25">
      <c r="A360" s="17" t="s">
        <v>20</v>
      </c>
      <c r="B360" s="14"/>
      <c r="C360" s="14" t="s">
        <v>5</v>
      </c>
      <c r="D360" s="18">
        <v>5</v>
      </c>
      <c r="E360" s="14" t="s">
        <v>19</v>
      </c>
      <c r="F360" s="18">
        <v>2</v>
      </c>
      <c r="G360" s="18" t="s">
        <v>9</v>
      </c>
      <c r="H360" s="18">
        <v>48</v>
      </c>
      <c r="I360" s="18">
        <v>40</v>
      </c>
      <c r="J360" s="18">
        <v>1</v>
      </c>
      <c r="K360" s="18" t="s">
        <v>12</v>
      </c>
      <c r="L360" s="18" t="s">
        <v>3</v>
      </c>
      <c r="M360" s="18" t="s">
        <v>3</v>
      </c>
      <c r="N360" s="18" t="s">
        <v>2</v>
      </c>
      <c r="O360" s="18" t="s">
        <v>8</v>
      </c>
      <c r="P360" s="18" t="s">
        <v>0</v>
      </c>
      <c r="Q360" s="14">
        <v>216</v>
      </c>
      <c r="R360" s="19">
        <v>5</v>
      </c>
      <c r="S360" s="20">
        <v>5</v>
      </c>
      <c r="T360" s="16">
        <f>+Table1_176[[#This Row],[Preliminarus kiekis 36 mėn.]]*Table1_176[[#This Row],[Vieneto įkainis EUR be PVM]]</f>
        <v>1080</v>
      </c>
      <c r="U360" s="21">
        <f>+Table1_176[[#This Row],[Planuojama pirkimo suma EUR be PVM]]*1.05</f>
        <v>1134</v>
      </c>
      <c r="V360" s="22"/>
      <c r="W360" s="23">
        <v>5</v>
      </c>
      <c r="X360" s="19">
        <f>+Table1_176[[#This Row],[Preliminarus kiekis 36 mėn.]]*Table1_176[[#This Row],[Siūlomas vieneto įkainis EUR be PVM]]</f>
        <v>0</v>
      </c>
      <c r="Y360" s="19">
        <f>+Table1_176[[#This Row],[Siūloma pirkimo suma EUR be PVM]]*1.05</f>
        <v>0</v>
      </c>
      <c r="Z360" s="21"/>
      <c r="AA360" s="24"/>
    </row>
    <row r="361" spans="1:27" x14ac:dyDescent="0.25">
      <c r="A361" s="17" t="s">
        <v>18</v>
      </c>
      <c r="B361" s="14"/>
      <c r="C361" s="14" t="s">
        <v>5</v>
      </c>
      <c r="D361" s="18" t="s">
        <v>17</v>
      </c>
      <c r="E361" s="14" t="s">
        <v>14</v>
      </c>
      <c r="F361" s="18">
        <v>1</v>
      </c>
      <c r="G361" s="18" t="s">
        <v>13</v>
      </c>
      <c r="H361" s="18">
        <v>24</v>
      </c>
      <c r="I361" s="18">
        <v>45</v>
      </c>
      <c r="J361" s="18">
        <v>1</v>
      </c>
      <c r="K361" s="18" t="s">
        <v>12</v>
      </c>
      <c r="L361" s="18" t="s">
        <v>3</v>
      </c>
      <c r="M361" s="18" t="s">
        <v>3</v>
      </c>
      <c r="N361" s="18" t="s">
        <v>2</v>
      </c>
      <c r="O361" s="18" t="s">
        <v>8</v>
      </c>
      <c r="P361" s="18" t="s">
        <v>0</v>
      </c>
      <c r="Q361" s="14">
        <v>324</v>
      </c>
      <c r="R361" s="19">
        <v>1.0600000000000003</v>
      </c>
      <c r="S361" s="20">
        <v>5</v>
      </c>
      <c r="T361" s="16">
        <f>+Table1_176[[#This Row],[Preliminarus kiekis 36 mėn.]]*Table1_176[[#This Row],[Vieneto įkainis EUR be PVM]]</f>
        <v>343.44000000000011</v>
      </c>
      <c r="U361" s="21">
        <f>+Table1_176[[#This Row],[Planuojama pirkimo suma EUR be PVM]]*1.05</f>
        <v>360.61200000000014</v>
      </c>
      <c r="V361" s="22"/>
      <c r="W361" s="23">
        <v>5</v>
      </c>
      <c r="X361" s="19">
        <f>+Table1_176[[#This Row],[Preliminarus kiekis 36 mėn.]]*Table1_176[[#This Row],[Siūlomas vieneto įkainis EUR be PVM]]</f>
        <v>0</v>
      </c>
      <c r="Y361" s="19">
        <f>+Table1_176[[#This Row],[Siūloma pirkimo suma EUR be PVM]]*1.05</f>
        <v>0</v>
      </c>
      <c r="Z361" s="21"/>
      <c r="AA361" s="24"/>
    </row>
    <row r="362" spans="1:27" x14ac:dyDescent="0.25">
      <c r="A362" s="17" t="s">
        <v>16</v>
      </c>
      <c r="B362" s="14"/>
      <c r="C362" s="14" t="s">
        <v>5</v>
      </c>
      <c r="D362" s="18" t="s">
        <v>15</v>
      </c>
      <c r="E362" s="14" t="s">
        <v>14</v>
      </c>
      <c r="F362" s="18">
        <v>1</v>
      </c>
      <c r="G362" s="18" t="s">
        <v>13</v>
      </c>
      <c r="H362" s="18">
        <v>27</v>
      </c>
      <c r="I362" s="18">
        <v>45</v>
      </c>
      <c r="J362" s="18">
        <v>1</v>
      </c>
      <c r="K362" s="18" t="s">
        <v>12</v>
      </c>
      <c r="L362" s="18" t="s">
        <v>3</v>
      </c>
      <c r="M362" s="18" t="s">
        <v>3</v>
      </c>
      <c r="N362" s="18" t="s">
        <v>2</v>
      </c>
      <c r="O362" s="18" t="s">
        <v>8</v>
      </c>
      <c r="P362" s="18" t="s">
        <v>0</v>
      </c>
      <c r="Q362" s="14">
        <v>216</v>
      </c>
      <c r="R362" s="19">
        <v>1.0599999999999998</v>
      </c>
      <c r="S362" s="20">
        <v>5</v>
      </c>
      <c r="T362" s="16">
        <f>+Table1_176[[#This Row],[Preliminarus kiekis 36 mėn.]]*Table1_176[[#This Row],[Vieneto įkainis EUR be PVM]]</f>
        <v>228.95999999999995</v>
      </c>
      <c r="U362" s="21">
        <f>+Table1_176[[#This Row],[Planuojama pirkimo suma EUR be PVM]]*1.05</f>
        <v>240.40799999999996</v>
      </c>
      <c r="V362" s="22"/>
      <c r="W362" s="23">
        <v>5</v>
      </c>
      <c r="X362" s="19">
        <f>+Table1_176[[#This Row],[Preliminarus kiekis 36 mėn.]]*Table1_176[[#This Row],[Siūlomas vieneto įkainis EUR be PVM]]</f>
        <v>0</v>
      </c>
      <c r="Y362" s="19">
        <f>+Table1_176[[#This Row],[Siūloma pirkimo suma EUR be PVM]]*1.05</f>
        <v>0</v>
      </c>
      <c r="Z362" s="21"/>
      <c r="AA362" s="24"/>
    </row>
    <row r="363" spans="1:27" x14ac:dyDescent="0.25">
      <c r="A363" s="17" t="s">
        <v>11</v>
      </c>
      <c r="B363" s="14"/>
      <c r="C363" s="14" t="s">
        <v>5</v>
      </c>
      <c r="D363" s="18">
        <v>0</v>
      </c>
      <c r="E363" s="14" t="s">
        <v>10</v>
      </c>
      <c r="F363" s="18">
        <v>1</v>
      </c>
      <c r="G363" s="18" t="s">
        <v>9</v>
      </c>
      <c r="H363" s="18">
        <v>27</v>
      </c>
      <c r="I363" s="18">
        <v>75</v>
      </c>
      <c r="J363" s="18">
        <v>1</v>
      </c>
      <c r="K363" s="18" t="s">
        <v>4</v>
      </c>
      <c r="L363" s="18" t="s">
        <v>3</v>
      </c>
      <c r="M363" s="18" t="s">
        <v>3</v>
      </c>
      <c r="N363" s="18" t="s">
        <v>2</v>
      </c>
      <c r="O363" s="18" t="s">
        <v>8</v>
      </c>
      <c r="P363" s="18" t="s">
        <v>0</v>
      </c>
      <c r="Q363" s="14">
        <v>108</v>
      </c>
      <c r="R363" s="19">
        <v>0.2466666666666667</v>
      </c>
      <c r="S363" s="20">
        <v>5</v>
      </c>
      <c r="T363" s="16">
        <f>+Table1_176[[#This Row],[Preliminarus kiekis 36 mėn.]]*Table1_176[[#This Row],[Vieneto įkainis EUR be PVM]]</f>
        <v>26.640000000000004</v>
      </c>
      <c r="U363" s="21">
        <f>+Table1_176[[#This Row],[Planuojama pirkimo suma EUR be PVM]]*1.05</f>
        <v>27.972000000000005</v>
      </c>
      <c r="V363" s="22"/>
      <c r="W363" s="23">
        <v>5</v>
      </c>
      <c r="X363" s="19">
        <f>+Table1_176[[#This Row],[Preliminarus kiekis 36 mėn.]]*Table1_176[[#This Row],[Siūlomas vieneto įkainis EUR be PVM]]</f>
        <v>0</v>
      </c>
      <c r="Y363" s="19">
        <f>+Table1_176[[#This Row],[Siūloma pirkimo suma EUR be PVM]]*1.05</f>
        <v>0</v>
      </c>
      <c r="Z363" s="21"/>
      <c r="AA363" s="24"/>
    </row>
    <row r="364" spans="1:27" x14ac:dyDescent="0.25">
      <c r="A364" s="17" t="s">
        <v>7</v>
      </c>
      <c r="B364" s="14"/>
      <c r="C364" s="14" t="s">
        <v>5</v>
      </c>
      <c r="D364" s="18">
        <v>0</v>
      </c>
      <c r="E364" s="14"/>
      <c r="F364" s="18"/>
      <c r="G364" s="18"/>
      <c r="H364" s="18"/>
      <c r="I364" s="18">
        <v>75</v>
      </c>
      <c r="J364" s="18">
        <v>5</v>
      </c>
      <c r="K364" s="18" t="s">
        <v>4</v>
      </c>
      <c r="L364" s="18" t="s">
        <v>3</v>
      </c>
      <c r="M364" s="18" t="s">
        <v>3</v>
      </c>
      <c r="N364" s="18" t="s">
        <v>2</v>
      </c>
      <c r="O364" s="18" t="s">
        <v>1</v>
      </c>
      <c r="P364" s="18" t="s">
        <v>0</v>
      </c>
      <c r="Q364" s="14">
        <v>4158</v>
      </c>
      <c r="R364" s="19">
        <v>1.2999999999999998</v>
      </c>
      <c r="S364" s="20">
        <v>5</v>
      </c>
      <c r="T364" s="16">
        <f>+Table1_176[[#This Row],[Preliminarus kiekis 36 mėn.]]*Table1_176[[#This Row],[Vieneto įkainis EUR be PVM]]</f>
        <v>5405.4</v>
      </c>
      <c r="U364" s="21">
        <f>+Table1_176[[#This Row],[Planuojama pirkimo suma EUR be PVM]]*1.05</f>
        <v>5675.67</v>
      </c>
      <c r="V364" s="22"/>
      <c r="W364" s="23">
        <v>5</v>
      </c>
      <c r="X364" s="19">
        <f>+Table1_176[[#This Row],[Preliminarus kiekis 36 mėn.]]*Table1_176[[#This Row],[Siūlomas vieneto įkainis EUR be PVM]]</f>
        <v>0</v>
      </c>
      <c r="Y364" s="19">
        <f>+Table1_176[[#This Row],[Siūloma pirkimo suma EUR be PVM]]*1.05</f>
        <v>0</v>
      </c>
      <c r="Z364" s="21"/>
      <c r="AA364" s="24"/>
    </row>
    <row r="365" spans="1:27" ht="14.4" thickBot="1" x14ac:dyDescent="0.3">
      <c r="A365" s="30" t="s">
        <v>6</v>
      </c>
      <c r="B365" s="31"/>
      <c r="C365" s="31" t="s">
        <v>5</v>
      </c>
      <c r="D365" s="32">
        <v>2</v>
      </c>
      <c r="E365" s="31"/>
      <c r="F365" s="32"/>
      <c r="G365" s="32"/>
      <c r="H365" s="32"/>
      <c r="I365" s="32">
        <v>75</v>
      </c>
      <c r="J365" s="32">
        <v>2</v>
      </c>
      <c r="K365" s="32" t="s">
        <v>4</v>
      </c>
      <c r="L365" s="32" t="s">
        <v>3</v>
      </c>
      <c r="M365" s="32" t="s">
        <v>3</v>
      </c>
      <c r="N365" s="32" t="s">
        <v>2</v>
      </c>
      <c r="O365" s="32" t="s">
        <v>1</v>
      </c>
      <c r="P365" s="32" t="s">
        <v>0</v>
      </c>
      <c r="Q365" s="31">
        <v>216</v>
      </c>
      <c r="R365" s="61">
        <v>1.7000000000000002</v>
      </c>
      <c r="S365" s="62">
        <v>5</v>
      </c>
      <c r="T365" s="63">
        <f>+Table1_176[[#This Row],[Preliminarus kiekis 36 mėn.]]*Table1_176[[#This Row],[Vieneto įkainis EUR be PVM]]</f>
        <v>367.20000000000005</v>
      </c>
      <c r="U365" s="33">
        <f>+Table1_176[[#This Row],[Planuojama pirkimo suma EUR be PVM]]*1.05</f>
        <v>385.56000000000006</v>
      </c>
      <c r="V365" s="64"/>
      <c r="W365" s="65">
        <v>5</v>
      </c>
      <c r="X365" s="61">
        <f>+Table1_176[[#This Row],[Preliminarus kiekis 36 mėn.]]*Table1_176[[#This Row],[Siūlomas vieneto įkainis EUR be PVM]]</f>
        <v>0</v>
      </c>
      <c r="Y365" s="61">
        <f>+Table1_176[[#This Row],[Siūloma pirkimo suma EUR be PVM]]*1.05</f>
        <v>0</v>
      </c>
      <c r="Z365" s="33"/>
      <c r="AA365" s="66"/>
    </row>
    <row r="366" spans="1:27" ht="14.4" thickBot="1" x14ac:dyDescent="0.3">
      <c r="A366" s="67"/>
      <c r="B366" s="68"/>
      <c r="C366" s="68"/>
      <c r="D366" s="69"/>
      <c r="E366" s="68"/>
      <c r="F366" s="69"/>
      <c r="G366" s="68"/>
      <c r="H366" s="69"/>
      <c r="I366" s="69"/>
      <c r="J366" s="69"/>
      <c r="K366" s="69"/>
      <c r="L366" s="69"/>
      <c r="M366" s="69"/>
      <c r="N366" s="69"/>
      <c r="O366" s="69"/>
      <c r="P366" s="69"/>
      <c r="Q366" s="70">
        <f>SUBTOTAL(109,Table1_176[Preliminarus kiekis 36 mėn.])</f>
        <v>1145463</v>
      </c>
      <c r="R366" s="70"/>
      <c r="S366" s="71"/>
      <c r="T366" s="77">
        <f>SUBTOTAL(109,Table1_176[Planuojama pirkimo suma EUR be PVM])</f>
        <v>4712049.1422463562</v>
      </c>
      <c r="U366" s="78">
        <f>SUBTOTAL(109,Table1_176[Planuojama pirkimo suma EUR su PVM])</f>
        <v>4947651.5993586713</v>
      </c>
      <c r="V366" s="74"/>
      <c r="W366" s="75"/>
      <c r="X366" s="72">
        <f>SUBTOTAL(109,Table1_176[Siūloma pirkimo suma EUR be PVM])</f>
        <v>0</v>
      </c>
      <c r="Y366" s="73">
        <f>SUBTOTAL(109,Table1_176[Siūloma pirkimo suma EUR su PVM])</f>
        <v>0</v>
      </c>
      <c r="Z366" s="75"/>
      <c r="AA366" s="76"/>
    </row>
    <row r="368" spans="1:27" x14ac:dyDescent="0.25">
      <c r="Q368" s="2"/>
    </row>
  </sheetData>
  <mergeCells count="5">
    <mergeCell ref="A15:U15"/>
    <mergeCell ref="A16:U16"/>
    <mergeCell ref="V16:AA16"/>
    <mergeCell ref="A3:U3"/>
    <mergeCell ref="A2:U2"/>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c F A A B Q S w M E F A A C A A g A v W q l X E x R u G u l A A A A 9 g A A A B I A H A B D b 2 5 m a W c v U G F j a 2 F n Z S 5 4 b W w g o h g A K K A U A A A A A A A A A A A A A A A A A A A A A A A A A A A A h Y + 9 D o I w H M R f h X S n L R g / Q v 6 U w R U S E 4 1 x b U o t j V A M L Z Z 3 c / C R f A U x i r o 5 3 H B 3 v + H u f r 1 B N j R 1 c J G d 1 a 1 J U Y Q p C q Q R b a m N S l H v j u E K Z Q w 2 X J y 4 k s E I G 5 s M t k x R 5 d w 5 I c R 7 j / 0 M t 5 0 i M a U R O R T 5 V l S y 4 e g D 6 / 9 w q I 1 1 3 A i J G O x f Y 1 i M o / m o 5 Q J T I F M I h T Z f I B 7 3 P t u f E N Z 9 7 f p O s t q F + Q 7 I Z I G 8 P 7 A H U E s D B B Q A A g A I A L 1 q p V 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9 a q V c F h u y 8 A A C A A B X B Q A A E w A c A E Z v c m 1 1 b G F z L 1 N l Y 3 R p b 2 4 x L m 0 g o h g A K K A U A A A A A A A A A A A A A A A A A A A A A A A A A A A A v V Q 9 b 9 s w E N 0 N + D 8 Q y m I D i o r A Q Z c g Q + F m a N 2 m H z b Q I c h w t i 7 O l d R R I C n D q e G f 0 D k / o m P 3 T v b / K i U 6 / p D s p U O 1 i L z 3 j v f u 4 U i L E 0 e a x T D 8 L 6 7 a r X b L P o L B V J x F I x g r v B C d y 2 4 k r o V C 1 2 4 J / w 1 1 Y S b o I z f z C a q k X x i D 7 L 5 p I 8 d a y 0 5 3 c X c L G V 5 v 0 q P 7 5 V 1 f s / O U + z g c c B b 1 H 4 G n v s b o K c f y 7 I q a j A y w f d A m 6 2 t V Z F y C t h O q x Y t F 9 N m g X D 1 b I X U K N o q F 8 7 h w O H f L W H g U Z i k x Z U e g r z Q j t X o W O c z g F G d I 6 1 9 K C + u 0 o S 0 K / F S B b 1 J w 2 g p H + Z H M E l z / F l Y C r X 5 S c S p Z I U t X 7 J W u 4 a S m Z G O R Z a J O 2 E j b E C b Z U d w r k I S S r P B t y i Q W M 3 a J Z 7 5 j 9 / o y K a 0 8 a D M H N Y O m U W i 1 G U / o e 6 k X S I I V 5 z k p B m H w R 0 C g X r 2 Z c 5 6 C I v Z + N 5 N 2 p r G j M U i H p m J m m K 7 / E E y b x L f I U w f 2 F W M a V g 3 G o G q 7 L m s A x A 2 t Q + / / f m z Z 3 U 7 k R z T l Q H 4 p v C K 0 u 5 m 8 R e s w f a + J O 7 W x r Y b u Y C R 9 j S q p d x Q K 9 6 H n 8 8 r T B s R p 8 g E f 3 K f C m 7 D T c T P P g d O y R m B v h Q S g W o f r 0 W m I 3 q + x 5 8 v W i 9 B / 5 U T g J T v O S + C F u t m H j G 6 7 R X x K 4 f 6 b E U L / / F j 0 / t d j s e 2 7 d j 0 O p o a L b I y m M T i b 8 K E p B x q v / g J Q S w E C L Q A U A A I A C A C 9 a q V c T F G 4 a 6 U A A A D 2 A A A A E g A A A A A A A A A A A A A A A A A A A A A A Q 2 9 u Z m l n L 1 B h Y 2 t h Z 2 U u e G 1 s U E s B A i 0 A F A A C A A g A v W q l X A / K 6 a u k A A A A 6 Q A A A B M A A A A A A A A A A A A A A A A A 8 Q A A A F t D b 2 5 0 Z W 5 0 X 1 R 5 c G V z X S 5 4 b W x Q S w E C L Q A U A A I A C A C 9 a q V c F h u y 8 A A C A A B X B Q A A E w A A A A A A A A A A A A A A A A D i A Q A A R m 9 y b X V s Y X M v U 2 V j d G l v b j E u b V B L B Q Y A A A A A A w A D A M I A A A A v 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P H g A A A A A A A C 0 e 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V G F i b G U x J T I w K D Q p 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l F 1 Z X J 5 S U Q i I F Z h b H V l P S J z N D M 4 O W Q 1 M D c t M 2 M 4 M i 0 0 N z I 2 L W E w N 2 Y t Y m J h O T Y z Z T N j O D g 5 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U Y W J s Z T F f M T c 2 I i A v P j x F b n R y e S B U e X B l P S J G a W x s Z W R D b 2 1 w b G V 0 Z V J l c 3 V s d F R v V 2 9 y a 3 N o Z W V 0 I i B W Y W x 1 Z T 0 i b D E i I C 8 + P E V u d H J 5 I F R 5 c G U 9 I k F k Z G V k V G 9 E Y X R h T W 9 k Z W w i I F Z h b H V l P S J s M C I g L z 4 8 R W 5 0 c n k g V H l w Z T 0 i R m l s b E x h c 3 R V c G R h d G V k I i B W Y W x 1 Z T 0 i Z D I w M j Y t M D Q t M j l U M D c 6 N D U 6 N T E u N D k 4 O D M z M 1 o i I C 8 + P E V u d H J 5 I F R 5 c G U 9 I k Z p b G x D b 2 x 1 b W 5 O Y W 1 l c y I g V m F s d W U 9 I n N b J n F 1 b 3 Q 7 U H J l a 8 S X c y B r b 2 R h c y Z x d W 9 0 O y w m c X V v d D t Q Y X Z k a W 5 p b W F z J n F 1 b 3 Q 7 L C Z x d W 9 0 O 1 J p d m l s x J c g c G F 2 Y W R p b m l t Y X M m c X V v d D s s J n F 1 b 3 Q 7 U 2 n F q 2 x v I H N 0 b 3 J p c y Z x d W 9 0 O y w m c X V v d D t B Z G F 0 b 3 M g d G l w Y X M m c X V v d D s s J n F 1 b 3 Q 7 Q W R h d M W z I H N r Y W n E j W l 1 c y Z x d W 9 0 O y w m c X V v d D t B Z G F 0 b 3 M g b G V u a 3 R 1 b W F z J n F 1 b 3 Q 7 L C Z x d W 9 0 O 0 F k Y X R v c y B p b G d p c y w g b W 0 g J n F 1 b 3 Q 7 L C Z x d W 9 0 O 1 N p x a t s b y B p b G d p c y w g Y 2 0 m c X V v d D s s J n F 1 b 3 Q 7 U 2 n F q 2 z F s y B r a W V r a X M g I H B h a y 4 s I H Z u d C 4 m c X V v d D s s J n F 1 b 3 Q 7 U 2 n F q 2 x v I H N w Y W x 2 Y S Z x d W 9 0 O y w m c X V v d D t S Z X N v c m J j a W p v c y B s Y W l r Y X M g L X B p b G 5 h I H J l e m 9 y Y m N p a m E m c X V v d D s s J n F 1 b 3 Q 7 U m V z b 3 J i Y 2 l q b 3 M g b G F p a 2 F z L W R h b G l u x J c g c m V 6 b 3 J i Y 2 l q Y S Z x d W 9 0 O y w m c X V v d D t B b n R p Y m F r d G V y a W 7 E l y B t Z W T F v m l h Z 2 E m c X V v d D s s J n F 1 b 3 Q 7 R G V u Z 3 R h c y 9 u Z W R l b m d 0 Y X M m c X V v d D s s J n F 1 b 3 Q 7 S 2 l l a 2 l z J n F 1 b 3 Q 7 L C Z x d W 9 0 O 0 t h a W 5 h J n F 1 b 3 Q 7 L C Z x d W 9 0 O 1 N 1 b W E m c X V v d D s s J n F 1 b 3 Q 7 V G F i b G U z L k t p Z W t p c y Z x d W 9 0 O y w m c X V v d D t U Y W J s Z T M u S 2 F p b m E m c X V v d D s s J n F 1 b 3 Q 7 V G F i b G U z L l N 1 b W E m c X V v d D t d I i A v P j x F b n R y e S B U e X B l P S J G a W x s Q 2 9 1 b n Q i I F Z h b H V l P S J s N D Q 2 I i A v P j x F b n R y e S B U e X B l P S J G a W x s R X J y b 3 J D b 2 R l I i B W Y W x 1 Z T 0 i c 1 V u a 2 5 v d 2 4 i I C 8 + P E V u d H J 5 I F R 5 c G U 9 I k Z p b G x F c n J v c k N v d W 5 0 I i B W Y W x 1 Z T 0 i b D A i I C 8 + P E V u d H J 5 I F R 5 c G U 9 I k x v Y W R l Z F R v Q W 5 h b H l z a X N T Z X J 2 a W N l c y I g V m F s d W U 9 I m w w I i A v P j x F b n R y e S B U e X B l P S J G a W x s Q 2 9 s d W 1 u V H l w Z X M i I F Z h b H V l P S J z Q m d Z R 0 F B W U F B Q U F B Q X d Z Q U J n W U d B Q U F B Q X d V R i I g L z 4 8 R W 5 0 c n k g V H l w Z T 0 i R m l s b F N 0 Y X R 1 c y I g V m F s d W U 9 I n N D b 2 1 w b G V 0 Z S I g L z 4 8 R W 5 0 c n k g V H l w Z T 0 i U m V s Y X R p b 2 5 z a G l w S W 5 m b 0 N v b n R h a W 5 l c i I g V m F s d W U 9 I n N 7 J n F 1 b 3 Q 7 Y 2 9 s d W 1 u Q 2 9 1 b n Q m c X V v d D s 6 M j E s J n F 1 b 3 Q 7 a 2 V 5 Q 2 9 s d W 1 u T m F t Z X M m c X V v d D s 6 W 1 0 s J n F 1 b 3 Q 7 c X V l c n l S Z W x h d G l v b n N o a X B z J n F 1 b 3 Q 7 O l t d L C Z x d W 9 0 O 2 N v b H V t b k l k Z W 5 0 a X R p Z X M m c X V v d D s 6 W y Z x d W 9 0 O 1 N l Y 3 R p b 2 4 x L 1 R h Y m x l M S 9 B d X R v U m V t b 3 Z l Z E N v b H V t b n M x L n t Q c m V r x J d z I G t v Z G F z L D B 9 J n F 1 b 3 Q 7 L C Z x d W 9 0 O 1 N l Y 3 R p b 2 4 x L 1 R h Y m x l M S 9 B d X R v U m V t b 3 Z l Z E N v b H V t b n M x L n t Q Y X Z k a W 5 p b W F z L D F 9 J n F 1 b 3 Q 7 L C Z x d W 9 0 O 1 N l Y 3 R p b 2 4 x L 1 R h Y m x l M S 9 B d X R v U m V t b 3 Z l Z E N v b H V t b n M x L n t S a X Z p b M S X I H B h d m F k a W 5 p b W F z L D J 9 J n F 1 b 3 Q 7 L C Z x d W 9 0 O 1 N l Y 3 R p b 2 4 x L 1 R h Y m x l M S 9 B d X R v U m V t b 3 Z l Z E N v b H V t b n M x L n t T a c W r b G 8 g c 3 R v c m l z L D N 9 J n F 1 b 3 Q 7 L C Z x d W 9 0 O 1 N l Y 3 R p b 2 4 x L 1 R h Y m x l M S 9 B d X R v U m V t b 3 Z l Z E N v b H V t b n M x L n t B Z G F 0 b 3 M g d G l w Y X M s N H 0 m c X V v d D s s J n F 1 b 3 Q 7 U 2 V j d G l v b j E v V G F i b G U x L 0 F 1 d G 9 S Z W 1 v d m V k Q 2 9 s d W 1 u c z E u e 0 F k Y X T F s y B z a 2 F p x I 1 p d X M s N X 0 m c X V v d D s s J n F 1 b 3 Q 7 U 2 V j d G l v b j E v V G F i b G U x L 0 F 1 d G 9 S Z W 1 v d m V k Q 2 9 s d W 1 u c z E u e 0 F k Y X R v c y B s Z W 5 r d H V t Y X M s N n 0 m c X V v d D s s J n F 1 b 3 Q 7 U 2 V j d G l v b j E v V G F i b G U x L 0 F 1 d G 9 S Z W 1 v d m V k Q 2 9 s d W 1 u c z E u e 0 F k Y X R v c y B p b G d p c y w g b W 0 g L D d 9 J n F 1 b 3 Q 7 L C Z x d W 9 0 O 1 N l Y 3 R p b 2 4 x L 1 R h Y m x l M S 9 B d X R v U m V t b 3 Z l Z E N v b H V t b n M x L n t T a c W r b G 8 g a W x n a X M s I G N t L D h 9 J n F 1 b 3 Q 7 L C Z x d W 9 0 O 1 N l Y 3 R p b 2 4 x L 1 R h Y m x l M S 9 B d X R v U m V t b 3 Z l Z E N v b H V t b n M x L n t T a c W r b M W z I G t p Z W t p c y A g c G F r L i w g d m 5 0 L i w 5 f S Z x d W 9 0 O y w m c X V v d D t T Z W N 0 a W 9 u M S 9 U Y W J s Z T E v Q X V 0 b 1 J l b W 9 2 Z W R D b 2 x 1 b W 5 z M S 5 7 U 2 n F q 2 x v I H N w Y W x 2 Y S w x M H 0 m c X V v d D s s J n F 1 b 3 Q 7 U 2 V j d G l v b j E v V G F i b G U x L 0 F 1 d G 9 S Z W 1 v d m V k Q 2 9 s d W 1 u c z E u e 1 J l c 2 9 y Y m N p a m 9 z I G x h a W t h c y A t c G l s b m E g c m V 6 b 3 J i Y 2 l q Y S w x M X 0 m c X V v d D s s J n F 1 b 3 Q 7 U 2 V j d G l v b j E v V G F i b G U x L 0 F 1 d G 9 S Z W 1 v d m V k Q 2 9 s d W 1 u c z E u e 1 J l c 2 9 y Y m N p a m 9 z I G x h a W t h c y 1 k Y W x p b s S X I H J l e m 9 y Y m N p a m E s M T J 9 J n F 1 b 3 Q 7 L C Z x d W 9 0 O 1 N l Y 3 R p b 2 4 x L 1 R h Y m x l M S 9 B d X R v U m V t b 3 Z l Z E N v b H V t b n M x L n t B b n R p Y m F r d G V y a W 7 E l y B t Z W T F v m l h Z 2 E s M T N 9 J n F 1 b 3 Q 7 L C Z x d W 9 0 O 1 N l Y 3 R p b 2 4 x L 1 R h Y m x l M S 9 B d X R v U m V t b 3 Z l Z E N v b H V t b n M x L n t E Z W 5 n d G F z L 2 5 l Z G V u Z 3 R h c y w x N H 0 m c X V v d D s s J n F 1 b 3 Q 7 U 2 V j d G l v b j E v V G F i b G U x L 0 F 1 d G 9 S Z W 1 v d m V k Q 2 9 s d W 1 u c z E u e 0 t p Z W t p c y w x N X 0 m c X V v d D s s J n F 1 b 3 Q 7 U 2 V j d G l v b j E v V G F i b G U x L 0 F 1 d G 9 S Z W 1 v d m V k Q 2 9 s d W 1 u c z E u e 0 t h a W 5 h L D E 2 f S Z x d W 9 0 O y w m c X V v d D t T Z W N 0 a W 9 u M S 9 U Y W J s Z T E v Q X V 0 b 1 J l b W 9 2 Z W R D b 2 x 1 b W 5 z M S 5 7 U 3 V t Y S w x N 3 0 m c X V v d D s s J n F 1 b 3 Q 7 U 2 V j d G l v b j E v V G F i b G U x L 0 F 1 d G 9 S Z W 1 v d m V k Q 2 9 s d W 1 u c z E u e 1 R h Y m x l M y 5 L a W V r a X M s M T h 9 J n F 1 b 3 Q 7 L C Z x d W 9 0 O 1 N l Y 3 R p b 2 4 x L 1 R h Y m x l M S 9 B d X R v U m V t b 3 Z l Z E N v b H V t b n M x L n t U Y W J s Z T M u S 2 F p b m E s M T l 9 J n F 1 b 3 Q 7 L C Z x d W 9 0 O 1 N l Y 3 R p b 2 4 x L 1 R h Y m x l M S 9 B d X R v U m V t b 3 Z l Z E N v b H V t b n M x L n t U Y W J s Z T M u U 3 V t Y S w y M H 0 m c X V v d D t d L C Z x d W 9 0 O 0 N v b H V t b k N v d W 5 0 J n F 1 b 3 Q 7 O j I x L C Z x d W 9 0 O 0 t l e U N v b H V t b k 5 h b W V z J n F 1 b 3 Q 7 O l t d L C Z x d W 9 0 O 0 N v b H V t b k l k Z W 5 0 a X R p Z X M m c X V v d D s 6 W y Z x d W 9 0 O 1 N l Y 3 R p b 2 4 x L 1 R h Y m x l M S 9 B d X R v U m V t b 3 Z l Z E N v b H V t b n M x L n t Q c m V r x J d z I G t v Z G F z L D B 9 J n F 1 b 3 Q 7 L C Z x d W 9 0 O 1 N l Y 3 R p b 2 4 x L 1 R h Y m x l M S 9 B d X R v U m V t b 3 Z l Z E N v b H V t b n M x L n t Q Y X Z k a W 5 p b W F z L D F 9 J n F 1 b 3 Q 7 L C Z x d W 9 0 O 1 N l Y 3 R p b 2 4 x L 1 R h Y m x l M S 9 B d X R v U m V t b 3 Z l Z E N v b H V t b n M x L n t S a X Z p b M S X I H B h d m F k a W 5 p b W F z L D J 9 J n F 1 b 3 Q 7 L C Z x d W 9 0 O 1 N l Y 3 R p b 2 4 x L 1 R h Y m x l M S 9 B d X R v U m V t b 3 Z l Z E N v b H V t b n M x L n t T a c W r b G 8 g c 3 R v c m l z L D N 9 J n F 1 b 3 Q 7 L C Z x d W 9 0 O 1 N l Y 3 R p b 2 4 x L 1 R h Y m x l M S 9 B d X R v U m V t b 3 Z l Z E N v b H V t b n M x L n t B Z G F 0 b 3 M g d G l w Y X M s N H 0 m c X V v d D s s J n F 1 b 3 Q 7 U 2 V j d G l v b j E v V G F i b G U x L 0 F 1 d G 9 S Z W 1 v d m V k Q 2 9 s d W 1 u c z E u e 0 F k Y X T F s y B z a 2 F p x I 1 p d X M s N X 0 m c X V v d D s s J n F 1 b 3 Q 7 U 2 V j d G l v b j E v V G F i b G U x L 0 F 1 d G 9 S Z W 1 v d m V k Q 2 9 s d W 1 u c z E u e 0 F k Y X R v c y B s Z W 5 r d H V t Y X M s N n 0 m c X V v d D s s J n F 1 b 3 Q 7 U 2 V j d G l v b j E v V G F i b G U x L 0 F 1 d G 9 S Z W 1 v d m V k Q 2 9 s d W 1 u c z E u e 0 F k Y X R v c y B p b G d p c y w g b W 0 g L D d 9 J n F 1 b 3 Q 7 L C Z x d W 9 0 O 1 N l Y 3 R p b 2 4 x L 1 R h Y m x l M S 9 B d X R v U m V t b 3 Z l Z E N v b H V t b n M x L n t T a c W r b G 8 g a W x n a X M s I G N t L D h 9 J n F 1 b 3 Q 7 L C Z x d W 9 0 O 1 N l Y 3 R p b 2 4 x L 1 R h Y m x l M S 9 B d X R v U m V t b 3 Z l Z E N v b H V t b n M x L n t T a c W r b M W z I G t p Z W t p c y A g c G F r L i w g d m 5 0 L i w 5 f S Z x d W 9 0 O y w m c X V v d D t T Z W N 0 a W 9 u M S 9 U Y W J s Z T E v Q X V 0 b 1 J l b W 9 2 Z W R D b 2 x 1 b W 5 z M S 5 7 U 2 n F q 2 x v I H N w Y W x 2 Y S w x M H 0 m c X V v d D s s J n F 1 b 3 Q 7 U 2 V j d G l v b j E v V G F i b G U x L 0 F 1 d G 9 S Z W 1 v d m V k Q 2 9 s d W 1 u c z E u e 1 J l c 2 9 y Y m N p a m 9 z I G x h a W t h c y A t c G l s b m E g c m V 6 b 3 J i Y 2 l q Y S w x M X 0 m c X V v d D s s J n F 1 b 3 Q 7 U 2 V j d G l v b j E v V G F i b G U x L 0 F 1 d G 9 S Z W 1 v d m V k Q 2 9 s d W 1 u c z E u e 1 J l c 2 9 y Y m N p a m 9 z I G x h a W t h c y 1 k Y W x p b s S X I H J l e m 9 y Y m N p a m E s M T J 9 J n F 1 b 3 Q 7 L C Z x d W 9 0 O 1 N l Y 3 R p b 2 4 x L 1 R h Y m x l M S 9 B d X R v U m V t b 3 Z l Z E N v b H V t b n M x L n t B b n R p Y m F r d G V y a W 7 E l y B t Z W T F v m l h Z 2 E s M T N 9 J n F 1 b 3 Q 7 L C Z x d W 9 0 O 1 N l Y 3 R p b 2 4 x L 1 R h Y m x l M S 9 B d X R v U m V t b 3 Z l Z E N v b H V t b n M x L n t E Z W 5 n d G F z L 2 5 l Z G V u Z 3 R h c y w x N H 0 m c X V v d D s s J n F 1 b 3 Q 7 U 2 V j d G l v b j E v V G F i b G U x L 0 F 1 d G 9 S Z W 1 v d m V k Q 2 9 s d W 1 u c z E u e 0 t p Z W t p c y w x N X 0 m c X V v d D s s J n F 1 b 3 Q 7 U 2 V j d G l v b j E v V G F i b G U x L 0 F 1 d G 9 S Z W 1 v d m V k Q 2 9 s d W 1 u c z E u e 0 t h a W 5 h L D E 2 f S Z x d W 9 0 O y w m c X V v d D t T Z W N 0 a W 9 u M S 9 U Y W J s Z T E v Q X V 0 b 1 J l b W 9 2 Z W R D b 2 x 1 b W 5 z M S 5 7 U 3 V t Y S w x N 3 0 m c X V v d D s s J n F 1 b 3 Q 7 U 2 V j d G l v b j E v V G F i b G U x L 0 F 1 d G 9 S Z W 1 v d m V k Q 2 9 s d W 1 u c z E u e 1 R h Y m x l M y 5 L a W V r a X M s M T h 9 J n F 1 b 3 Q 7 L C Z x d W 9 0 O 1 N l Y 3 R p b 2 4 x L 1 R h Y m x l M S 9 B d X R v U m V t b 3 Z l Z E N v b H V t b n M x L n t U Y W J s Z T M u S 2 F p b m E s M T l 9 J n F 1 b 3 Q 7 L C Z x d W 9 0 O 1 N l Y 3 R p b 2 4 x L 1 R h Y m x l M S 9 B d X R v U m V t b 3 Z l Z E N v b H V t b n M x L n t U Y W J s Z T M u U 3 V t Y S w y M H 0 m c X V v d D t d L C Z x d W 9 0 O 1 J l b G F 0 a W 9 u c 2 h p c E l u Z m 8 m c X V v d D s 6 W 1 1 9 I i A v P j w v U 3 R h Y m x l R W 5 0 c m l l c z 4 8 L 0 l 0 Z W 0 + P E l 0 Z W 0 + P E l 0 Z W 1 M b 2 N h d G l v b j 4 8 S X R l b V R 5 c G U + R m 9 y b X V s Y T w v S X R l b V R 5 c G U + P E l 0 Z W 1 Q Y X R o P l N l Y 3 R p b 2 4 x L 1 R h Y m x l M S U y M C g 0 K S 9 T b 3 V y Y 2 U 8 L 0 l 0 Z W 1 Q Y X R o P j w v S X R l b U x v Y 2 F 0 a W 9 u P j x T d G F i b G V F b n R y a W V z I C 8 + P C 9 J d G V t P j x J d G V t P j x J d G V t T G 9 j Y X R p b 2 4 + P E l 0 Z W 1 U e X B l P k Z v c m 1 1 b G E 8 L 0 l 0 Z W 1 U e X B l P j x J d G V t U G F 0 a D 5 T Z W N 0 a W 9 u M S 9 U Y W J s Z T E l M j A o N C k v Q 2 h h b m d l Z C U y M F R 5 c G U 8 L 0 l 0 Z W 1 Q Y X R o P j w v S X R l b U x v Y 2 F 0 a W 9 u P j x T d G F i b G V F b n R y a W V z I C 8 + P C 9 J d G V t P j x J d G V t P j x J d G V t T G 9 j Y X R p b 2 4 + P E l 0 Z W 1 U e X B l P k Z v c m 1 1 b G E 8 L 0 l 0 Z W 1 U e X B l P j x J d G V t U G F 0 a D 5 T Z W N 0 a W 9 u M S 9 U Y W J s Z T E l M j A o N C k v T W V y Z 2 V k J T I w U X V l c m l l c z w v S X R l b V B h d G g + P C 9 J d G V t T G 9 j Y X R p b 2 4 + P F N 0 Y W J s Z U V u d H J p Z X M g L z 4 8 L 0 l 0 Z W 0 + P E l 0 Z W 0 + P E l 0 Z W 1 M b 2 N h d G l v b j 4 8 S X R l b V R 5 c G U + R m 9 y b X V s Y T w v S X R l b V R 5 c G U + P E l 0 Z W 1 Q Y X R o P l N l Y 3 R p b 2 4 x L 1 R h Y m x l M S U y M C g 0 K S 9 F e H B h b m R l Z C U y M F R h Y m x l M z w v S X R l b V B h d G g + P C 9 J d G V t T G 9 j Y X R p b 2 4 + P F N 0 Y W J s Z U V u d H J p Z X M g L z 4 8 L 0 l 0 Z W 0 + P E l 0 Z W 0 + P E l 0 Z W 1 M b 2 N h d G l v b j 4 8 S X R l b V R 5 c G U + R m 9 y b X V s Y T w v S X R l b V R 5 c G U + P E l 0 Z W 1 Q Y X R o P l N l Y 3 R p b 2 4 x L 1 R h Y m x l M z 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R d W V y e U l E I i B W Y W x 1 Z T 0 i c z k 1 Z T c 1 Z j c x L W Q z M W I t N D Z i N S 0 5 M z N h L T E z M j c 4 O W U 2 N z B k O S 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l Z E N v b X B s Z X R l U m V z d W x 0 V G 9 X b 3 J r c 2 h l Z X Q i I F Z h b H V l P S J s M S I g L z 4 8 R W 5 0 c n k g V H l w Z T 0 i R m l s b E x h c 3 R V c G R h d G V k I i B W Y W x 1 Z T 0 i Z D I w M j Y t M D U t M D V U M T A 6 M j E 6 N T g u O D E 1 N T E 4 M V o i I C 8 + P E V u d H J 5 I F R 5 c G U 9 I k Z p b G x F c n J v c k N v Z G U i I F Z h b H V l P S J z V W 5 r b m 9 3 b i 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U Y W J s Z T M v Q X V 0 b 1 J l b W 9 2 Z W R D b 2 x 1 b W 5 z M S 5 7 U H J l a 8 S X c y B r b 2 R h c y w w f S Z x d W 9 0 O y w m c X V v d D t T Z W N 0 a W 9 u M S 9 U Y W J s Z T M v Q X V 0 b 1 J l b W 9 2 Z W R D b 2 x 1 b W 5 z M S 5 7 S 2 l l a 2 l z L D F 9 J n F 1 b 3 Q 7 L C Z x d W 9 0 O 1 N l Y 3 R p b 2 4 x L 1 R h Y m x l M y 9 B d X R v U m V t b 3 Z l Z E N v b H V t b n M x L n t L Y W l u Y S w y f S Z x d W 9 0 O y w m c X V v d D t T Z W N 0 a W 9 u M S 9 U Y W J s Z T M v Q X V 0 b 1 J l b W 9 2 Z W R D b 2 x 1 b W 5 z M S 5 7 U 3 V t Y S w z f S Z x d W 9 0 O 1 0 s J n F 1 b 3 Q 7 Q 2 9 s d W 1 u Q 2 9 1 b n Q m c X V v d D s 6 N C w m c X V v d D t L Z X l D b 2 x 1 b W 5 O Y W 1 l c y Z x d W 9 0 O z p b X S w m c X V v d D t D b 2 x 1 b W 5 J Z G V u d G l 0 a W V z J n F 1 b 3 Q 7 O l s m c X V v d D t T Z W N 0 a W 9 u M S 9 U Y W J s Z T M v Q X V 0 b 1 J l b W 9 2 Z W R D b 2 x 1 b W 5 z M S 5 7 U H J l a 8 S X c y B r b 2 R h c y w w f S Z x d W 9 0 O y w m c X V v d D t T Z W N 0 a W 9 u M S 9 U Y W J s Z T M v Q X V 0 b 1 J l b W 9 2 Z W R D b 2 x 1 b W 5 z M S 5 7 S 2 l l a 2 l z L D F 9 J n F 1 b 3 Q 7 L C Z x d W 9 0 O 1 N l Y 3 R p b 2 4 x L 1 R h Y m x l M y 9 B d X R v U m V t b 3 Z l Z E N v b H V t b n M x L n t L Y W l u Y S w y f S Z x d W 9 0 O y w m c X V v d D t T Z W N 0 a W 9 u M S 9 U Y W J s Z T M v Q X V 0 b 1 J l b W 9 2 Z W R D b 2 x 1 b W 5 z M S 5 7 U 3 V t Y S w z f S Z x d W 9 0 O 1 0 s J n F 1 b 3 Q 7 U m V s Y X R p b 2 5 z a G l w S W 5 m b y Z x d W 9 0 O z p b X X 0 i I C 8 + P C 9 T d G F i b G V F b n R y a W V z P j w v S X R l b T 4 8 S X R l b T 4 8 S X R l b U x v Y 2 F 0 a W 9 u P j x J d G V t V H l w Z T 5 G b 3 J t d W x h P C 9 J d G V t V H l w Z T 4 8 S X R l b V B h d G g + U 2 V j d G l v b j E v V G F i b G U z L 1 N v d X J j Z T w v S X R l b V B h d G g + P C 9 J d G V t T G 9 j Y X R p b 2 4 + P F N 0 Y W J s Z U V u d H J p Z X M g L z 4 8 L 0 l 0 Z W 0 + P E l 0 Z W 0 + P E l 0 Z W 1 M b 2 N h d G l v b j 4 8 S X R l b V R 5 c G U + R m 9 y b X V s Y T w v S X R l b V R 5 c G U + P E l 0 Z W 1 Q Y X R o P l N l Y 3 R p b 2 4 x L 1 R h Y m x l M y 9 D a G F u Z 2 V k J T I w V H l w Z T w v S X R l b V B h d G g + P C 9 J d G V t T G 9 j Y X R p b 2 4 + P F N 0 Y W J s Z U V u d H J p Z X M g L z 4 8 L 0 l 0 Z W 0 + P C 9 J d G V t c z 4 8 L 0 x v Y 2 F s U G F j a 2 F n Z U 1 l d G F k Y X R h R m l s Z T 4 W A A A A U E s F B g A A A A A A A A A A A A A A A A A A A A A A A C Y B A A A B A A A A 0 I y d 3 w E V 0 R G M e g D A T 8 K X 6 w E A A A C h D Z 2 C + q z 3 T J K 3 D J 5 T h K Q y A A A A A A I A A A A A A B B m A A A A A Q A A I A A A A N 6 0 E 2 4 x B R E J 5 J u I m a P Z O O l G F c D F y j U Z u p 5 a o e 5 B 8 L T b A A A A A A 6 A A A A A A g A A I A A A A F h D B L Y j J z j n + Q m E c V p a T L G I y Z E K + 9 f P m n d I b Z o s 3 m X L U A A A A C w f 4 Z w N S p d I q a p e 7 w g + B 9 1 Q y u M i N M o 8 / t 2 z T x V b p I p J 6 r U d X h T o + F s 1 w 4 t m S 5 Z o 3 U U 1 v F X f O 4 / k x 0 x k k 7 F o v C z j I 7 c T 6 j 4 b J K N 4 g p k 6 L 3 z Z Q A A A A J 8 + Z U 7 H + 0 R 1 6 V U 7 0 x T A 3 s J U q w F H 6 8 + e S k 8 x P + h + x J 9 e m c Q o h r 7 5 J 5 R 8 b E d j O n 4 T B g + V x M g v 1 y g n Q U I K b G D M r a w = < / D a t a M a s h u p > 
</file>

<file path=customXml/itemProps1.xml><?xml version="1.0" encoding="utf-8"?>
<ds:datastoreItem xmlns:ds="http://schemas.openxmlformats.org/officeDocument/2006/customXml" ds:itemID="{AB5FFAC1-2DBB-4941-B467-986E4CCA486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TS_Chir.siūlai prieš RK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Daina Kuprusevičiūtė</dc:creator>
  <cp:lastModifiedBy>Lina Aleknė</cp:lastModifiedBy>
  <dcterms:created xsi:type="dcterms:W3CDTF">2026-05-05T10:21:58Z</dcterms:created>
  <dcterms:modified xsi:type="dcterms:W3CDTF">2026-05-08T10:50:32Z</dcterms:modified>
</cp:coreProperties>
</file>