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mileriene\Desktop\"/>
    </mc:Choice>
  </mc:AlternateContent>
  <xr:revisionPtr revIDLastSave="0" documentId="13_ncr:1_{66D37A1A-C782-4081-8E68-578C4909A526}" xr6:coauthVersionLast="47" xr6:coauthVersionMax="47" xr10:uidLastSave="{00000000-0000-0000-0000-000000000000}"/>
  <bookViews>
    <workbookView xWindow="22932" yWindow="-108" windowWidth="23256" windowHeight="12456" xr2:uid="{D5DBFEBF-9337-42FD-A541-682F3C16834C}"/>
  </bookViews>
  <sheets>
    <sheet name="Asfaltas" sheetId="2" r:id="rId1"/>
    <sheet name="Trinkelės" sheetId="1" r:id="rId2"/>
    <sheet name="Kiti"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G10" i="2"/>
  <c r="G11" i="2"/>
  <c r="G12" i="2"/>
  <c r="F10" i="2"/>
  <c r="F11" i="2"/>
  <c r="F12" i="2"/>
  <c r="H26" i="4"/>
  <c r="H27" i="4"/>
  <c r="H28" i="4"/>
  <c r="H29" i="4"/>
  <c r="H30" i="4"/>
  <c r="H31" i="4"/>
  <c r="H32" i="4"/>
  <c r="H33" i="4"/>
  <c r="H34" i="4"/>
  <c r="H35" i="4"/>
  <c r="H36" i="4"/>
  <c r="H37" i="4"/>
  <c r="H25" i="4"/>
  <c r="H22" i="4"/>
  <c r="H21" i="4"/>
  <c r="H18" i="4"/>
  <c r="H16" i="4"/>
  <c r="H14" i="4"/>
  <c r="H12" i="4"/>
  <c r="H10" i="4"/>
  <c r="H8" i="4"/>
  <c r="H7" i="4"/>
  <c r="H6" i="4"/>
  <c r="H4" i="4"/>
  <c r="H41" i="1"/>
  <c r="H40" i="1"/>
  <c r="H37" i="1"/>
  <c r="H38" i="1"/>
  <c r="H36" i="1"/>
  <c r="H34" i="1"/>
  <c r="H33" i="1"/>
  <c r="H31" i="1"/>
  <c r="H30" i="1"/>
  <c r="H27" i="1"/>
  <c r="H28" i="1"/>
  <c r="H26" i="1"/>
  <c r="H24" i="1"/>
  <c r="H22" i="1"/>
  <c r="H21" i="1"/>
  <c r="H17" i="1"/>
  <c r="H18" i="1"/>
  <c r="H19" i="1"/>
  <c r="H16" i="1"/>
  <c r="H14" i="1"/>
  <c r="H13" i="1"/>
  <c r="H11" i="1"/>
  <c r="H10" i="1"/>
  <c r="H8" i="1"/>
  <c r="H6" i="1"/>
  <c r="H5" i="1"/>
  <c r="F4" i="4"/>
  <c r="G4" i="4"/>
  <c r="F6" i="4"/>
  <c r="G6" i="4" s="1"/>
  <c r="F8" i="4"/>
  <c r="G8" i="4"/>
  <c r="F10" i="4"/>
  <c r="G10" i="4" s="1"/>
  <c r="F12" i="4"/>
  <c r="G12" i="4" s="1"/>
  <c r="F14" i="4"/>
  <c r="G14" i="4"/>
  <c r="F16" i="4"/>
  <c r="G16" i="4"/>
  <c r="F18" i="4"/>
  <c r="G18" i="4"/>
  <c r="F42" i="4"/>
  <c r="G42" i="4" s="1"/>
  <c r="H42" i="4" s="1"/>
  <c r="F40" i="4"/>
  <c r="G40" i="4" s="1"/>
  <c r="H40" i="4" s="1"/>
  <c r="F18" i="1"/>
  <c r="G18" i="1" s="1"/>
  <c r="F45" i="2"/>
  <c r="G45" i="2" s="1"/>
  <c r="H45" i="2" s="1"/>
  <c r="F44" i="2"/>
  <c r="G44" i="2" s="1"/>
  <c r="H44" i="2" s="1"/>
  <c r="F40" i="2"/>
  <c r="G40" i="2" s="1"/>
  <c r="H40" i="2" s="1"/>
  <c r="F41" i="2"/>
  <c r="G41" i="2" s="1"/>
  <c r="H41" i="2" s="1"/>
  <c r="F42" i="2"/>
  <c r="G42" i="2" s="1"/>
  <c r="H42" i="2" s="1"/>
  <c r="F43" i="2"/>
  <c r="G43" i="2" s="1"/>
  <c r="H43" i="2" s="1"/>
  <c r="F32" i="2"/>
  <c r="G32" i="2" s="1"/>
  <c r="H32" i="2" s="1"/>
  <c r="F20" i="2"/>
  <c r="G20" i="2" s="1"/>
  <c r="H20" i="2" s="1"/>
  <c r="F31" i="2"/>
  <c r="G31" i="2" s="1"/>
  <c r="H31" i="2" s="1"/>
  <c r="F27" i="2"/>
  <c r="G27" i="2" s="1"/>
  <c r="H27" i="2" s="1"/>
  <c r="F28" i="2"/>
  <c r="G28" i="2" s="1"/>
  <c r="H28" i="2" s="1"/>
  <c r="F50" i="4"/>
  <c r="G50" i="4" s="1"/>
  <c r="H50" i="4" s="1"/>
  <c r="F51" i="4"/>
  <c r="G51" i="4" s="1"/>
  <c r="H51" i="4" s="1"/>
  <c r="F47" i="4"/>
  <c r="G47" i="4" s="1"/>
  <c r="H47" i="4" s="1"/>
  <c r="F43" i="4"/>
  <c r="G43" i="4" s="1"/>
  <c r="H43" i="4" s="1"/>
  <c r="F44" i="4"/>
  <c r="G44" i="4" s="1"/>
  <c r="H44" i="4" s="1"/>
  <c r="F45" i="4"/>
  <c r="G45" i="4" s="1"/>
  <c r="H45" i="4" s="1"/>
  <c r="F34" i="4"/>
  <c r="G34" i="4" s="1"/>
  <c r="F32" i="4"/>
  <c r="G32" i="4" s="1"/>
  <c r="F30" i="4"/>
  <c r="G30" i="4" s="1"/>
  <c r="J20" i="4"/>
  <c r="J8" i="2" l="1"/>
  <c r="H38" i="4"/>
  <c r="H19" i="4"/>
  <c r="H17" i="4"/>
  <c r="H15" i="4"/>
  <c r="H13" i="4"/>
  <c r="H11" i="4"/>
  <c r="H9" i="4"/>
  <c r="H5" i="4"/>
  <c r="H42" i="1"/>
  <c r="J39" i="4"/>
  <c r="J24" i="4"/>
  <c r="J18" i="4"/>
  <c r="J16" i="4"/>
  <c r="J14" i="4"/>
  <c r="J12" i="4"/>
  <c r="J10" i="4"/>
  <c r="J8" i="4"/>
  <c r="J6" i="4"/>
  <c r="J4" i="4"/>
  <c r="J3" i="1"/>
  <c r="J15" i="2"/>
  <c r="F28" i="4" l="1"/>
  <c r="G28" i="4" s="1"/>
  <c r="F27" i="4" l="1"/>
  <c r="G27" i="4" s="1"/>
  <c r="H23" i="4"/>
  <c r="F41" i="1" l="1"/>
  <c r="G41" i="1" s="1"/>
  <c r="F40" i="1"/>
  <c r="G40" i="1" s="1"/>
  <c r="F29" i="2"/>
  <c r="G29" i="2" s="1"/>
  <c r="H29" i="2" s="1"/>
  <c r="F26" i="2"/>
  <c r="G26" i="2" s="1"/>
  <c r="H26" i="2" s="1"/>
  <c r="F25" i="2"/>
  <c r="G25" i="2" s="1"/>
  <c r="H25" i="2" s="1"/>
  <c r="F24" i="2"/>
  <c r="G24" i="2" s="1"/>
  <c r="H24" i="2" s="1"/>
  <c r="F23" i="2"/>
  <c r="G23" i="2" s="1"/>
  <c r="H23" i="2" s="1"/>
  <c r="F22" i="2"/>
  <c r="G22" i="2" s="1"/>
  <c r="H22" i="2" s="1"/>
  <c r="F21" i="2"/>
  <c r="G21" i="2" s="1"/>
  <c r="H21" i="2" s="1"/>
  <c r="F30" i="2"/>
  <c r="G30" i="2" s="1"/>
  <c r="H30" i="2" s="1"/>
  <c r="F34" i="2"/>
  <c r="G34" i="2" s="1"/>
  <c r="H34" i="2" s="1"/>
  <c r="F35" i="2"/>
  <c r="G35" i="2" s="1"/>
  <c r="H35" i="2" s="1"/>
  <c r="F36" i="2"/>
  <c r="G36" i="2" s="1"/>
  <c r="H36" i="2" s="1"/>
  <c r="F37" i="2"/>
  <c r="G37" i="2" s="1"/>
  <c r="H37" i="2" s="1"/>
  <c r="F38" i="2"/>
  <c r="G38" i="2" s="1"/>
  <c r="H38" i="2" s="1"/>
  <c r="F39" i="2"/>
  <c r="G39" i="2" s="1"/>
  <c r="H39" i="2" s="1"/>
  <c r="F19" i="2"/>
  <c r="G19" i="2" s="1"/>
  <c r="H19" i="2" s="1"/>
  <c r="F21" i="4"/>
  <c r="G21" i="4" s="1"/>
  <c r="F53" i="4"/>
  <c r="G53" i="4" s="1"/>
  <c r="H53" i="4" s="1"/>
  <c r="F52" i="4"/>
  <c r="G52" i="4" s="1"/>
  <c r="H52" i="4" s="1"/>
  <c r="F49" i="4"/>
  <c r="G49" i="4" s="1"/>
  <c r="H49" i="4" s="1"/>
  <c r="F48" i="4"/>
  <c r="G48" i="4" s="1"/>
  <c r="H48" i="4" s="1"/>
  <c r="F46" i="4"/>
  <c r="G46" i="4" s="1"/>
  <c r="H46" i="4" s="1"/>
  <c r="F41" i="4"/>
  <c r="G41" i="4" s="1"/>
  <c r="H41" i="4" s="1"/>
  <c r="F37" i="4"/>
  <c r="G37" i="4" s="1"/>
  <c r="F36" i="4"/>
  <c r="G36" i="4" s="1"/>
  <c r="F35" i="4"/>
  <c r="G35" i="4" s="1"/>
  <c r="F33" i="4"/>
  <c r="G33" i="4" s="1"/>
  <c r="F31" i="4"/>
  <c r="G31" i="4" s="1"/>
  <c r="F29" i="4"/>
  <c r="G29" i="4" s="1"/>
  <c r="F26" i="4"/>
  <c r="G26" i="4" s="1"/>
  <c r="F25" i="4"/>
  <c r="G25" i="4" s="1"/>
  <c r="F22" i="4"/>
  <c r="G22" i="4" s="1"/>
  <c r="F18" i="2"/>
  <c r="G18" i="2" s="1"/>
  <c r="H18" i="2" s="1"/>
  <c r="F17" i="2"/>
  <c r="G17" i="2" s="1"/>
  <c r="H17" i="2" s="1"/>
  <c r="F16" i="2"/>
  <c r="G16" i="2" s="1"/>
  <c r="H16" i="2" s="1"/>
  <c r="F13" i="2"/>
  <c r="G13" i="2" s="1"/>
  <c r="H13" i="2" s="1"/>
  <c r="H14" i="2" l="1"/>
  <c r="H46" i="2"/>
  <c r="H54" i="4"/>
  <c r="F28" i="1"/>
  <c r="G28" i="1" s="1"/>
  <c r="F5" i="1"/>
  <c r="G5" i="1" s="1"/>
  <c r="F6" i="1"/>
  <c r="G6" i="1" s="1"/>
  <c r="F8" i="1"/>
  <c r="G8" i="1" s="1"/>
  <c r="F10" i="1"/>
  <c r="G10" i="1" s="1"/>
  <c r="F11" i="1"/>
  <c r="G11" i="1" s="1"/>
  <c r="F13" i="1"/>
  <c r="G13" i="1" s="1"/>
  <c r="F14" i="1"/>
  <c r="G14" i="1" s="1"/>
  <c r="F16" i="1"/>
  <c r="G16" i="1" s="1"/>
  <c r="F17" i="1"/>
  <c r="G17" i="1" s="1"/>
  <c r="F19" i="1"/>
  <c r="G19" i="1" s="1"/>
  <c r="F21" i="1"/>
  <c r="G21" i="1" s="1"/>
  <c r="F22" i="1"/>
  <c r="G22" i="1" s="1"/>
  <c r="F24" i="1"/>
  <c r="G24" i="1" s="1"/>
  <c r="F26" i="1"/>
  <c r="G26" i="1" s="1"/>
  <c r="F27" i="1"/>
  <c r="G27" i="1" s="1"/>
  <c r="F30" i="1"/>
  <c r="G30" i="1" s="1"/>
  <c r="F31" i="1"/>
  <c r="G31" i="1" s="1"/>
  <c r="F33" i="1"/>
  <c r="G33" i="1" s="1"/>
  <c r="F34" i="1"/>
  <c r="G34" i="1" s="1"/>
  <c r="F36" i="1"/>
  <c r="G36" i="1" s="1"/>
  <c r="F37" i="1"/>
  <c r="G37" i="1" s="1"/>
  <c r="F38" i="1"/>
  <c r="G38" i="1" s="1"/>
</calcChain>
</file>

<file path=xl/sharedStrings.xml><?xml version="1.0" encoding="utf-8"?>
<sst xmlns="http://schemas.openxmlformats.org/spreadsheetml/2006/main" count="224" uniqueCount="162">
  <si>
    <t>Objekto parametrai</t>
  </si>
  <si>
    <t>Įkainis (Eur) be PVM</t>
  </si>
  <si>
    <t>PVM (Eur)</t>
  </si>
  <si>
    <t>Įkainis (Eur) su PVM</t>
  </si>
  <si>
    <t>Suminė kaina:</t>
  </si>
  <si>
    <t xml:space="preserve">Neregių/silpnaregių vedimo sistemos įrengimas </t>
  </si>
  <si>
    <t>Tauragės m. sen.</t>
  </si>
  <si>
    <t>Batakių sen.</t>
  </si>
  <si>
    <t>Gaurės sen.</t>
  </si>
  <si>
    <t>Mažonų sen.</t>
  </si>
  <si>
    <t>Skaudvilės sen.</t>
  </si>
  <si>
    <t>Tauragės sen.</t>
  </si>
  <si>
    <t>Žygaičių sen.</t>
  </si>
  <si>
    <t>Lauksargių sen.</t>
  </si>
  <si>
    <t>Pirkimo dalies Nr.</t>
  </si>
  <si>
    <t>Tauragės r.</t>
  </si>
  <si>
    <t>Darbų aprašymas</t>
  </si>
  <si>
    <t>Darbų atlikimo vieta</t>
  </si>
  <si>
    <t>Kelių (gatvių) su asfalto danga išdaužų užtaisymas. Paprastasis remontas</t>
  </si>
  <si>
    <t>Kelių (gatvių) su žvyro danga duobių užtaisymas (žvyravimas). Priežiūra</t>
  </si>
  <si>
    <t>Ženklų įrengimas. Paprastasis remontas</t>
  </si>
  <si>
    <t>Gatvės borto įrengimas</t>
  </si>
  <si>
    <t>Vejos borto įrengimas</t>
  </si>
  <si>
    <t>Betono trinkelių danga</t>
  </si>
  <si>
    <t>Grunto iškasimas ir išvežimas</t>
  </si>
  <si>
    <t>Skaldos sluoksnio įrengimas</t>
  </si>
  <si>
    <t>Išlyginamasis atsijų sluoksnio įrengiams</t>
  </si>
  <si>
    <t>Betoninių trinkelių dangos įrengimas</t>
  </si>
  <si>
    <t>Esamų bortų demontavimas</t>
  </si>
  <si>
    <t>Esamų trinkelių demontavimas</t>
  </si>
  <si>
    <t>Apsauginio šalčiui atsparaus sluoksnio įrengimas</t>
  </si>
  <si>
    <t>Žaliai pažymėtuose langeliuose esanti suma naudojama laimėtojo nustatymui</t>
  </si>
  <si>
    <t>Paprastojo remonto darbų aprašo parengimas</t>
  </si>
  <si>
    <t>Pildomi tik geltona spalva pažymėti langeliai</t>
  </si>
  <si>
    <t>F stulpelyje automatiškai apskaičiuojamas 21 % PVM tarifas. Jei Tiekėjas moka kitokį PVM tarifą ar išvis jo nemoka, Tiekėjas turi pats įrašyti jam taikomą tarifo dydį.</t>
  </si>
  <si>
    <r>
      <rPr>
        <b/>
        <sz val="9"/>
        <rFont val="Times New Roman"/>
        <family val="1"/>
        <charset val="186"/>
      </rPr>
      <t>1 m</t>
    </r>
    <r>
      <rPr>
        <sz val="9"/>
        <rFont val="Times New Roman"/>
        <family val="1"/>
        <charset val="186"/>
      </rPr>
      <t xml:space="preserve"> asfalto dangų plyšių, siūlių ir prijungčių su defektais taisymas Išfrezavimo ir sandarinimo metodas (ISM) – metodas, kai plyšys išfrezuojamas. Esama plyšio ertmė užsandarinama sandariklio mase ir uždengiama suformuojant juostelę specialia forma</t>
    </r>
  </si>
  <si>
    <r>
      <rPr>
        <b/>
        <sz val="9"/>
        <rFont val="Times New Roman"/>
        <family val="1"/>
        <charset val="186"/>
      </rPr>
      <t>100 m</t>
    </r>
    <r>
      <rPr>
        <b/>
        <vertAlign val="superscript"/>
        <sz val="9"/>
        <rFont val="Times New Roman"/>
        <family val="1"/>
        <charset val="186"/>
      </rPr>
      <t>2</t>
    </r>
    <r>
      <rPr>
        <sz val="9"/>
        <rFont val="Times New Roman"/>
        <family val="1"/>
        <charset val="186"/>
      </rPr>
      <t xml:space="preserve"> asfalto dangų nufrezavimas</t>
    </r>
  </si>
  <si>
    <r>
      <rPr>
        <b/>
        <sz val="9"/>
        <rFont val="Times New Roman"/>
        <family val="1"/>
        <charset val="186"/>
      </rPr>
      <t>100 m</t>
    </r>
    <r>
      <rPr>
        <b/>
        <vertAlign val="superscript"/>
        <sz val="9"/>
        <rFont val="Times New Roman"/>
        <family val="1"/>
        <charset val="186"/>
      </rPr>
      <t>2</t>
    </r>
    <r>
      <rPr>
        <sz val="9"/>
        <rFont val="Times New Roman"/>
        <family val="1"/>
        <charset val="186"/>
      </rPr>
      <t xml:space="preserve"> juodų dangų paviršiaus gruntavimas bitumine emulsija</t>
    </r>
  </si>
  <si>
    <r>
      <t xml:space="preserve">1 m </t>
    </r>
    <r>
      <rPr>
        <sz val="9"/>
        <rFont val="Times New Roman"/>
        <family val="1"/>
        <charset val="186"/>
      </rPr>
      <t>vejos borto demontavimas ir išvežimas iki 5 km atstumu.</t>
    </r>
  </si>
  <si>
    <r>
      <t>1 m v</t>
    </r>
    <r>
      <rPr>
        <sz val="9"/>
        <rFont val="Times New Roman"/>
        <family val="1"/>
        <charset val="186"/>
      </rPr>
      <t>ejos borto keitimas (esamo vejos borto ardymas, statybinių šiukšlių išvežimas, betono pagrindo po bortu įrengimas, betoninio vejos borto (1000x80x200 mm) įrengimas, dangos prie borto atstatymas);</t>
    </r>
  </si>
  <si>
    <r>
      <rPr>
        <b/>
        <sz val="9"/>
        <rFont val="Times New Roman"/>
        <family val="1"/>
        <charset val="186"/>
      </rPr>
      <t>100 m</t>
    </r>
    <r>
      <rPr>
        <sz val="9"/>
        <rFont val="Times New Roman"/>
        <family val="1"/>
        <charset val="186"/>
      </rPr>
      <t xml:space="preserve"> asfalbetonio dangos technologinių siūlių apdorojimas bitumo emulsija.</t>
    </r>
  </si>
  <si>
    <r>
      <rPr>
        <b/>
        <sz val="9"/>
        <rFont val="Times New Roman"/>
        <family val="1"/>
        <charset val="186"/>
      </rPr>
      <t>100 m</t>
    </r>
    <r>
      <rPr>
        <sz val="9"/>
        <rFont val="Times New Roman"/>
        <family val="1"/>
        <charset val="186"/>
      </rPr>
      <t xml:space="preserve"> siūlių asfalbetonio dangoje pjaustymas diskine freza.</t>
    </r>
  </si>
  <si>
    <t>Asfaltavimo darbai</t>
  </si>
  <si>
    <r>
      <rPr>
        <b/>
        <sz val="9"/>
        <rFont val="Times New Roman"/>
        <family val="1"/>
        <charset val="186"/>
      </rPr>
      <t>1 m</t>
    </r>
    <r>
      <rPr>
        <b/>
        <vertAlign val="superscript"/>
        <sz val="9"/>
        <rFont val="Times New Roman"/>
        <family val="1"/>
        <charset val="186"/>
      </rPr>
      <t>2</t>
    </r>
    <r>
      <rPr>
        <b/>
        <sz val="9"/>
        <rFont val="Times New Roman"/>
        <family val="1"/>
        <charset val="186"/>
      </rPr>
      <t xml:space="preserve"> </t>
    </r>
    <r>
      <rPr>
        <sz val="9"/>
        <rFont val="Times New Roman"/>
        <family val="1"/>
        <charset val="186"/>
      </rPr>
      <t>plotų planiravimas mechanizuotu būdu</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</si>
  <si>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plotų planiravimas rankiniu būdu</t>
    </r>
  </si>
  <si>
    <t>Vejos paruošimas</t>
  </si>
  <si>
    <r>
      <rPr>
        <b/>
        <sz val="9"/>
        <rFont val="Times New Roman"/>
        <family val="1"/>
        <charset val="186"/>
      </rPr>
      <t>1 m</t>
    </r>
    <r>
      <rPr>
        <sz val="9"/>
        <rFont val="Times New Roman"/>
        <family val="1"/>
        <charset val="186"/>
      </rPr>
      <t xml:space="preserve"> gatvės borto keitimas (esamo gatvės borto ardymas, statybinių šiukšlių išvežimas, betono pagrindo po bortu įrengimas, betoninio gatvės borto (įskaitant lenktus, pažemintus, paaukštėjimo) įrengimas, dangos prie borto atstatymas);</t>
    </r>
  </si>
  <si>
    <t>Medžių pjovimas</t>
  </si>
  <si>
    <r>
      <rPr>
        <b/>
        <sz val="9"/>
        <rFont val="Times New Roman"/>
        <family val="1"/>
        <charset val="186"/>
      </rPr>
      <t>1 vnt.</t>
    </r>
    <r>
      <rPr>
        <sz val="9"/>
        <rFont val="Times New Roman"/>
        <family val="1"/>
        <charset val="186"/>
      </rPr>
      <t xml:space="preserve"> medžių pjovimas (vid. 20-30 cm skersmuo) išvežimas 10 km atstumu.</t>
    </r>
  </si>
  <si>
    <r>
      <rPr>
        <b/>
        <sz val="9"/>
        <rFont val="Times New Roman"/>
        <family val="1"/>
        <charset val="186"/>
      </rPr>
      <t>1 vnt.</t>
    </r>
    <r>
      <rPr>
        <sz val="9"/>
        <rFont val="Times New Roman"/>
        <family val="1"/>
        <charset val="186"/>
      </rPr>
      <t xml:space="preserve"> kelmų rovimas (vid. 20-30 cm skersmuo) išvežimas 10 km atstumu.</t>
    </r>
  </si>
  <si>
    <t>Lietaus nuotekų ir kt. tinklų darbai</t>
  </si>
  <si>
    <t>Pildomi tik geltona spalva pažymėti langeliai.</t>
  </si>
  <si>
    <t>Žaliai spalva pažymėtuose langeliuose esanti suma naudojama laimėtojo nustatymui.</t>
  </si>
  <si>
    <t xml:space="preserve">Priežiūros ir remonto darbai atliekami vadovaujantis kelių techninio reglamentu KTR 1.01:2008 „Automobilių keliai“, „Automobilių kelių priežiūros darbų atlikimo technologija“ KPV DT-15 II dalimi. </t>
  </si>
  <si>
    <t>Priežiūros ir remonto darbai atliekami vadovaujantis kelių techninio reglamentu KTR 1.01:2008 „Automobilių keliai“, „Automobilių kelių priežiūros darbų atlikimo technologija“ KPV DT-15 II dalimi, Automobilių kelių vertikaliųjų kelio ženklų techninių reikalavimų aprašu TRA VŽ 12, Kelių ženklų įrengimo ir vertikaliojo ženklinimo taisyklėmis ir kitais galiojančiais teisės aktais.</t>
  </si>
  <si>
    <t>Pateiktos preliminarios darbų apimtys 12 mėnesių. Darbų apimtys bus tikslinamos gavus lėšas, Tauragės rajono savivaldybės tarybai patvirtinus objektų sąrašus.</t>
  </si>
  <si>
    <t>Teikdamas pasiūlymą tiekėjas įvertina visas išlaidas būtinas darbų atlikimui: draudimų, mechanizmų transportavimo, atliekų utilizavimo, galimas išlaidas dėl eismo organizavimo arba uždarymo bei kt.</t>
  </si>
  <si>
    <t xml:space="preserve">Norint dalyvauti pirkimo dalyje, privaloma užpildyti visas tos pirkimo dalies darbų pozicijas. </t>
  </si>
  <si>
    <t>Bendra pasiūlymo kaina pasiūlymų palyginimui Eur su PVM</t>
  </si>
  <si>
    <t>Maksimali pirkimo daliai skirta lėšų suma (36 mėn.)</t>
  </si>
  <si>
    <t>Per didelė nepriimtina kaina (Eur su PVM)*</t>
  </si>
  <si>
    <t>Eur be PVM</t>
  </si>
  <si>
    <t>Eur su PVM</t>
  </si>
  <si>
    <t xml:space="preserve">* Perkančioji organizacija pasiūlymo kainą laikys per didele (nepriimtina) ir atmes tiekėjo pasiūlymą, jei įsigyjamų darbų kaina nurodyta tiekėjo pasiūlyme ir paskaičiuota pagal preliminarius kiekius 12 mėnesių laikotarpiui pirkimo daliai, viršys nurodyta sumą. </t>
  </si>
  <si>
    <r>
      <t xml:space="preserve">1 m </t>
    </r>
    <r>
      <rPr>
        <sz val="9"/>
        <rFont val="Times New Roman"/>
        <family val="1"/>
        <charset val="186"/>
      </rPr>
      <t>gatvės borto demontavimas ir išvežimas iki 5 km atstumu.</t>
    </r>
  </si>
  <si>
    <r>
      <t>1 m</t>
    </r>
    <r>
      <rPr>
        <b/>
        <vertAlign val="superscript"/>
        <sz val="9"/>
        <rFont val="Times New Roman"/>
        <family val="1"/>
        <charset val="186"/>
      </rPr>
      <t>2</t>
    </r>
    <r>
      <rPr>
        <b/>
        <sz val="9"/>
        <rFont val="Times New Roman"/>
        <family val="1"/>
        <charset val="186"/>
      </rPr>
      <t xml:space="preserve"> </t>
    </r>
    <r>
      <rPr>
        <sz val="9"/>
        <rFont val="Times New Roman"/>
        <family val="1"/>
        <charset val="186"/>
      </rPr>
      <t>betono trinkelių plytelių demontavimas ir išvežimas iki 5 km atstumu, grunto paskleidimas ir žolės užsėjimas</t>
    </r>
  </si>
  <si>
    <r>
      <t>1 m</t>
    </r>
    <r>
      <rPr>
        <sz val="9"/>
        <rFont val="Times New Roman"/>
        <family val="1"/>
        <charset val="186"/>
      </rPr>
      <t xml:space="preserve"> betoninių</t>
    </r>
    <r>
      <rPr>
        <b/>
        <sz val="9"/>
        <rFont val="Times New Roman"/>
        <family val="1"/>
        <charset val="186"/>
      </rPr>
      <t xml:space="preserve"> </t>
    </r>
    <r>
      <rPr>
        <sz val="9"/>
        <rFont val="Times New Roman"/>
        <family val="1"/>
        <charset val="186"/>
      </rPr>
      <t>vejos bortų (80 x 200 x 1000 mm) įrengimas ant betono pagrindo</t>
    </r>
  </si>
  <si>
    <r>
      <t xml:space="preserve">1 m </t>
    </r>
    <r>
      <rPr>
        <sz val="9"/>
        <rFont val="Times New Roman"/>
        <family val="1"/>
        <charset val="186"/>
      </rPr>
      <t xml:space="preserve">betoninių gatvės bortų (150 x 300 x 1000 mm) įrengimas ant betono pagrindo (įskaitant ir lenktus, pažemintus). </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</si>
  <si>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betoninių trinkelių (200x100x80) dangos įrengimas užpilant siūles akmens atsijomis, sutankinimas</t>
    </r>
  </si>
  <si>
    <r>
      <rPr>
        <b/>
        <sz val="9"/>
        <rFont val="Times New Roman"/>
        <family val="1"/>
        <charset val="186"/>
      </rPr>
      <t>1m</t>
    </r>
    <r>
      <rPr>
        <b/>
        <vertAlign val="superscript"/>
        <sz val="9"/>
        <rFont val="Times New Roman"/>
        <family val="1"/>
        <charset val="186"/>
      </rPr>
      <t>2</t>
    </r>
    <r>
      <rPr>
        <sz val="9"/>
        <rFont val="Times New Roman"/>
        <family val="1"/>
        <charset val="186"/>
      </rPr>
      <t xml:space="preserve"> betoninių trinkelių (200x100x60) dangos įrengimas užpilant siūles akmens atsijomis, sutankinimas.</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</si>
  <si>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betoninių reljefinių trinkelių (200x100x60) dangos įrengimas užpilant siūles akmens atsijomis, sutankinimas</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</si>
  <si>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betoninių reljefinių trinkelių (200x100x80) dangos įrengimas užpilant siūles akmens atsijomis, sutankinimas</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</si>
  <si>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skaldos atsijų šaligatvio pagrindo įrengmas (30 mm), sutankinimas</t>
    </r>
  </si>
  <si>
    <r>
      <t>1 m</t>
    </r>
    <r>
      <rPr>
        <b/>
        <vertAlign val="superscript"/>
        <sz val="9"/>
        <rFont val="Times New Roman"/>
        <family val="1"/>
        <charset val="186"/>
      </rPr>
      <t>3</t>
    </r>
    <r>
      <rPr>
        <sz val="9"/>
        <rFont val="Times New Roman"/>
        <family val="1"/>
        <charset val="186"/>
      </rPr>
      <t xml:space="preserve"> grunto iškasimas mechanizmais ir išvežimas iki 5 km atstumu</t>
    </r>
  </si>
  <si>
    <r>
      <t xml:space="preserve">1 m </t>
    </r>
    <r>
      <rPr>
        <b/>
        <vertAlign val="superscript"/>
        <sz val="9"/>
        <rFont val="Times New Roman"/>
        <family val="1"/>
        <charset val="186"/>
      </rPr>
      <t>3</t>
    </r>
    <r>
      <rPr>
        <b/>
        <sz val="9"/>
        <rFont val="Times New Roman"/>
        <family val="1"/>
        <charset val="186"/>
      </rPr>
      <t xml:space="preserve"> </t>
    </r>
    <r>
      <rPr>
        <sz val="9"/>
        <rFont val="Times New Roman"/>
        <family val="1"/>
        <charset val="186"/>
      </rPr>
      <t>grunto kasimas rankiniu būdu ir išvežimas iki 5 km atstumu</t>
    </r>
  </si>
  <si>
    <r>
      <t>1 m</t>
    </r>
    <r>
      <rPr>
        <b/>
        <vertAlign val="superscript"/>
        <sz val="9"/>
        <rFont val="Times New Roman"/>
        <family val="1"/>
        <charset val="186"/>
      </rPr>
      <t>2</t>
    </r>
    <r>
      <rPr>
        <b/>
        <sz val="9"/>
        <rFont val="Times New Roman"/>
        <family val="1"/>
        <charset val="186"/>
      </rPr>
      <t xml:space="preserve"> </t>
    </r>
    <r>
      <rPr>
        <sz val="9"/>
        <rFont val="Times New Roman"/>
        <family val="1"/>
        <charset val="186"/>
      </rPr>
      <t>keičiant žvyro-smėlio fr. 0/32 mišinio sluoksnio storį, (kiekvienam sekančiam 1 cm pridėti arba atimti)</t>
    </r>
  </si>
  <si>
    <r>
      <rPr>
        <b/>
        <sz val="9"/>
        <rFont val="Times New Roman"/>
        <family val="1"/>
        <charset val="186"/>
      </rPr>
      <t>1 m</t>
    </r>
    <r>
      <rPr>
        <b/>
        <vertAlign val="superscript"/>
        <sz val="9"/>
        <rFont val="Times New Roman"/>
        <family val="1"/>
        <charset val="186"/>
      </rPr>
      <t>3</t>
    </r>
    <r>
      <rPr>
        <sz val="9"/>
        <rFont val="Times New Roman"/>
        <family val="1"/>
        <charset val="186"/>
      </rPr>
      <t xml:space="preserve"> žvyro 0/32 fr. paskleidimas, profiliavimas, sutankinimas autogreideriu pravažiuojant</t>
    </r>
    <r>
      <rPr>
        <b/>
        <sz val="9"/>
        <rFont val="Times New Roman"/>
        <family val="1"/>
        <charset val="186"/>
      </rPr>
      <t xml:space="preserve"> 4</t>
    </r>
    <r>
      <rPr>
        <sz val="9"/>
        <rFont val="Times New Roman"/>
        <family val="1"/>
        <charset val="186"/>
      </rPr>
      <t xml:space="preserve"> kartus.</t>
    </r>
  </si>
  <si>
    <r>
      <rPr>
        <b/>
        <sz val="9"/>
        <rFont val="Times New Roman"/>
        <family val="1"/>
        <charset val="186"/>
      </rPr>
      <t>1 vnt.</t>
    </r>
    <r>
      <rPr>
        <sz val="9"/>
        <rFont val="Times New Roman"/>
        <family val="1"/>
        <charset val="186"/>
      </rPr>
      <t xml:space="preserve"> sudėtingo (nagrinėjami daugiau nei 3 gatvės elementai, pvz.: takas, važiuojamoji dalis, apšvietimas, želdynai, parkavimas, stotelės) paprastojo remonto darbų aprašo parengimas;</t>
    </r>
  </si>
  <si>
    <r>
      <rPr>
        <b/>
        <sz val="9"/>
        <rFont val="Times New Roman"/>
        <family val="1"/>
        <charset val="186"/>
      </rPr>
      <t>1 vnt.</t>
    </r>
    <r>
      <rPr>
        <sz val="9"/>
        <rFont val="Times New Roman"/>
        <family val="1"/>
        <charset val="186"/>
      </rPr>
      <t xml:space="preserve"> nesudėtingo (nagrinėjami iki 3 imtinai gatvės elementų, pvz.: takas, želdynai ir apšvietimas) paprastojo remonto darbų aprašo parengimas.</t>
    </r>
  </si>
  <si>
    <r>
      <rPr>
        <b/>
        <sz val="9"/>
        <rFont val="Times New Roman"/>
        <family val="1"/>
        <charset val="186"/>
      </rPr>
      <t>1 m</t>
    </r>
    <r>
      <rPr>
        <sz val="9"/>
        <rFont val="Times New Roman"/>
        <family val="1"/>
        <charset val="186"/>
      </rPr>
      <t xml:space="preserve"> vamzdyno SN8 įrengimas iki 3 m gylio (su žemės darbais) kai vamzdžio Ø ≤200 mm</t>
    </r>
  </si>
  <si>
    <r>
      <rPr>
        <b/>
        <sz val="9"/>
        <rFont val="Times New Roman"/>
        <family val="1"/>
        <charset val="186"/>
      </rPr>
      <t>1 m</t>
    </r>
    <r>
      <rPr>
        <sz val="9"/>
        <rFont val="Times New Roman"/>
        <family val="1"/>
        <charset val="186"/>
      </rPr>
      <t xml:space="preserve"> vamzdyno SN8 įrengimas iki 3 m gylio (su žemės darbais) kai vamzdžio Ø 250 - 315 mm</t>
    </r>
  </si>
  <si>
    <r>
      <rPr>
        <b/>
        <sz val="9"/>
        <rFont val="Times New Roman"/>
        <family val="1"/>
        <charset val="186"/>
      </rPr>
      <t>1 vnt.</t>
    </r>
    <r>
      <rPr>
        <sz val="9"/>
        <rFont val="Times New Roman"/>
        <family val="1"/>
        <charset val="186"/>
      </rPr>
      <t xml:space="preserve"> plastikinių pralaidų Ø 200 mm 6 m ilgio įrengimas, gofruotais vamzdžiais (su antgaliais ir žemės darbais);</t>
    </r>
  </si>
  <si>
    <r>
      <rPr>
        <b/>
        <sz val="9"/>
        <rFont val="Times New Roman"/>
        <family val="1"/>
        <charset val="186"/>
      </rPr>
      <t>1 vnt.</t>
    </r>
    <r>
      <rPr>
        <sz val="9"/>
        <rFont val="Times New Roman"/>
        <family val="1"/>
        <charset val="186"/>
      </rPr>
      <t xml:space="preserve"> plastikinių pralaidų Ø 300 mm 6 m ilgio įrengimas, gofruotais vamzdžiais (su antgaliais ir žemės darbais);</t>
    </r>
  </si>
  <si>
    <r>
      <rPr>
        <b/>
        <sz val="9"/>
        <rFont val="Times New Roman"/>
        <family val="1"/>
        <charset val="186"/>
      </rPr>
      <t>1 vnt.</t>
    </r>
    <r>
      <rPr>
        <sz val="9"/>
        <rFont val="Times New Roman"/>
        <family val="1"/>
        <charset val="186"/>
      </rPr>
      <t xml:space="preserve"> plastikinių pralaidų Ø 400 mm 6 m ilgio įrengimas, gofruotais vamzdžiais (su antgaliais ir žemės darbais);</t>
    </r>
  </si>
  <si>
    <r>
      <rPr>
        <b/>
        <sz val="9"/>
        <rFont val="Times New Roman"/>
        <family val="1"/>
        <charset val="186"/>
      </rPr>
      <t>1 vnt.</t>
    </r>
    <r>
      <rPr>
        <sz val="9"/>
        <rFont val="Times New Roman"/>
        <family val="1"/>
        <charset val="186"/>
      </rPr>
      <t xml:space="preserve"> šulinio dangčio 700 mm 40 t. sumontavimas;</t>
    </r>
  </si>
  <si>
    <r>
      <rPr>
        <b/>
        <sz val="9"/>
        <rFont val="Times New Roman"/>
        <family val="1"/>
        <charset val="186"/>
      </rPr>
      <t>1 vnt.</t>
    </r>
    <r>
      <rPr>
        <sz val="9"/>
        <rFont val="Times New Roman"/>
        <family val="1"/>
        <charset val="186"/>
      </rPr>
      <t xml:space="preserve"> ketinių liukų keitimas į plaukiojančio tipo.</t>
    </r>
  </si>
  <si>
    <r>
      <rPr>
        <b/>
        <sz val="9"/>
        <rFont val="Times New Roman"/>
        <family val="1"/>
        <charset val="186"/>
      </rPr>
      <t>1 vnt</t>
    </r>
    <r>
      <rPr>
        <sz val="9"/>
        <rFont val="Times New Roman"/>
        <family val="1"/>
        <charset val="186"/>
      </rPr>
      <t>. esamo kelio ženklo skydo perkėlimas ant kitos atramos, esant poreikiui pridedant papildomus laikiklius;</t>
    </r>
  </si>
  <si>
    <r>
      <rPr>
        <b/>
        <sz val="9"/>
        <rFont val="Times New Roman"/>
        <family val="1"/>
        <charset val="186"/>
      </rPr>
      <t>1 m</t>
    </r>
    <r>
      <rPr>
        <sz val="9"/>
        <rFont val="Times New Roman"/>
        <family val="1"/>
        <charset val="186"/>
      </rPr>
      <t xml:space="preserve"> esamos atramos prailginimas</t>
    </r>
  </si>
  <si>
    <r>
      <rPr>
        <b/>
        <sz val="9"/>
        <rFont val="Times New Roman"/>
        <family val="1"/>
        <charset val="186"/>
      </rPr>
      <t>1 vnt.</t>
    </r>
    <r>
      <rPr>
        <sz val="9"/>
        <rFont val="Times New Roman"/>
        <family val="1"/>
        <charset val="186"/>
      </rPr>
      <t xml:space="preserve"> ø 70 cm sferinio veidrodžio (su pritvirtinimu prie atramos) įrengimas</t>
    </r>
  </si>
  <si>
    <r>
      <rPr>
        <b/>
        <sz val="9"/>
        <color theme="1"/>
        <rFont val="Times New Roman"/>
        <family val="1"/>
        <charset val="186"/>
      </rPr>
      <t>100 m²</t>
    </r>
    <r>
      <rPr>
        <sz val="9"/>
        <color theme="1"/>
        <rFont val="Times New Roman"/>
        <family val="1"/>
        <charset val="186"/>
      </rPr>
      <t xml:space="preserve"> Žvyro pasluoksnio 0/32 h=10 cm įrengimas</t>
    </r>
  </si>
  <si>
    <t xml:space="preserve">DARBŲ TECHNINĖ SPECIFIKACIJA IR PRELIMINARŪS KIEKIAI </t>
  </si>
  <si>
    <t xml:space="preserve">PASTABA: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</si>
  <si>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r>
      <rPr>
        <b/>
        <sz val="9"/>
        <rFont val="Times New Roman"/>
        <family val="1"/>
        <charset val="186"/>
      </rPr>
      <t>100 m</t>
    </r>
    <r>
      <rPr>
        <b/>
        <vertAlign val="superscript"/>
        <sz val="9"/>
        <rFont val="Times New Roman"/>
        <family val="1"/>
        <charset val="186"/>
      </rPr>
      <t>2</t>
    </r>
    <r>
      <rPr>
        <b/>
        <sz val="9"/>
        <rFont val="Times New Roman"/>
        <family val="1"/>
        <charset val="186"/>
      </rPr>
      <t xml:space="preserve"> </t>
    </r>
    <r>
      <rPr>
        <sz val="9"/>
        <rFont val="Times New Roman"/>
        <family val="1"/>
        <charset val="186"/>
      </rPr>
      <t>dangos valymas mechanizuotai ir dalinai rankiniu būdu.</t>
    </r>
  </si>
  <si>
    <r>
      <rPr>
        <b/>
        <sz val="9"/>
        <color theme="1"/>
        <rFont val="Times New Roman"/>
        <family val="1"/>
        <charset val="186"/>
      </rPr>
      <t>1 m</t>
    </r>
    <r>
      <rPr>
        <b/>
        <vertAlign val="superscript"/>
        <sz val="9"/>
        <color theme="1"/>
        <rFont val="Times New Roman"/>
        <family val="1"/>
        <charset val="186"/>
      </rPr>
      <t>2</t>
    </r>
    <r>
      <rPr>
        <sz val="9"/>
        <color theme="1"/>
        <rFont val="Times New Roman"/>
        <family val="1"/>
        <charset val="186"/>
      </rPr>
      <t xml:space="preserve"> Keičiant sluoksnio storį ištisinis asfaltavimas 5 cm </t>
    </r>
    <r>
      <rPr>
        <b/>
        <sz val="9"/>
        <color theme="1"/>
        <rFont val="Times New Roman"/>
        <family val="1"/>
        <charset val="186"/>
      </rPr>
      <t>AC 11 VN</t>
    </r>
    <r>
      <rPr>
        <sz val="9"/>
        <color theme="1"/>
        <rFont val="Times New Roman"/>
        <family val="1"/>
        <charset val="186"/>
      </rPr>
      <t xml:space="preserve">  ant esamos asfaltbetonio dangos kiekvienam 1,0 cm sluoksnio storio pridėti arba atimti.</t>
    </r>
  </si>
  <si>
    <r>
      <rPr>
        <b/>
        <sz val="9"/>
        <color theme="1"/>
        <rFont val="Times New Roman"/>
        <family val="1"/>
        <charset val="186"/>
      </rPr>
      <t>1 m</t>
    </r>
    <r>
      <rPr>
        <b/>
        <vertAlign val="superscript"/>
        <sz val="9"/>
        <color theme="1"/>
        <rFont val="Times New Roman"/>
        <family val="1"/>
        <charset val="186"/>
      </rPr>
      <t>2</t>
    </r>
    <r>
      <rPr>
        <vertAlign val="superscript"/>
        <sz val="9"/>
        <color theme="1"/>
        <rFont val="Times New Roman"/>
        <family val="1"/>
        <charset val="186"/>
      </rPr>
      <t xml:space="preserve"> </t>
    </r>
    <r>
      <rPr>
        <sz val="9"/>
        <color theme="1"/>
        <rFont val="Times New Roman"/>
        <family val="1"/>
        <charset val="186"/>
      </rPr>
      <t xml:space="preserve">Keičiant sluoksnio storį viensluoksnės asfaltavimas 8 cm </t>
    </r>
    <r>
      <rPr>
        <b/>
        <sz val="9"/>
        <color theme="1"/>
        <rFont val="Times New Roman"/>
        <family val="1"/>
        <charset val="186"/>
      </rPr>
      <t>AC 16 PD</t>
    </r>
    <r>
      <rPr>
        <sz val="9"/>
        <color theme="1"/>
        <rFont val="Times New Roman"/>
        <family val="1"/>
        <charset val="186"/>
      </rPr>
      <t xml:space="preserve">  ant esamos asfaltbetonio dangos kiekvienam 1,0 cm sluoksnio storio pridėti arba atimti.</t>
    </r>
  </si>
  <si>
    <r>
      <rPr>
        <b/>
        <sz val="9"/>
        <rFont val="Times New Roman"/>
        <family val="1"/>
        <charset val="186"/>
      </rPr>
      <t>1 vnt.</t>
    </r>
    <r>
      <rPr>
        <sz val="9"/>
        <rFont val="Times New Roman"/>
        <family val="1"/>
        <charset val="186"/>
      </rPr>
      <t xml:space="preserve"> esamų pralaidų d200-d400 demontavimas iki 6 m. ilgio, išvežimas;</t>
    </r>
  </si>
  <si>
    <r>
      <rPr>
        <b/>
        <sz val="9"/>
        <rFont val="Times New Roman"/>
        <family val="1"/>
        <charset val="186"/>
      </rPr>
      <t>1 vnt.</t>
    </r>
    <r>
      <rPr>
        <sz val="9"/>
        <rFont val="Times New Roman"/>
        <family val="1"/>
        <charset val="186"/>
      </rPr>
      <t xml:space="preserve"> esamų pralaidų d200-d400 demontavimas 6-12 m. ilgio, išvežimas;</t>
    </r>
  </si>
  <si>
    <r>
      <rPr>
        <b/>
        <sz val="9"/>
        <rFont val="Times New Roman"/>
        <family val="1"/>
        <charset val="186"/>
      </rPr>
      <t>1 vnt.</t>
    </r>
    <r>
      <rPr>
        <sz val="9"/>
        <rFont val="Times New Roman"/>
        <family val="1"/>
        <charset val="186"/>
      </rPr>
      <t xml:space="preserve"> šulinio liuko paaukštinimas g/b žiedais 5-10-15-20cm;</t>
    </r>
  </si>
  <si>
    <t>1 m. plastikinių pralaidų Ø 200 mm  (kiekvienam sekančiam 1m pridėti arba atimti) įrengimas, gofruotais vamzdiais su žemės darbais.</t>
  </si>
  <si>
    <t>1 m. plastikinių pralaidų Ø 300 mm  (kiekvienam sekančiam 1m pridėti arba atimti) įrengimas, gofruotais vamzdiais su žemės darbais.</t>
  </si>
  <si>
    <t>1 m. plastikinių pralaidų Ø 400 mm  (kiekvienam sekančiam 1m pridėti arba atimti) įrengimas, gofruotais vamzdiais su žemės darbais.</t>
  </si>
  <si>
    <r>
      <t>1 m</t>
    </r>
    <r>
      <rPr>
        <sz val="9"/>
        <rFont val="Times New Roman"/>
        <family val="1"/>
        <charset val="186"/>
      </rPr>
      <t xml:space="preserve"> kelio ženklo atramos įrengimas</t>
    </r>
    <r>
      <rPr>
        <b/>
        <sz val="9"/>
        <rFont val="Times New Roman"/>
        <family val="1"/>
        <charset val="186"/>
      </rPr>
      <t xml:space="preserve">  </t>
    </r>
    <r>
      <rPr>
        <sz val="9"/>
        <rFont val="Times New Roman"/>
        <family val="1"/>
      </rPr>
      <t>Ø76</t>
    </r>
  </si>
  <si>
    <r>
      <t xml:space="preserve">1 m </t>
    </r>
    <r>
      <rPr>
        <sz val="9"/>
        <rFont val="Times New Roman"/>
        <family val="1"/>
      </rPr>
      <t>kelio ženklo atramos įrengimas  Ø76</t>
    </r>
    <r>
      <rPr>
        <b/>
        <sz val="9"/>
        <rFont val="Times New Roman"/>
        <family val="1"/>
        <charset val="186"/>
      </rPr>
      <t xml:space="preserve"> </t>
    </r>
    <r>
      <rPr>
        <sz val="9"/>
        <rFont val="Times New Roman"/>
        <family val="1"/>
      </rPr>
      <t>(atramos spalva RAL 9004)</t>
    </r>
  </si>
  <si>
    <r>
      <t xml:space="preserve">1 m </t>
    </r>
    <r>
      <rPr>
        <sz val="9"/>
        <rFont val="Times New Roman"/>
        <family val="1"/>
      </rPr>
      <t>kelio ženklo atramos įrengimas  Ø60 (atramos spalva RAL 9004)</t>
    </r>
  </si>
  <si>
    <r>
      <t xml:space="preserve">1 m </t>
    </r>
    <r>
      <rPr>
        <sz val="9"/>
        <rFont val="Times New Roman"/>
        <family val="1"/>
      </rPr>
      <t>kelio ženklo atramos įrengimas</t>
    </r>
    <r>
      <rPr>
        <b/>
        <sz val="9"/>
        <rFont val="Times New Roman"/>
        <family val="1"/>
        <charset val="186"/>
      </rPr>
      <t xml:space="preserve">  </t>
    </r>
    <r>
      <rPr>
        <sz val="9"/>
        <rFont val="Times New Roman"/>
        <family val="1"/>
      </rPr>
      <t xml:space="preserve">Ø60 </t>
    </r>
  </si>
  <si>
    <r>
      <rPr>
        <b/>
        <sz val="9"/>
        <color theme="1"/>
        <rFont val="Times New Roman"/>
        <family val="1"/>
        <charset val="186"/>
      </rPr>
      <t>100 m²</t>
    </r>
    <r>
      <rPr>
        <sz val="9"/>
        <color theme="1"/>
        <rFont val="Times New Roman"/>
        <family val="1"/>
        <charset val="186"/>
      </rPr>
      <t xml:space="preserve"> Apsauginio šalčiui atsparaus pagrindo sluoksnio įrengimas  h-20 cm</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</si>
  <si>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5 cm storio viensluoksnės dangos  įrengimas , panaudojant klotuvą su automat. aukščio reguliavimu iš asfaltbetonio mišinio </t>
    </r>
    <r>
      <rPr>
        <b/>
        <sz val="9"/>
        <rFont val="Times New Roman"/>
        <family val="1"/>
        <charset val="186"/>
      </rPr>
      <t>AC 11 VN</t>
    </r>
    <r>
      <rPr>
        <sz val="9"/>
        <rFont val="Times New Roman"/>
        <family val="1"/>
        <charset val="186"/>
      </rPr>
      <t xml:space="preserve"> (ant esamos dangos). (Bituminės sandarinimo juostos įsivertinimas)</t>
    </r>
  </si>
  <si>
    <r>
      <rPr>
        <b/>
        <sz val="9"/>
        <rFont val="Times New Roman"/>
        <family val="1"/>
        <charset val="186"/>
      </rPr>
      <t>1 m</t>
    </r>
    <r>
      <rPr>
        <b/>
        <vertAlign val="superscript"/>
        <sz val="9"/>
        <rFont val="Times New Roman"/>
        <family val="1"/>
        <charset val="186"/>
      </rPr>
      <t>2</t>
    </r>
    <r>
      <rPr>
        <b/>
        <sz val="9"/>
        <rFont val="Times New Roman"/>
        <family val="1"/>
        <charset val="186"/>
      </rPr>
      <t xml:space="preserve"> </t>
    </r>
    <r>
      <rPr>
        <sz val="9"/>
        <rFont val="Times New Roman"/>
        <family val="1"/>
        <charset val="186"/>
      </rPr>
      <t xml:space="preserve">8 cm storio viensluoksnės dangos įrengimas , panaudojant klotuvą su automat. aukščio reguliavimu iš asfalbetonio mišinio </t>
    </r>
    <r>
      <rPr>
        <b/>
        <sz val="9"/>
        <rFont val="Times New Roman"/>
        <family val="1"/>
        <charset val="186"/>
      </rPr>
      <t>AC 16 PD</t>
    </r>
    <r>
      <rPr>
        <sz val="9"/>
        <rFont val="Times New Roman"/>
        <family val="1"/>
        <charset val="186"/>
      </rPr>
      <t xml:space="preserve"> ant paruošto pagrindo. (Bituminės sandarinimo juostos įsivertinimas).</t>
    </r>
  </si>
  <si>
    <r>
      <rPr>
        <b/>
        <sz val="9"/>
        <color theme="1"/>
        <rFont val="Times New Roman"/>
        <family val="1"/>
        <charset val="186"/>
      </rPr>
      <t>100 m²</t>
    </r>
    <r>
      <rPr>
        <sz val="9"/>
        <color theme="1"/>
        <rFont val="Times New Roman"/>
        <family val="1"/>
        <charset val="186"/>
      </rPr>
      <t xml:space="preserve"> Keičiant AŠAS sluoksnio storį, (kiekvienam sekančiam 1 cm pridėti arba atimti)</t>
    </r>
  </si>
  <si>
    <r>
      <rPr>
        <b/>
        <sz val="9"/>
        <color theme="1"/>
        <rFont val="Times New Roman"/>
        <family val="1"/>
        <charset val="186"/>
      </rPr>
      <t>100 m²</t>
    </r>
    <r>
      <rPr>
        <sz val="9"/>
        <color theme="1"/>
        <rFont val="Times New Roman"/>
        <family val="1"/>
        <charset val="186"/>
      </rPr>
      <t xml:space="preserve"> Keičiant pasluoksnio žvyro fr. 0/32 sluoksnio storį, (kiekvienam sekančiam 1 cm pridėti arba atimti)</t>
    </r>
  </si>
  <si>
    <r>
      <rPr>
        <b/>
        <sz val="9"/>
        <rFont val="Times New Roman"/>
        <family val="1"/>
        <charset val="186"/>
      </rPr>
      <t>100 m</t>
    </r>
    <r>
      <rPr>
        <b/>
        <vertAlign val="superscript"/>
        <sz val="9"/>
        <rFont val="Times New Roman"/>
        <family val="1"/>
        <charset val="186"/>
      </rPr>
      <t>2</t>
    </r>
    <r>
      <rPr>
        <sz val="9"/>
        <rFont val="Times New Roman"/>
        <family val="1"/>
        <charset val="186"/>
      </rPr>
      <t xml:space="preserve"> dolomitinės skaldos sluoksnio fr. 0/45 įrengimas (150 mm), sutankinimas</t>
    </r>
  </si>
  <si>
    <r>
      <rPr>
        <b/>
        <sz val="9"/>
        <rFont val="Times New Roman"/>
        <family val="1"/>
        <charset val="186"/>
      </rPr>
      <t>100 m</t>
    </r>
    <r>
      <rPr>
        <b/>
        <vertAlign val="superscript"/>
        <sz val="9"/>
        <rFont val="Times New Roman"/>
        <family val="1"/>
        <charset val="186"/>
      </rPr>
      <t>2</t>
    </r>
    <r>
      <rPr>
        <sz val="9"/>
        <rFont val="Times New Roman"/>
        <family val="1"/>
        <charset val="186"/>
      </rPr>
      <t xml:space="preserve"> dolomitinės skaldos fr. 0/45 pokytis (kiekvienam 1 cm storio sluoksnio pasikeitimui pridėti arba atimti)</t>
    </r>
  </si>
  <si>
    <r>
      <rPr>
        <b/>
        <sz val="9"/>
        <rFont val="Times New Roman"/>
        <family val="1"/>
      </rPr>
      <t>100 m</t>
    </r>
    <r>
      <rPr>
        <b/>
        <vertAlign val="superscript"/>
        <sz val="9"/>
        <rFont val="Times New Roman"/>
        <family val="1"/>
      </rPr>
      <t>2</t>
    </r>
    <r>
      <rPr>
        <sz val="9"/>
        <rFont val="Times New Roman"/>
        <family val="1"/>
        <charset val="186"/>
      </rPr>
      <t xml:space="preserve"> pagrindo sluoksnio be rišiklių skersinis ir išilginis profiliavimas bei stiprinimas panaudojant trupintą (frezuotą) asfaltą ir pridedamo kiekio ne mažiau 30 proc. skaldos (frakc 0/45 ir/arba 0/32), sutankinimas</t>
    </r>
  </si>
  <si>
    <r>
      <rPr>
        <b/>
        <sz val="9"/>
        <color theme="1"/>
        <rFont val="Times New Roman"/>
        <family val="1"/>
      </rPr>
      <t>1 m</t>
    </r>
    <r>
      <rPr>
        <sz val="9"/>
        <color theme="1"/>
        <rFont val="Times New Roman"/>
        <family val="1"/>
      </rPr>
      <t xml:space="preserve"> greičio mažinimo kalnelių iš a/b įrengimas (Sinusoidinės formos, 8 cm aukščio) vadovaujantis: Inžinerinių saugaus eismo priemonių projektavimo ir naudojimo rekomendacijų R ISEP 10. Plotis parenkamas pagal leidžiamą ,aksimalų greitį gatvėje: 20 km/h 2,00 m.</t>
    </r>
  </si>
  <si>
    <r>
      <rPr>
        <b/>
        <sz val="9"/>
        <rFont val="Times New Roman"/>
        <family val="1"/>
      </rPr>
      <t>1 m</t>
    </r>
    <r>
      <rPr>
        <sz val="9"/>
        <rFont val="Times New Roman"/>
        <family val="1"/>
        <charset val="186"/>
      </rPr>
      <t xml:space="preserve"> greičio mažinimo kalnelių iš a/b įrengimas (Sinusoidinės formos, 8 cm aukščio) vadovaujantis: Inžinerinių saugaus eismo priemonių projektavimo ir naudojimo rekomendacijų R ISEP 10. Plotis parenkamas pagal leidžiamą ,aksimalų greitį gatvėje: 30 km/h 3,500 m.</t>
    </r>
  </si>
  <si>
    <r>
      <rPr>
        <b/>
        <sz val="9"/>
        <rFont val="Times New Roman"/>
        <family val="1"/>
      </rPr>
      <t>1 m</t>
    </r>
    <r>
      <rPr>
        <sz val="9"/>
        <rFont val="Times New Roman"/>
        <family val="1"/>
        <charset val="186"/>
      </rPr>
      <t xml:space="preserve"> greičio mažinimo kalnelių iš a/b įrengimas (Sinusoidinės formos, 8 cm aukščio) vadovaujantis: Inžinerinių saugaus eismo priemonių projektavimo ir naudojimo rekomendacijų R ISEP 10. Plotis parenkamas pagal leidžiamą ,aksimalų greitį gatvėje: 50 km/h 6,00 m.</t>
    </r>
  </si>
  <si>
    <r>
      <rPr>
        <b/>
        <sz val="9"/>
        <rFont val="Times New Roman"/>
        <family val="1"/>
        <charset val="186"/>
      </rPr>
      <t>100 m</t>
    </r>
    <r>
      <rPr>
        <b/>
        <vertAlign val="superscript"/>
        <sz val="9"/>
        <rFont val="Times New Roman"/>
        <family val="1"/>
        <charset val="186"/>
      </rPr>
      <t>2</t>
    </r>
    <r>
      <rPr>
        <sz val="9"/>
        <rFont val="Times New Roman"/>
        <family val="1"/>
        <charset val="186"/>
      </rPr>
      <t xml:space="preserve"> asfalto drožlių išlyginimas ir sutankinimas</t>
    </r>
  </si>
  <si>
    <r>
      <rPr>
        <b/>
        <sz val="9"/>
        <color theme="1"/>
        <rFont val="Times New Roman"/>
        <family val="1"/>
      </rPr>
      <t>1 m</t>
    </r>
    <r>
      <rPr>
        <b/>
        <vertAlign val="superscript"/>
        <sz val="9"/>
        <color theme="1"/>
        <rFont val="Times New Roman"/>
        <family val="1"/>
      </rPr>
      <t xml:space="preserve">2  </t>
    </r>
    <r>
      <rPr>
        <sz val="9"/>
        <color theme="1"/>
        <rFont val="Times New Roman"/>
        <family val="1"/>
      </rPr>
      <t>12 cm storio d</t>
    </r>
    <r>
      <rPr>
        <sz val="9"/>
        <color theme="1"/>
        <rFont val="Times New Roman"/>
        <family val="1"/>
        <charset val="186"/>
      </rPr>
      <t>visluoksnė dangos  iš 8 cm storio asfaltbetonio pagrindo sluoksnio iš
mišinio AC 22 PN, juodų dangų pagruntavimas bitumine emulsija ir 4 cm storio asfaltbetonio viršutinio sluoksnio iš
mišinio AC 11 VN įrengimas.Bituminės sandarinimo juosta.</t>
    </r>
  </si>
  <si>
    <r>
      <rPr>
        <b/>
        <sz val="9"/>
        <rFont val="Times New Roman"/>
        <family val="1"/>
        <charset val="186"/>
      </rPr>
      <t>1t</t>
    </r>
    <r>
      <rPr>
        <sz val="9"/>
        <rFont val="Times New Roman"/>
        <family val="1"/>
        <charset val="186"/>
      </rPr>
      <t xml:space="preserve"> asfaltbetonio dangos AC16PD atsatymas prie bortų, bituminė sandarinimo juosta.</t>
    </r>
  </si>
  <si>
    <r>
      <rPr>
        <b/>
        <sz val="9"/>
        <rFont val="Times New Roman"/>
        <family val="1"/>
      </rPr>
      <t>1 m</t>
    </r>
    <r>
      <rPr>
        <b/>
        <vertAlign val="superscript"/>
        <sz val="9"/>
        <rFont val="Times New Roman"/>
        <family val="1"/>
      </rPr>
      <t>2</t>
    </r>
    <r>
      <rPr>
        <sz val="9"/>
        <rFont val="Times New Roman"/>
        <family val="1"/>
        <charset val="186"/>
      </rPr>
      <t xml:space="preserve"> asfalto dangų atnaujinimas pridedant naujo asfaltbetonio mišinio. Nufrezuoti ne mažiau kaip 3,5 cm storio esamo asfaltbetonio sluoksnį, nuvalyti dangą, gruntuoti bitumine emulsija. 4 cm storio dangos įrengimas, panaudojant klotuvą su automatiniu aukščio reguliavimu iš asfaltbetonio mišinio AC 11 VN (mišiniui naudojamas kelių bitumas 70/100) , šulinių liukų pakėlimas, statybinių atliekų utilizavimas.  Bituminė sandarinimo juosta. Nufrezuotą masę išvežti ir tolygiai paskleisti iki 10 km spinduliu seniūnijos nurodytame kelyje ar gatvėje</t>
    </r>
  </si>
  <si>
    <r>
      <rPr>
        <b/>
        <sz val="9"/>
        <color theme="1"/>
        <rFont val="Times New Roman"/>
        <family val="1"/>
      </rPr>
      <t>1 m</t>
    </r>
    <r>
      <rPr>
        <b/>
        <vertAlign val="superscript"/>
        <sz val="9"/>
        <color theme="1"/>
        <rFont val="Times New Roman"/>
        <family val="1"/>
      </rPr>
      <t>2</t>
    </r>
    <r>
      <rPr>
        <sz val="9"/>
        <color theme="1"/>
        <rFont val="Times New Roman"/>
        <family val="1"/>
        <charset val="186"/>
      </rPr>
      <t xml:space="preserve"> keičiant žvyro sluoksnio storį, (kiekvienam sekančiam 1cm pridėti arba atimti).</t>
    </r>
  </si>
  <si>
    <r>
      <rPr>
        <b/>
        <sz val="9"/>
        <color theme="1"/>
        <rFont val="Times New Roman"/>
        <family val="1"/>
      </rPr>
      <t>1 m</t>
    </r>
    <r>
      <rPr>
        <b/>
        <vertAlign val="superscript"/>
        <sz val="9"/>
        <color theme="1"/>
        <rFont val="Times New Roman"/>
        <family val="1"/>
      </rPr>
      <t>2</t>
    </r>
    <r>
      <rPr>
        <sz val="9"/>
        <color theme="1"/>
        <rFont val="Times New Roman"/>
        <family val="1"/>
      </rPr>
      <t xml:space="preserve"> keičiant kelkrašių iš dolomitinės skaldos ir juodžiamio su žolės sėklomis storį, (kiekvienam sekančiam 1cm pridėti atimti).</t>
    </r>
  </si>
  <si>
    <r>
      <rPr>
        <b/>
        <sz val="9"/>
        <color theme="1"/>
        <rFont val="Times New Roman"/>
        <family val="1"/>
      </rPr>
      <t>1  m</t>
    </r>
    <r>
      <rPr>
        <b/>
        <vertAlign val="superscript"/>
        <sz val="9"/>
        <color theme="1"/>
        <rFont val="Times New Roman"/>
        <family val="1"/>
      </rPr>
      <t>2</t>
    </r>
    <r>
      <rPr>
        <sz val="9"/>
        <color theme="1"/>
        <rFont val="Times New Roman"/>
        <family val="1"/>
        <charset val="186"/>
      </rPr>
      <t xml:space="preserve"> 8 cm storio kelkraščių iš dolomitinės skaldos įrengimas fr 16/32 (pridedant 20 % juodžemio su žolės sėklomis) ir sutankinimas vibrovolu.</t>
    </r>
  </si>
  <si>
    <r>
      <rPr>
        <b/>
        <sz val="9"/>
        <color theme="1"/>
        <rFont val="Times New Roman"/>
        <family val="1"/>
      </rPr>
      <t>1 m</t>
    </r>
    <r>
      <rPr>
        <b/>
        <vertAlign val="superscript"/>
        <sz val="9"/>
        <color theme="1"/>
        <rFont val="Times New Roman"/>
        <family val="1"/>
      </rPr>
      <t>2</t>
    </r>
    <r>
      <rPr>
        <sz val="9"/>
        <color theme="1"/>
        <rFont val="Times New Roman"/>
        <family val="1"/>
        <charset val="186"/>
      </rPr>
      <t xml:space="preserve"> kelkraščių pažvyravimas fr 0/32 vid. 8 cm storiu (su medžiagomis ir sutankinimu).</t>
    </r>
  </si>
  <si>
    <t>1 vnt. signalis stulpelis 1500mm. (baltas stulpesi su atšvaistu) be įrengimo.</t>
  </si>
  <si>
    <t>1 m2  išorinės kelkraščio briaunos atstatymas, kai kelkraščio augalinė danga išplatėjusi. Nupjauti susikaupusį gruntą autogreideriu, priklausomai nuo kiekio - paskleisti ant šlaito arba išvežti, išpurenti nukastą plotą, užsėti žolių sėklomis, užakėti ir pritankinti.</t>
  </si>
  <si>
    <r>
      <rPr>
        <b/>
        <sz val="9"/>
        <color theme="1"/>
        <rFont val="Times New Roman"/>
        <family val="1"/>
      </rPr>
      <t>1 dienos</t>
    </r>
    <r>
      <rPr>
        <sz val="9"/>
        <color theme="1"/>
        <rFont val="Times New Roman"/>
        <family val="1"/>
      </rPr>
      <t xml:space="preserve"> Autogreiderio nuoma  (8val.).</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</si>
  <si>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betono trinkelių (pilkos spalvos) dangos perklojimas (senų betono trinkelių arba plytelių ardymas, statybinių šiukšlių išvežimas, skaldos atsijų įrengimas h- 3 cm., betono trinkelių h-6-8 cm., įrengimas, skaldos atsijų pagrindo ir betono trinkelių dangos tankinimas);</t>
    </r>
  </si>
  <si>
    <r>
      <rPr>
        <b/>
        <sz val="9"/>
        <rFont val="Times New Roman"/>
        <family val="1"/>
        <charset val="186"/>
      </rPr>
      <t>1 m</t>
    </r>
    <r>
      <rPr>
        <b/>
        <vertAlign val="superscript"/>
        <sz val="9"/>
        <rFont val="Times New Roman"/>
        <family val="1"/>
        <charset val="186"/>
      </rPr>
      <t>3</t>
    </r>
    <r>
      <rPr>
        <sz val="9"/>
        <rFont val="Times New Roman"/>
        <family val="1"/>
        <charset val="186"/>
      </rPr>
      <t xml:space="preserve"> kelio/tako lovio įrengimas išvežant gruntą 5 km atstumu įskaintant planiravimą ir sutankinimą</t>
    </r>
  </si>
  <si>
    <r>
      <t>1 m</t>
    </r>
    <r>
      <rPr>
        <b/>
        <vertAlign val="superscript"/>
        <sz val="9"/>
        <rFont val="Times New Roman"/>
        <family val="1"/>
        <charset val="186"/>
      </rPr>
      <t>2</t>
    </r>
    <r>
      <rPr>
        <b/>
        <sz val="9"/>
        <rFont val="Times New Roman"/>
        <family val="1"/>
        <charset val="186"/>
      </rPr>
      <t xml:space="preserve"> </t>
    </r>
    <r>
      <rPr>
        <sz val="9"/>
        <rFont val="Times New Roman"/>
        <family val="1"/>
        <charset val="186"/>
      </rPr>
      <t>apsauginio šalčiui atsparaus sluoksnio įrengimas (200 mm) iš žvyro-smėlio fr. 0/32 mišinio , sutankinimas</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</si>
  <si>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dolomitinės skaldos sluoksnio fr. 0/32 ir/arba 0/45 įrengimas (150 mm), sutankinimas</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</si>
  <si>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dolomitinės skaldos fr. 0/32 ir/arba 0/45 pokytis (kiekvienam 1 cm storio sluoksnio pasikeitimui pridėti arba atimti)</t>
    </r>
  </si>
  <si>
    <r>
      <rPr>
        <b/>
        <sz val="9"/>
        <rFont val="Times New Roman"/>
        <family val="1"/>
        <charset val="186"/>
      </rPr>
      <t>1 m</t>
    </r>
    <r>
      <rPr>
        <b/>
        <vertAlign val="superscript"/>
        <sz val="9"/>
        <rFont val="Times New Roman"/>
        <family val="1"/>
        <charset val="186"/>
      </rPr>
      <t>2</t>
    </r>
    <r>
      <rPr>
        <sz val="9"/>
        <rFont val="Times New Roman"/>
        <family val="1"/>
        <charset val="186"/>
      </rPr>
      <t xml:space="preserve"> dirvos paruošimas vejai rankiniu būdu, užpilant iki 10cm storio sluoksnį augalinio dirvožemio įskaitant vejos užsėjimą</t>
    </r>
  </si>
  <si>
    <r>
      <rPr>
        <b/>
        <sz val="9"/>
        <rFont val="Times New Roman"/>
        <family val="1"/>
      </rPr>
      <t>1 m</t>
    </r>
    <r>
      <rPr>
        <b/>
        <vertAlign val="superscript"/>
        <sz val="9"/>
        <rFont val="Times New Roman"/>
        <family val="1"/>
      </rPr>
      <t>2</t>
    </r>
    <r>
      <rPr>
        <b/>
        <sz val="9"/>
        <rFont val="Times New Roman"/>
        <family val="1"/>
      </rPr>
      <t xml:space="preserve"> </t>
    </r>
    <r>
      <rPr>
        <sz val="9"/>
        <rFont val="Times New Roman"/>
        <family val="1"/>
      </rPr>
      <t>ažūrinių trinkelių "Eco Line" (200x100x80) dangos įrengimas užpilant tarpelius  vidutinio sunkumo dirvozemiu maišytu su 0/5 frakcijos akmenukais ir vejos sėkla</t>
    </r>
  </si>
  <si>
    <t>Teikdamas pasiūlymą tiekėjas įvertina visas išlaidas būtinas darbų atlikimui: draudimų, mechanizmų transportavimo, atliekų utilizavimo, galimas išlaidas dėl eismo organizavimo arba uždarymo, kelio ašinės linijos ir kelio juostos nužymėjimą
trasoje bei kt.</t>
  </si>
  <si>
    <r>
      <t xml:space="preserve">Preliminarus kiekis 12 mėn, m / m </t>
    </r>
    <r>
      <rPr>
        <vertAlign val="superscript"/>
        <sz val="9"/>
        <color theme="1"/>
        <rFont val="Times New Roman"/>
        <family val="1"/>
        <charset val="186"/>
      </rPr>
      <t>2</t>
    </r>
  </si>
  <si>
    <r>
      <t>Preliminarus kiekis 12 mėn,  t / m / m</t>
    </r>
    <r>
      <rPr>
        <vertAlign val="superscript"/>
        <sz val="9"/>
        <color theme="1"/>
        <rFont val="Times New Roman"/>
        <family val="1"/>
        <charset val="186"/>
      </rPr>
      <t xml:space="preserve">2 </t>
    </r>
  </si>
  <si>
    <r>
      <t>Preliminarus kiekis 12 mėn, m</t>
    </r>
    <r>
      <rPr>
        <vertAlign val="superscript"/>
        <sz val="9"/>
        <rFont val="Times New Roman"/>
        <family val="1"/>
        <charset val="186"/>
      </rPr>
      <t>2</t>
    </r>
  </si>
  <si>
    <t>Preliminarus kiekis 12 mėn, m</t>
  </si>
  <si>
    <r>
      <t>Preliminarus kiekis 12 mėn, m</t>
    </r>
    <r>
      <rPr>
        <vertAlign val="superscript"/>
        <sz val="9"/>
        <color theme="1"/>
        <rFont val="Times New Roman"/>
        <family val="1"/>
        <charset val="186"/>
      </rPr>
      <t>2</t>
    </r>
  </si>
  <si>
    <r>
      <t>Preliminarus kiekis 12 mėn, m</t>
    </r>
    <r>
      <rPr>
        <vertAlign val="superscript"/>
        <sz val="9"/>
        <rFont val="Times New Roman"/>
        <family val="1"/>
        <charset val="186"/>
      </rPr>
      <t>3</t>
    </r>
    <r>
      <rPr>
        <sz val="9"/>
        <rFont val="Times New Roman"/>
        <family val="1"/>
        <charset val="186"/>
      </rPr>
      <t xml:space="preserve"> </t>
    </r>
  </si>
  <si>
    <t>Preliminarus kiekis 12 mėn, vnt.</t>
  </si>
  <si>
    <r>
      <t>Preliminarus kiekis 12 mėn, m</t>
    </r>
    <r>
      <rPr>
        <vertAlign val="superscript"/>
        <sz val="9"/>
        <rFont val="Times New Roman"/>
        <family val="1"/>
        <charset val="186"/>
      </rPr>
      <t>3</t>
    </r>
  </si>
  <si>
    <t xml:space="preserve">Preliminarus kiekis 12 mėn, vnt. </t>
  </si>
  <si>
    <t xml:space="preserve">Preliminarus kiekis 12 mėn, vnt. / m  </t>
  </si>
  <si>
    <r>
      <t>Preliminarus kiekis 12 mėn, m</t>
    </r>
    <r>
      <rPr>
        <vertAlign val="superscript"/>
        <sz val="9"/>
        <color theme="1"/>
        <rFont val="Times New Roman"/>
        <family val="1"/>
        <charset val="186"/>
      </rPr>
      <t>2</t>
    </r>
    <r>
      <rPr>
        <sz val="9"/>
        <color theme="1"/>
        <rFont val="Times New Roman"/>
        <family val="1"/>
        <charset val="186"/>
      </rPr>
      <t xml:space="preserve"> / m / vnt.</t>
    </r>
  </si>
  <si>
    <r>
      <rPr>
        <b/>
        <sz val="9"/>
        <rFont val="Times New Roman"/>
        <family val="1"/>
      </rPr>
      <t>1 vnt.</t>
    </r>
    <r>
      <rPr>
        <sz val="9"/>
        <rFont val="Times New Roman"/>
        <family val="1"/>
        <charset val="186"/>
      </rPr>
      <t xml:space="preserve"> lankstus kelio stulpas 750mm. (oranžinis stulpelis su šviesą atspindinčia juosta) be įrengimo.</t>
    </r>
  </si>
  <si>
    <r>
      <rPr>
        <b/>
        <sz val="9"/>
        <rFont val="Times New Roman"/>
        <family val="1"/>
        <charset val="186"/>
      </rPr>
      <t>1 vnt.</t>
    </r>
    <r>
      <rPr>
        <sz val="9"/>
        <rFont val="Times New Roman"/>
        <family val="1"/>
        <charset val="186"/>
      </rPr>
      <t xml:space="preserve"> ø 60 cm sferinio veidrodžio (su pritvirtinimu prie atramos) įrengimas</t>
    </r>
  </si>
  <si>
    <r>
      <t>1 m</t>
    </r>
    <r>
      <rPr>
        <b/>
        <vertAlign val="superscript"/>
        <sz val="9"/>
        <rFont val="Times New Roman"/>
        <family val="1"/>
        <charset val="186"/>
      </rPr>
      <t>2</t>
    </r>
    <r>
      <rPr>
        <sz val="9"/>
        <rFont val="Times New Roman"/>
        <family val="1"/>
        <charset val="186"/>
      </rPr>
      <t xml:space="preserve"> 1 grupės dydžio RA 1 kelio ženklo skydo (su pritvirtinimu prie atramos) įrengimas</t>
    </r>
  </si>
  <si>
    <r>
      <t>1 m</t>
    </r>
    <r>
      <rPr>
        <b/>
        <vertAlign val="superscript"/>
        <sz val="9"/>
        <color theme="1"/>
        <rFont val="Times New Roman"/>
        <family val="1"/>
      </rPr>
      <t>2</t>
    </r>
    <r>
      <rPr>
        <b/>
        <sz val="9"/>
        <color theme="1"/>
        <rFont val="Times New Roman"/>
        <family val="1"/>
        <charset val="186"/>
      </rPr>
      <t xml:space="preserve"> </t>
    </r>
    <r>
      <rPr>
        <sz val="9"/>
        <color theme="1"/>
        <rFont val="Times New Roman"/>
        <family val="1"/>
      </rPr>
      <t>1 grupės dydžio RA 2 kelio ženklo skydo (su pritvirtinimu prie atramos) įrengimas</t>
    </r>
  </si>
  <si>
    <r>
      <t>1 m</t>
    </r>
    <r>
      <rPr>
        <b/>
        <vertAlign val="superscript"/>
        <sz val="9"/>
        <rFont val="Times New Roman"/>
        <family val="1"/>
      </rPr>
      <t>2</t>
    </r>
    <r>
      <rPr>
        <sz val="9"/>
        <rFont val="Times New Roman"/>
        <family val="1"/>
      </rPr>
      <t xml:space="preserve"> 0 grupės dydžio RA 1 kelio ženklo skydo (su pritvirtinimu prie atramos) įrengimas (skydo spalva RAL 9004)</t>
    </r>
  </si>
  <si>
    <r>
      <t>1 m</t>
    </r>
    <r>
      <rPr>
        <b/>
        <vertAlign val="superscript"/>
        <sz val="9"/>
        <rFont val="Times New Roman"/>
        <family val="1"/>
      </rPr>
      <t>2</t>
    </r>
    <r>
      <rPr>
        <sz val="9"/>
        <rFont val="Times New Roman"/>
        <family val="1"/>
      </rPr>
      <t xml:space="preserve"> 0 grupės dydžio RA 2 kelio ženklo skydo (su pritvirtinimu prie atramos) įrengimas (skydo spalva RAL 9004)</t>
    </r>
  </si>
  <si>
    <t>Pirkimo dalies Nr. 14 reikalavimai: Kelio ženklų savybių parinkimas ir pastatymas atliekamas vadovaujantis „Kelio ženklų įrengimo ir vertikaliojo ženklinimo taisyklėmis“ (2012-01-31, Nr. 3-83), „Kelio ženklų atramų parinkimo, projektavimo ir įrengimo taisyklėmis“ PĮT KŽA 08 (2008-09-29, Nr. V-298), „Automobilių kelių vertikaliųjų kelio ženklų techninių reikalavimų aprašu“ TRA VŽ 12 bei "Inžinerinių saugaus eismo priemonių projektavimo ir naudojimo rekomendacijomis R ISEP 10".</t>
  </si>
  <si>
    <t xml:space="preserve">Pirkimo dalies Nr.14 Ženklų įrengimas. Paprastasis remontas. Tauragės r. reikalavimai: kelio ženklams naudojami produktai turi būti sudaryti panaudojant antrinio panaudojimo medžiagas, ir (ar) pakartotinio panaudojimo medžiagas, ir (ar) perdirbtas medžiagas, jeigu tai neprieštaraujama galiojantiems kelio ženklams taikomiems standartams. </t>
  </si>
  <si>
    <t xml:space="preserve">Pirkimo dalių Nr.4-11 reikalavimai:  vidutinis paskleisto ir sutankinto žvyro sluoksnis turi būti apie 8 cm. Tačiau gali būti ir duobių virš 30 cm gylio ir virš 1 m pločio. </t>
  </si>
  <si>
    <t>Visi asvaltavimo darbai turi būti atlikti  vadovaujantis Via lietuva patvirtintu aprašu TRA ASFALTAS 25</t>
  </si>
  <si>
    <t>Kaip remontojamas plotas iki 1m2</t>
  </si>
  <si>
    <t>Kaip remontuojamas plotas iki 5m2</t>
  </si>
  <si>
    <t>Kaip remontuojamas plotas virš 5m2</t>
  </si>
  <si>
    <r>
      <t>1 m2 asfaltuotų kelių ir gatvių asfalbetonio dangos ne mažiau 50 mm storio duobių užtaisymas (su išfrezavimu valymu ir kraštų bei dugno padengimu bitumine emulsija) AC11VN asfaltbetoniu. Prijungčių (siūlių) šonai, naudojant asfalto sluoksnių įrengimo metodą „karštas prie šalto“, visu plotu ir pakankamu kiekiu turi būti padengiami karštu bitumu, karštu polimerais modifikuotu bitumu arba kitu bituminiu rišikliu (mase).</t>
    </r>
    <r>
      <rPr>
        <sz val="9"/>
        <rFont val="Times New Roman"/>
        <family val="1"/>
        <charset val="186"/>
      </rPr>
      <t xml:space="preserve"> Asfalto dangos sluoksnių klojimas turi atitikti ĮT ASFALTAS 25 reikalavimus.</t>
    </r>
  </si>
  <si>
    <t>Pirkimo dalies Nr. 1 darbai atliekami esant sausam orui ir paros vidutinei oro temperatūrai ne žemesnei kaip +5°C. Dangos sluoksniai neklojami, jei esamo sluoksnio paviršius yra šlapias. Asfalto duobių taisymo darbai seniūnijoje turi būti užbaigti per 5 darbo dienas nuo darbų (frezavimo) pradžios. Sandarintos siūlės (pvz.: asfalto viršutinio sluoksnio ir betono ar granito bordiūro kontakto vietoje) gali būti įrengiamos panaudojant siūlių sandariklius arba bitumines siūlių sandariklio juostas. Sandarintų siūlių įrengimas ir medžiagų charakteristikos pateiktos Automobilių kelių dangų siūlių, panaudojant sandariklius, įrengimo taisyklėse ĮT SS 17 (toliau – ĮT SS 17) ir Automobilių kelių dangų siūlių sandariklių techninių reikalavimų apraše TRA SS 15 (toliau – TRA SS 15), taip pat vadovautis gamintojo rekomendacijomis. Išdaužų užtaisymas asfalto dangose pagal tokį darbų aprašymą: Nužymėti frezavimo vietas; nufrezuoti išdaužų vietas asfalto dangose; pakrauti ir išvežti nufrezuotą asfaltą; patepti duobės kraštus siūlių klijais ir ugną bitumine emulsija; užtaisyti duobes AC11VN markės asfaltbetonio mišiniu, sutankinant plentvoliu.</t>
  </si>
  <si>
    <t xml:space="preserve">Specialiųjų pirkimo sąlygų 6 priedo tęsinys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</si>
</sst>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3"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sz val="9"/>
      <name val="Times New Roman"/>
      <family val="1"/>
      <charset val="186"/>
    </font>
    <font>
      <b/>
      <sz val="9"/>
      <name val="Times New Roman"/>
      <family val="1"/>
      <charset val="186"/>
    </font>
    <font>
      <b/>
      <vertAlign val="superscript"/>
      <sz val="9"/>
      <name val="Times New Roman"/>
      <family val="1"/>
      <charset val="186"/>
    </font>
    <font>
      <vertAlign val="superscript"/>
      <sz val="9"/>
      <color theme="1"/>
      <name val="Times New Roman"/>
      <family val="1"/>
      <charset val="186"/>
    </font>
    <font>
      <sz val="9"/>
      <color theme="1"/>
      <name val="Times New Roman"/>
      <family val="1"/>
      <charset val="186"/>
    </font>
    <font>
      <b/>
      <sz val="9"/>
      <color theme="1"/>
      <name val="Times New Roman"/>
      <family val="1"/>
      <charset val="186"/>
    </font>
    <font>
      <i/>
      <sz val="9"/>
      <color theme="1"/>
      <name val="Times New Roman"/>
      <family val="1"/>
      <charset val="186"/>
    </font>
    <font>
      <b/>
      <i/>
      <sz val="9"/>
      <color theme="1"/>
      <name val="Times New Roman"/>
      <family val="1"/>
      <charset val="186"/>
    </font>
    <font>
      <b/>
      <i/>
      <sz val="9"/>
      <name val="Times New Roman"/>
      <family val="1"/>
      <charset val="186"/>
    </font>
    <font>
      <vertAlign val="superscript"/>
      <sz val="9"/>
      <name val="Times New Roman"/>
      <family val="1"/>
      <charset val="186"/>
    </font>
    <font>
      <sz val="9"/>
      <color rgb="FFFF0000"/>
      <name val="Times New Roman"/>
      <family val="1"/>
      <charset val="186"/>
    </font>
    <font>
      <sz val="9"/>
      <color rgb="FF000000"/>
      <name val="Times New Roman"/>
      <family val="1"/>
      <charset val="186"/>
    </font>
    <font>
      <b/>
      <sz val="12"/>
      <color rgb="FF000000"/>
      <name val="Times New Roman"/>
      <family val="1"/>
      <charset val="186"/>
    </font>
    <font>
      <b/>
      <vertAlign val="superscript"/>
      <sz val="9"/>
      <color theme="1"/>
      <name val="Times New Roman"/>
      <family val="1"/>
      <charset val="186"/>
    </font>
    <font>
      <b/>
      <vertAlign val="superscript"/>
      <sz val="9"/>
      <name val="Times New Roman"/>
      <family val="1"/>
    </font>
    <font>
      <sz val="9"/>
      <name val="Times New Roman"/>
      <family val="1"/>
    </font>
    <font>
      <b/>
      <sz val="9"/>
      <name val="Times New Roman"/>
      <family val="1"/>
    </font>
    <font>
      <sz val="9"/>
      <color theme="1"/>
      <name val="Times New Roman"/>
      <family val="1"/>
    </font>
    <font>
      <b/>
      <sz val="9"/>
      <color theme="1"/>
      <name val="Times New Roman"/>
      <family val="1"/>
    </font>
    <font>
      <b/>
      <vertAlign val="superscript"/>
      <sz val="9"/>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44" fontId="3" fillId="2" borderId="1" xfId="1" applyFont="1" applyFill="1" applyBorder="1" applyAlignment="1">
      <alignment horizontal="center" vertical="center" wrapText="1"/>
    </xf>
    <xf numFmtId="44" fontId="3" fillId="0" borderId="1" xfId="1"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0" applyFont="1"/>
    <xf numFmtId="44" fontId="8"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44" fontId="3" fillId="2" borderId="7" xfId="1" applyFont="1" applyFill="1" applyBorder="1" applyAlignment="1">
      <alignment horizontal="center" vertical="center" wrapText="1"/>
    </xf>
    <xf numFmtId="0" fontId="7" fillId="0" borderId="8" xfId="0" applyFont="1" applyBorder="1" applyAlignment="1">
      <alignment horizontal="center" vertical="center" wrapText="1"/>
    </xf>
    <xf numFmtId="44" fontId="3" fillId="3" borderId="9" xfId="1" applyFont="1" applyFill="1" applyBorder="1" applyAlignment="1">
      <alignment horizontal="center" vertical="center" wrapText="1"/>
    </xf>
    <xf numFmtId="3" fontId="7" fillId="0" borderId="5" xfId="0" applyNumberFormat="1" applyFont="1" applyBorder="1" applyAlignment="1">
      <alignment horizontal="center" vertical="center" wrapText="1"/>
    </xf>
    <xf numFmtId="44" fontId="3" fillId="0" borderId="1" xfId="1" applyFont="1" applyFill="1" applyBorder="1" applyAlignment="1">
      <alignment horizontal="center" vertical="center" wrapText="1"/>
    </xf>
    <xf numFmtId="0" fontId="7" fillId="0" borderId="2" xfId="0" applyFont="1" applyBorder="1" applyAlignment="1">
      <alignment horizontal="center" vertical="center" wrapText="1"/>
    </xf>
    <xf numFmtId="44" fontId="3" fillId="3" borderId="16" xfId="1" applyFont="1" applyFill="1" applyBorder="1" applyAlignment="1">
      <alignment horizontal="center" vertical="center" wrapText="1"/>
    </xf>
    <xf numFmtId="0" fontId="7" fillId="0" borderId="0" xfId="0" applyFont="1"/>
    <xf numFmtId="0" fontId="13" fillId="0" borderId="0" xfId="0" applyFont="1" applyAlignment="1">
      <alignment horizontal="center"/>
    </xf>
    <xf numFmtId="44" fontId="7" fillId="0" borderId="0" xfId="1" applyFont="1" applyFill="1" applyAlignment="1">
      <alignment horizontal="center" vertical="center"/>
    </xf>
    <xf numFmtId="44" fontId="8" fillId="0" borderId="0" xfId="0" applyNumberFormat="1" applyFont="1" applyAlignment="1">
      <alignment vertical="center"/>
    </xf>
    <xf numFmtId="0" fontId="4" fillId="0" borderId="7" xfId="0" applyFont="1" applyBorder="1" applyAlignment="1">
      <alignment vertical="center" wrapText="1"/>
    </xf>
    <xf numFmtId="0" fontId="8" fillId="0" borderId="0" xfId="0" applyFont="1"/>
    <xf numFmtId="0" fontId="4" fillId="0" borderId="0" xfId="0" applyFont="1"/>
    <xf numFmtId="0" fontId="4" fillId="0" borderId="25" xfId="0" applyFont="1" applyBorder="1" applyAlignment="1">
      <alignment vertical="center" wrapText="1"/>
    </xf>
    <xf numFmtId="44" fontId="3" fillId="0" borderId="7" xfId="1" applyFont="1" applyFill="1" applyBorder="1" applyAlignment="1">
      <alignment vertical="center" wrapText="1"/>
    </xf>
    <xf numFmtId="0" fontId="3" fillId="0" borderId="3" xfId="0" applyFont="1" applyBorder="1"/>
    <xf numFmtId="44" fontId="7" fillId="2" borderId="7" xfId="1" applyFont="1" applyFill="1" applyBorder="1" applyAlignment="1">
      <alignment horizontal="center" vertical="center"/>
    </xf>
    <xf numFmtId="44" fontId="7" fillId="3" borderId="7" xfId="1" applyFont="1" applyFill="1" applyBorder="1" applyAlignment="1">
      <alignment horizontal="center" vertic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wrapText="1"/>
    </xf>
    <xf numFmtId="0" fontId="7" fillId="0" borderId="5" xfId="0" applyFont="1" applyBorder="1"/>
    <xf numFmtId="0" fontId="7" fillId="0" borderId="11" xfId="0" applyFont="1" applyBorder="1" applyAlignment="1">
      <alignment horizontal="center" vertical="center" wrapText="1"/>
    </xf>
    <xf numFmtId="44" fontId="7" fillId="3" borderId="9" xfId="0" applyNumberFormat="1" applyFont="1" applyFill="1" applyBorder="1"/>
    <xf numFmtId="4" fontId="8" fillId="0" borderId="1" xfId="0" applyNumberFormat="1" applyFont="1" applyBorder="1" applyAlignment="1">
      <alignment horizontal="center" vertical="top" wrapText="1"/>
    </xf>
    <xf numFmtId="4" fontId="8" fillId="0" borderId="1" xfId="0" applyNumberFormat="1" applyFont="1" applyBorder="1" applyAlignment="1">
      <alignment vertical="top"/>
    </xf>
    <xf numFmtId="44" fontId="7" fillId="0" borderId="19" xfId="1" applyFont="1" applyFill="1" applyBorder="1" applyAlignment="1">
      <alignment horizontal="center" vertical="center"/>
    </xf>
    <xf numFmtId="0" fontId="9" fillId="0" borderId="2" xfId="0" applyFont="1" applyBorder="1" applyAlignment="1">
      <alignment horizontal="center"/>
    </xf>
    <xf numFmtId="0" fontId="7" fillId="0" borderId="0" xfId="0" applyFont="1" applyAlignment="1">
      <alignment horizontal="center"/>
    </xf>
    <xf numFmtId="4" fontId="7" fillId="0" borderId="0" xfId="0" applyNumberFormat="1" applyFont="1" applyAlignment="1">
      <alignment horizontal="left" vertical="top"/>
    </xf>
    <xf numFmtId="4" fontId="7" fillId="0" borderId="0" xfId="0" applyNumberFormat="1" applyFont="1" applyAlignment="1">
      <alignment vertical="top"/>
    </xf>
    <xf numFmtId="0" fontId="15" fillId="0" borderId="0" xfId="0" applyFont="1"/>
    <xf numFmtId="0" fontId="7" fillId="0" borderId="5" xfId="0" applyFont="1" applyBorder="1" applyAlignment="1">
      <alignment horizontal="center" vertical="center" wrapText="1"/>
    </xf>
    <xf numFmtId="44" fontId="7" fillId="0" borderId="0" xfId="1" applyFont="1" applyFill="1" applyBorder="1" applyAlignment="1">
      <alignment horizontal="center" vertical="center"/>
    </xf>
    <xf numFmtId="0" fontId="7" fillId="0" borderId="26" xfId="0" applyFont="1" applyBorder="1"/>
    <xf numFmtId="0" fontId="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4" fontId="8" fillId="0" borderId="0" xfId="0" applyNumberFormat="1" applyFont="1"/>
    <xf numFmtId="4" fontId="8" fillId="4" borderId="1" xfId="0" applyNumberFormat="1" applyFont="1" applyFill="1" applyBorder="1" applyAlignment="1">
      <alignment vertical="top"/>
    </xf>
    <xf numFmtId="4" fontId="8" fillId="0" borderId="0" xfId="0" applyNumberFormat="1" applyFont="1" applyAlignment="1">
      <alignment vertical="top"/>
    </xf>
    <xf numFmtId="44" fontId="8" fillId="2" borderId="20" xfId="0" applyNumberFormat="1" applyFont="1" applyFill="1" applyBorder="1" applyAlignment="1">
      <alignment horizontal="center" vertical="center" wrapText="1"/>
    </xf>
    <xf numFmtId="0" fontId="18" fillId="0" borderId="1" xfId="0" applyFont="1" applyBorder="1" applyAlignment="1">
      <alignment vertical="center" wrapText="1"/>
    </xf>
    <xf numFmtId="1" fontId="7" fillId="0" borderId="1" xfId="0" applyNumberFormat="1" applyFont="1" applyBorder="1" applyAlignment="1">
      <alignment horizontal="left" vertical="top" wrapText="1"/>
    </xf>
    <xf numFmtId="0" fontId="8" fillId="0" borderId="22" xfId="0" applyFont="1" applyBorder="1" applyAlignment="1">
      <alignment horizontal="right" vertical="center" wrapText="1"/>
    </xf>
    <xf numFmtId="0" fontId="8" fillId="0" borderId="23" xfId="0" applyFont="1" applyBorder="1" applyAlignment="1">
      <alignment horizontal="right" vertical="center" wrapText="1"/>
    </xf>
    <xf numFmtId="0" fontId="8" fillId="0" borderId="24" xfId="0" applyFont="1" applyBorder="1" applyAlignment="1">
      <alignment horizontal="right" vertical="center" wrapText="1"/>
    </xf>
    <xf numFmtId="0" fontId="3" fillId="0" borderId="1" xfId="0" applyFont="1" applyBorder="1" applyAlignment="1">
      <alignment horizontal="left"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7" fillId="2" borderId="1" xfId="0" applyFont="1" applyFill="1" applyBorder="1" applyAlignment="1">
      <alignment horizontal="left"/>
    </xf>
    <xf numFmtId="0" fontId="7" fillId="3" borderId="1" xfId="0" applyFont="1" applyFill="1" applyBorder="1" applyAlignment="1">
      <alignment horizontal="left"/>
    </xf>
    <xf numFmtId="0" fontId="7" fillId="0" borderId="1" xfId="0" applyFont="1" applyBorder="1" applyAlignment="1">
      <alignment horizontal="left" wrapText="1"/>
    </xf>
    <xf numFmtId="0" fontId="13" fillId="0" borderId="1" xfId="0" applyFont="1" applyBorder="1" applyAlignment="1">
      <alignment horizontal="left"/>
    </xf>
    <xf numFmtId="0" fontId="7" fillId="0" borderId="1" xfId="0" applyFont="1" applyBorder="1" applyAlignment="1">
      <alignment horizontal="center" vertical="center" wrapText="1"/>
    </xf>
    <xf numFmtId="0" fontId="7" fillId="0" borderId="1" xfId="0" applyFont="1" applyBorder="1" applyAlignment="1">
      <alignment horizontal="left" vertical="top" wrapText="1"/>
    </xf>
    <xf numFmtId="4" fontId="8" fillId="0" borderId="1" xfId="0" applyNumberFormat="1" applyFont="1" applyBorder="1" applyAlignment="1">
      <alignment horizontal="center" vertical="top"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top"/>
    </xf>
    <xf numFmtId="0" fontId="8" fillId="0" borderId="10" xfId="0" applyFont="1" applyBorder="1" applyAlignment="1">
      <alignment horizontal="center" vertical="top"/>
    </xf>
    <xf numFmtId="0" fontId="8" fillId="0" borderId="15" xfId="0" applyFont="1" applyBorder="1" applyAlignment="1">
      <alignment horizontal="center" vertical="top"/>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44" fontId="3" fillId="5" borderId="14" xfId="1" applyFont="1" applyFill="1" applyBorder="1" applyAlignment="1">
      <alignment horizontal="center" vertical="center" wrapText="1"/>
    </xf>
    <xf numFmtId="44" fontId="3" fillId="5" borderId="17" xfId="1" applyFont="1" applyFill="1" applyBorder="1" applyAlignment="1">
      <alignment horizontal="center" vertical="center" wrapText="1"/>
    </xf>
    <xf numFmtId="44" fontId="3" fillId="5" borderId="25" xfId="1" applyFont="1" applyFill="1" applyBorder="1" applyAlignment="1">
      <alignment horizontal="center" vertical="center" wrapText="1"/>
    </xf>
    <xf numFmtId="1" fontId="7" fillId="0" borderId="14" xfId="0" applyNumberFormat="1" applyFont="1" applyBorder="1" applyAlignment="1">
      <alignment horizontal="left" vertical="top" wrapText="1"/>
    </xf>
    <xf numFmtId="1" fontId="7" fillId="0" borderId="17" xfId="0" applyNumberFormat="1" applyFont="1" applyBorder="1" applyAlignment="1">
      <alignment horizontal="left" vertical="top" wrapText="1"/>
    </xf>
    <xf numFmtId="1" fontId="7" fillId="0" borderId="18" xfId="0" applyNumberFormat="1" applyFont="1" applyBorder="1" applyAlignment="1">
      <alignment horizontal="left" vertical="top" wrapText="1"/>
    </xf>
    <xf numFmtId="44" fontId="4" fillId="0" borderId="14" xfId="1" applyFont="1" applyFill="1" applyBorder="1" applyAlignment="1">
      <alignment horizontal="center" vertical="center" wrapText="1"/>
    </xf>
    <xf numFmtId="44" fontId="4" fillId="0" borderId="17" xfId="1" applyFont="1" applyFill="1" applyBorder="1" applyAlignment="1">
      <alignment horizontal="center" vertical="center" wrapText="1"/>
    </xf>
    <xf numFmtId="44" fontId="4" fillId="0" borderId="18" xfId="1"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3" fillId="0" borderId="14"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7" fillId="2" borderId="14" xfId="0" applyFont="1" applyFill="1" applyBorder="1" applyAlignment="1">
      <alignment horizontal="left"/>
    </xf>
    <xf numFmtId="0" fontId="7" fillId="2" borderId="17" xfId="0" applyFont="1" applyFill="1" applyBorder="1" applyAlignment="1">
      <alignment horizontal="left"/>
    </xf>
    <xf numFmtId="0" fontId="7" fillId="2" borderId="18" xfId="0" applyFont="1" applyFill="1" applyBorder="1" applyAlignment="1">
      <alignment horizontal="left"/>
    </xf>
    <xf numFmtId="0" fontId="7" fillId="3" borderId="14" xfId="0" applyFont="1" applyFill="1" applyBorder="1" applyAlignment="1">
      <alignment horizontal="left"/>
    </xf>
    <xf numFmtId="0" fontId="7" fillId="3" borderId="17" xfId="0" applyFont="1" applyFill="1" applyBorder="1" applyAlignment="1">
      <alignment horizontal="left"/>
    </xf>
    <xf numFmtId="0" fontId="7" fillId="3" borderId="18" xfId="0" applyFont="1" applyFill="1" applyBorder="1" applyAlignment="1">
      <alignment horizontal="left"/>
    </xf>
    <xf numFmtId="0" fontId="7" fillId="0" borderId="14" xfId="0" applyFont="1" applyBorder="1" applyAlignment="1">
      <alignment horizontal="left" wrapText="1"/>
    </xf>
    <xf numFmtId="0" fontId="7" fillId="0" borderId="17" xfId="0" applyFont="1" applyBorder="1" applyAlignment="1">
      <alignment horizontal="left" wrapText="1"/>
    </xf>
    <xf numFmtId="0" fontId="7" fillId="0" borderId="18" xfId="0" applyFont="1" applyBorder="1" applyAlignment="1">
      <alignment horizontal="left" wrapText="1"/>
    </xf>
    <xf numFmtId="0" fontId="13" fillId="0" borderId="14"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7" fillId="0" borderId="8" xfId="0" applyFont="1" applyBorder="1" applyAlignment="1">
      <alignment horizontal="center" vertical="center" wrapText="1"/>
    </xf>
    <xf numFmtId="44" fontId="4" fillId="0" borderId="22" xfId="1" applyFont="1" applyFill="1" applyBorder="1" applyAlignment="1">
      <alignment horizontal="right" vertical="center" wrapText="1"/>
    </xf>
    <xf numFmtId="44" fontId="4" fillId="0" borderId="23" xfId="1" applyFont="1" applyFill="1" applyBorder="1" applyAlignment="1">
      <alignment horizontal="right" vertical="center" wrapText="1"/>
    </xf>
    <xf numFmtId="44" fontId="4" fillId="0" borderId="24" xfId="1" applyFont="1" applyFill="1" applyBorder="1" applyAlignment="1">
      <alignment horizontal="right" vertical="center" wrapText="1"/>
    </xf>
    <xf numFmtId="44" fontId="4" fillId="0" borderId="14" xfId="1" applyFont="1" applyFill="1" applyBorder="1" applyAlignment="1">
      <alignment horizontal="right" vertical="center" wrapText="1"/>
    </xf>
    <xf numFmtId="44" fontId="4" fillId="0" borderId="17" xfId="1" applyFont="1" applyFill="1" applyBorder="1" applyAlignment="1">
      <alignment horizontal="right" vertical="center" wrapText="1"/>
    </xf>
    <xf numFmtId="44" fontId="4" fillId="0" borderId="18" xfId="1" applyFont="1" applyFill="1" applyBorder="1" applyAlignment="1">
      <alignment horizontal="right"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3" fillId="0" borderId="27" xfId="0" applyFont="1" applyBorder="1" applyAlignment="1">
      <alignment horizontal="left" wrapText="1"/>
    </xf>
    <xf numFmtId="0" fontId="3" fillId="0" borderId="21" xfId="0" applyFont="1" applyBorder="1" applyAlignment="1">
      <alignment horizontal="left" wrapText="1"/>
    </xf>
    <xf numFmtId="0" fontId="3" fillId="0" borderId="28" xfId="0" applyFont="1" applyBorder="1" applyAlignment="1">
      <alignment horizontal="left" wrapText="1"/>
    </xf>
    <xf numFmtId="0" fontId="7" fillId="0" borderId="11" xfId="0" applyFont="1" applyBorder="1" applyAlignment="1">
      <alignment horizontal="center" vertical="center" wrapText="1"/>
    </xf>
    <xf numFmtId="0" fontId="8" fillId="0" borderId="22" xfId="0" applyFont="1" applyBorder="1" applyAlignment="1">
      <alignment horizontal="right" vertical="center"/>
    </xf>
    <xf numFmtId="0" fontId="8" fillId="0" borderId="23" xfId="0" applyFont="1" applyBorder="1" applyAlignment="1">
      <alignment horizontal="right" vertical="center"/>
    </xf>
    <xf numFmtId="0" fontId="8" fillId="0" borderId="24" xfId="0" applyFont="1" applyBorder="1" applyAlignment="1">
      <alignment horizontal="right" vertical="center"/>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cellXfs>
  <cellStyles count="3">
    <cellStyle name="Įprastas" xfId="0" builtinId="0"/>
    <cellStyle name="Valiuta" xfId="1" builtinId="4"/>
    <cellStyle name="Valiuta 2" xfId="2" xr:uid="{F34B4158-693E-4AEC-85AD-0BE28660B6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4FDD-4C02-47FA-AB3B-79794D8C6355}">
  <dimension ref="A1:L58"/>
  <sheetViews>
    <sheetView tabSelected="1" zoomScaleNormal="100" workbookViewId="0">
      <pane xSplit="1" ySplit="7" topLeftCell="B32" activePane="bottomRight" state="frozen"/>
      <selection pane="topRight" activeCell="B1" sqref="B1"/>
      <selection pane="bottomLeft" activeCell="A3" sqref="A3"/>
      <selection pane="bottomRight" activeCell="G1" sqref="G1"/>
    </sheetView>
  </sheetViews>
  <sheetFormatPr defaultColWidth="9.140625" defaultRowHeight="12" x14ac:dyDescent="0.2"/>
  <cols>
    <col min="1" max="1" width="9.140625" style="28"/>
    <col min="2" max="2" width="12.5703125" style="28" customWidth="1"/>
    <col min="3" max="3" width="13.85546875" style="28" customWidth="1"/>
    <col min="4" max="4" width="35.28515625" style="29" customWidth="1"/>
    <col min="5" max="5" width="9.140625" style="16" bestFit="1" customWidth="1"/>
    <col min="6" max="6" width="8" style="16" customWidth="1"/>
    <col min="7" max="7" width="9.42578125" style="16" customWidth="1"/>
    <col min="8" max="8" width="14.7109375" style="30" customWidth="1"/>
    <col min="9" max="9" width="9.140625" style="28"/>
    <col min="10" max="10" width="11" style="52" customWidth="1"/>
    <col min="11" max="11" width="11.7109375" style="52" customWidth="1"/>
    <col min="12" max="12" width="12.5703125" style="52" customWidth="1"/>
    <col min="13" max="16384" width="9.140625" style="28"/>
  </cols>
  <sheetData>
    <row r="1" spans="1:12" x14ac:dyDescent="0.2">
      <c r="E1" s="28"/>
      <c r="G1" s="16" t="s">
        <v>161</v>
      </c>
    </row>
    <row r="2" spans="1:12" x14ac:dyDescent="0.2">
      <c r="E2" s="28"/>
    </row>
    <row r="3" spans="1:12" ht="15.75" x14ac:dyDescent="0.25">
      <c r="D3" s="54" t="s">
        <v>90</v>
      </c>
    </row>
    <row r="4" spans="1:12" ht="15.75" x14ac:dyDescent="0.25">
      <c r="D4" s="54"/>
    </row>
    <row r="6" spans="1:12" ht="52.15" customHeight="1" x14ac:dyDescent="0.2">
      <c r="A6" s="18" t="s">
        <v>14</v>
      </c>
      <c r="B6" s="10" t="s">
        <v>17</v>
      </c>
      <c r="C6" s="18" t="s">
        <v>0</v>
      </c>
      <c r="D6" s="10" t="s">
        <v>16</v>
      </c>
      <c r="E6" s="10" t="s">
        <v>1</v>
      </c>
      <c r="F6" s="10" t="s">
        <v>2</v>
      </c>
      <c r="G6" s="10" t="s">
        <v>3</v>
      </c>
      <c r="H6" s="17" t="s">
        <v>58</v>
      </c>
      <c r="J6" s="79" t="s">
        <v>59</v>
      </c>
      <c r="K6" s="79"/>
      <c r="L6" s="79" t="s">
        <v>60</v>
      </c>
    </row>
    <row r="7" spans="1:12" s="51" customFormat="1" ht="12.75" thickBot="1" x14ac:dyDescent="0.25">
      <c r="A7" s="50">
        <v>1</v>
      </c>
      <c r="B7" s="50">
        <v>2</v>
      </c>
      <c r="C7" s="50">
        <v>3</v>
      </c>
      <c r="D7" s="50">
        <v>4</v>
      </c>
      <c r="E7" s="50">
        <v>5</v>
      </c>
      <c r="F7" s="50">
        <v>6</v>
      </c>
      <c r="G7" s="50">
        <v>7</v>
      </c>
      <c r="H7" s="50">
        <v>8</v>
      </c>
      <c r="J7" s="47" t="s">
        <v>61</v>
      </c>
      <c r="K7" s="47" t="s">
        <v>62</v>
      </c>
      <c r="L7" s="79"/>
    </row>
    <row r="8" spans="1:12" ht="24" customHeight="1" x14ac:dyDescent="0.2">
      <c r="A8" s="83">
        <v>1</v>
      </c>
      <c r="B8" s="44"/>
      <c r="C8" s="55" t="s">
        <v>135</v>
      </c>
      <c r="D8" s="88" t="s">
        <v>18</v>
      </c>
      <c r="E8" s="88"/>
      <c r="F8" s="88"/>
      <c r="G8" s="88"/>
      <c r="H8" s="89"/>
      <c r="J8" s="48">
        <f>K8/1.21</f>
        <v>363636.36363636365</v>
      </c>
      <c r="K8" s="48">
        <v>440000</v>
      </c>
      <c r="L8" s="62">
        <v>160600</v>
      </c>
    </row>
    <row r="9" spans="1:12" ht="138.75" customHeight="1" x14ac:dyDescent="0.2">
      <c r="A9" s="84"/>
      <c r="B9" s="77" t="s">
        <v>15</v>
      </c>
      <c r="C9" s="19"/>
      <c r="D9" s="65" t="s">
        <v>159</v>
      </c>
      <c r="E9" s="90"/>
      <c r="F9" s="91"/>
      <c r="G9" s="91"/>
      <c r="H9" s="92"/>
      <c r="J9" s="53"/>
      <c r="K9" s="53"/>
      <c r="L9" s="53"/>
    </row>
    <row r="10" spans="1:12" ht="25.5" customHeight="1" x14ac:dyDescent="0.2">
      <c r="A10" s="84"/>
      <c r="B10" s="77"/>
      <c r="C10" s="19">
        <v>1500</v>
      </c>
      <c r="D10" s="11" t="s">
        <v>156</v>
      </c>
      <c r="E10" s="1">
        <v>0</v>
      </c>
      <c r="F10" s="2">
        <f t="shared" ref="F10:F12" si="0">ROUND(E10*0.21,2)</f>
        <v>0</v>
      </c>
      <c r="G10" s="20">
        <f t="shared" ref="G10:G12" si="1">E10+F10</f>
        <v>0</v>
      </c>
      <c r="H10" s="21">
        <f t="shared" ref="H10:H12" si="2">SUM(C10*G10)</f>
        <v>0</v>
      </c>
      <c r="J10" s="53"/>
      <c r="K10" s="53"/>
      <c r="L10" s="53"/>
    </row>
    <row r="11" spans="1:12" ht="23.25" customHeight="1" x14ac:dyDescent="0.2">
      <c r="A11" s="84"/>
      <c r="B11" s="77"/>
      <c r="C11" s="19">
        <v>1000</v>
      </c>
      <c r="D11" s="11" t="s">
        <v>157</v>
      </c>
      <c r="E11" s="1">
        <v>0</v>
      </c>
      <c r="F11" s="2">
        <f t="shared" si="0"/>
        <v>0</v>
      </c>
      <c r="G11" s="20">
        <f t="shared" si="1"/>
        <v>0</v>
      </c>
      <c r="H11" s="21">
        <f t="shared" si="2"/>
        <v>0</v>
      </c>
      <c r="J11" s="53"/>
      <c r="K11" s="53"/>
      <c r="L11" s="53"/>
    </row>
    <row r="12" spans="1:12" ht="16.5" customHeight="1" x14ac:dyDescent="0.2">
      <c r="A12" s="84"/>
      <c r="B12" s="77"/>
      <c r="C12" s="19">
        <v>500</v>
      </c>
      <c r="D12" s="11" t="s">
        <v>158</v>
      </c>
      <c r="E12" s="1"/>
      <c r="F12" s="2">
        <f t="shared" si="0"/>
        <v>0</v>
      </c>
      <c r="G12" s="20">
        <f t="shared" si="1"/>
        <v>0</v>
      </c>
      <c r="H12" s="21">
        <f t="shared" si="2"/>
        <v>0</v>
      </c>
      <c r="J12" s="53"/>
      <c r="K12" s="53"/>
      <c r="L12" s="53"/>
    </row>
    <row r="13" spans="1:12" ht="72" x14ac:dyDescent="0.2">
      <c r="A13" s="84"/>
      <c r="B13" s="77"/>
      <c r="C13" s="19">
        <v>4000</v>
      </c>
      <c r="D13" s="11" t="s">
        <v>35</v>
      </c>
      <c r="E13" s="1">
        <v>0</v>
      </c>
      <c r="F13" s="2">
        <f t="shared" ref="F13:F32" si="3">ROUND(E13*0.21,2)</f>
        <v>0</v>
      </c>
      <c r="G13" s="20">
        <f t="shared" ref="G13:G32" si="4">E13+F13</f>
        <v>0</v>
      </c>
      <c r="H13" s="21">
        <f>SUM(C13*G13)</f>
        <v>0</v>
      </c>
      <c r="J13" s="53"/>
      <c r="K13" s="53"/>
      <c r="L13" s="53"/>
    </row>
    <row r="14" spans="1:12" ht="12.75" thickBot="1" x14ac:dyDescent="0.25">
      <c r="A14" s="85"/>
      <c r="B14" s="22"/>
      <c r="C14" s="67" t="s">
        <v>4</v>
      </c>
      <c r="D14" s="68"/>
      <c r="E14" s="68"/>
      <c r="F14" s="68"/>
      <c r="G14" s="69"/>
      <c r="H14" s="23">
        <f>SUM(H9:H13)</f>
        <v>0</v>
      </c>
      <c r="J14" s="53"/>
      <c r="K14" s="53"/>
      <c r="L14" s="53"/>
    </row>
    <row r="15" spans="1:12" ht="36" customHeight="1" x14ac:dyDescent="0.2">
      <c r="A15" s="80">
        <v>2</v>
      </c>
      <c r="B15" s="44"/>
      <c r="C15" s="24" t="s">
        <v>136</v>
      </c>
      <c r="D15" s="71" t="s">
        <v>42</v>
      </c>
      <c r="E15" s="71"/>
      <c r="F15" s="71"/>
      <c r="G15" s="71"/>
      <c r="H15" s="72"/>
      <c r="J15" s="48">
        <f>K15/1.21</f>
        <v>1983471.0743801654</v>
      </c>
      <c r="K15" s="48">
        <v>2400000</v>
      </c>
      <c r="L15" s="62">
        <v>785545.43</v>
      </c>
    </row>
    <row r="16" spans="1:12" ht="48.6" customHeight="1" x14ac:dyDescent="0.2">
      <c r="A16" s="81"/>
      <c r="B16" s="77" t="s">
        <v>15</v>
      </c>
      <c r="C16" s="19">
        <v>2000</v>
      </c>
      <c r="D16" s="11" t="s">
        <v>106</v>
      </c>
      <c r="E16" s="1">
        <v>0</v>
      </c>
      <c r="F16" s="2">
        <f t="shared" si="3"/>
        <v>0</v>
      </c>
      <c r="G16" s="20">
        <f t="shared" si="4"/>
        <v>0</v>
      </c>
      <c r="H16" s="21">
        <f>SUM(C16*G16)</f>
        <v>0</v>
      </c>
      <c r="J16" s="53"/>
      <c r="K16" s="53"/>
      <c r="L16" s="53"/>
    </row>
    <row r="17" spans="1:12" ht="50.1" customHeight="1" x14ac:dyDescent="0.2">
      <c r="A17" s="81"/>
      <c r="B17" s="77"/>
      <c r="C17" s="19">
        <v>1</v>
      </c>
      <c r="D17" s="14" t="s">
        <v>93</v>
      </c>
      <c r="E17" s="1">
        <v>0</v>
      </c>
      <c r="F17" s="2">
        <f t="shared" si="3"/>
        <v>0</v>
      </c>
      <c r="G17" s="20">
        <f t="shared" si="4"/>
        <v>0</v>
      </c>
      <c r="H17" s="21">
        <f t="shared" ref="H17:H32" si="5">SUM(C17*G17)</f>
        <v>0</v>
      </c>
      <c r="J17" s="53"/>
      <c r="K17" s="53"/>
      <c r="L17" s="28"/>
    </row>
    <row r="18" spans="1:12" ht="69.75" customHeight="1" x14ac:dyDescent="0.2">
      <c r="A18" s="81"/>
      <c r="B18" s="77"/>
      <c r="C18" s="19">
        <v>3000</v>
      </c>
      <c r="D18" s="11" t="s">
        <v>107</v>
      </c>
      <c r="E18" s="1">
        <v>0</v>
      </c>
      <c r="F18" s="2">
        <f t="shared" si="3"/>
        <v>0</v>
      </c>
      <c r="G18" s="20">
        <f t="shared" si="4"/>
        <v>0</v>
      </c>
      <c r="H18" s="21">
        <f t="shared" si="5"/>
        <v>0</v>
      </c>
      <c r="J18" s="53"/>
      <c r="K18" s="53"/>
      <c r="L18" s="53"/>
    </row>
    <row r="19" spans="1:12" ht="50.25" x14ac:dyDescent="0.2">
      <c r="A19" s="81"/>
      <c r="B19" s="77"/>
      <c r="C19" s="19">
        <v>1</v>
      </c>
      <c r="D19" s="14" t="s">
        <v>94</v>
      </c>
      <c r="E19" s="1">
        <v>0</v>
      </c>
      <c r="F19" s="2">
        <f t="shared" ref="F19:F29" si="6">ROUND(E19*0.21,2)</f>
        <v>0</v>
      </c>
      <c r="G19" s="20">
        <f t="shared" ref="G19:G29" si="7">E19+F19</f>
        <v>0</v>
      </c>
      <c r="H19" s="21">
        <f t="shared" si="5"/>
        <v>0</v>
      </c>
      <c r="J19" s="53"/>
      <c r="K19" s="53"/>
      <c r="L19" s="28"/>
    </row>
    <row r="20" spans="1:12" ht="96.75" customHeight="1" x14ac:dyDescent="0.2">
      <c r="A20" s="81"/>
      <c r="B20" s="77"/>
      <c r="C20" s="19">
        <v>2000</v>
      </c>
      <c r="D20" s="60" t="s">
        <v>117</v>
      </c>
      <c r="E20" s="1">
        <v>0</v>
      </c>
      <c r="F20" s="2">
        <f t="shared" si="6"/>
        <v>0</v>
      </c>
      <c r="G20" s="20">
        <f t="shared" si="7"/>
        <v>0</v>
      </c>
      <c r="H20" s="21">
        <f t="shared" si="5"/>
        <v>0</v>
      </c>
      <c r="J20" s="53"/>
      <c r="K20" s="53"/>
      <c r="L20" s="28"/>
    </row>
    <row r="21" spans="1:12" ht="24.95" customHeight="1" x14ac:dyDescent="0.2">
      <c r="A21" s="81"/>
      <c r="B21" s="77"/>
      <c r="C21" s="19">
        <v>12000</v>
      </c>
      <c r="D21" s="11" t="s">
        <v>36</v>
      </c>
      <c r="E21" s="1">
        <v>0</v>
      </c>
      <c r="F21" s="2">
        <f t="shared" si="6"/>
        <v>0</v>
      </c>
      <c r="G21" s="20">
        <f t="shared" si="7"/>
        <v>0</v>
      </c>
      <c r="H21" s="21">
        <f t="shared" si="5"/>
        <v>0</v>
      </c>
      <c r="J21" s="53"/>
      <c r="K21" s="53"/>
      <c r="L21" s="28"/>
    </row>
    <row r="22" spans="1:12" ht="21.6" customHeight="1" x14ac:dyDescent="0.2">
      <c r="A22" s="81"/>
      <c r="B22" s="77"/>
      <c r="C22" s="19">
        <v>12000</v>
      </c>
      <c r="D22" s="11" t="s">
        <v>116</v>
      </c>
      <c r="E22" s="1">
        <v>0</v>
      </c>
      <c r="F22" s="2">
        <f t="shared" si="6"/>
        <v>0</v>
      </c>
      <c r="G22" s="20">
        <f t="shared" si="7"/>
        <v>0</v>
      </c>
      <c r="H22" s="21">
        <f t="shared" si="5"/>
        <v>0</v>
      </c>
      <c r="J22" s="53"/>
      <c r="K22" s="53"/>
      <c r="L22" s="28"/>
    </row>
    <row r="23" spans="1:12" ht="28.5" customHeight="1" x14ac:dyDescent="0.2">
      <c r="A23" s="81"/>
      <c r="B23" s="77"/>
      <c r="C23" s="19">
        <v>12000</v>
      </c>
      <c r="D23" s="11" t="s">
        <v>92</v>
      </c>
      <c r="E23" s="1">
        <v>0</v>
      </c>
      <c r="F23" s="2">
        <f t="shared" si="6"/>
        <v>0</v>
      </c>
      <c r="G23" s="20">
        <f t="shared" si="7"/>
        <v>0</v>
      </c>
      <c r="H23" s="21">
        <f t="shared" si="5"/>
        <v>0</v>
      </c>
      <c r="J23" s="53"/>
      <c r="K23" s="53"/>
      <c r="L23" s="28"/>
    </row>
    <row r="24" spans="1:12" ht="26.45" customHeight="1" x14ac:dyDescent="0.2">
      <c r="A24" s="81"/>
      <c r="B24" s="77"/>
      <c r="C24" s="19">
        <v>12000</v>
      </c>
      <c r="D24" s="11" t="s">
        <v>37</v>
      </c>
      <c r="E24" s="1">
        <v>0</v>
      </c>
      <c r="F24" s="2">
        <f t="shared" si="6"/>
        <v>0</v>
      </c>
      <c r="G24" s="20">
        <f t="shared" si="7"/>
        <v>0</v>
      </c>
      <c r="H24" s="21">
        <f t="shared" si="5"/>
        <v>0</v>
      </c>
      <c r="J24" s="53"/>
      <c r="K24" s="53"/>
      <c r="L24" s="28"/>
    </row>
    <row r="25" spans="1:12" ht="33.6" customHeight="1" x14ac:dyDescent="0.2">
      <c r="A25" s="81"/>
      <c r="B25" s="77"/>
      <c r="C25" s="19">
        <v>2000</v>
      </c>
      <c r="D25" s="11" t="s">
        <v>40</v>
      </c>
      <c r="E25" s="1">
        <v>0</v>
      </c>
      <c r="F25" s="2">
        <f t="shared" si="6"/>
        <v>0</v>
      </c>
      <c r="G25" s="20">
        <f t="shared" si="7"/>
        <v>0</v>
      </c>
      <c r="H25" s="21">
        <f t="shared" si="5"/>
        <v>0</v>
      </c>
      <c r="J25" s="53"/>
      <c r="K25" s="53"/>
      <c r="L25" s="28"/>
    </row>
    <row r="26" spans="1:12" ht="33.6" customHeight="1" x14ac:dyDescent="0.2">
      <c r="A26" s="81"/>
      <c r="B26" s="77"/>
      <c r="C26" s="19">
        <v>2000</v>
      </c>
      <c r="D26" s="11" t="s">
        <v>41</v>
      </c>
      <c r="E26" s="1">
        <v>0</v>
      </c>
      <c r="F26" s="2">
        <f t="shared" si="6"/>
        <v>0</v>
      </c>
      <c r="G26" s="20">
        <f t="shared" si="7"/>
        <v>0</v>
      </c>
      <c r="H26" s="21">
        <f t="shared" si="5"/>
        <v>0</v>
      </c>
      <c r="J26" s="53"/>
      <c r="K26" s="53"/>
      <c r="L26" s="28"/>
    </row>
    <row r="27" spans="1:12" ht="87.75" customHeight="1" x14ac:dyDescent="0.2">
      <c r="A27" s="81"/>
      <c r="B27" s="77"/>
      <c r="C27" s="19">
        <v>10</v>
      </c>
      <c r="D27" s="59" t="s">
        <v>115</v>
      </c>
      <c r="E27" s="1">
        <v>0</v>
      </c>
      <c r="F27" s="2">
        <f t="shared" si="6"/>
        <v>0</v>
      </c>
      <c r="G27" s="20">
        <f t="shared" si="7"/>
        <v>0</v>
      </c>
      <c r="H27" s="21">
        <f t="shared" si="5"/>
        <v>0</v>
      </c>
      <c r="J27" s="53"/>
      <c r="K27" s="53"/>
      <c r="L27" s="28"/>
    </row>
    <row r="28" spans="1:12" ht="82.5" customHeight="1" x14ac:dyDescent="0.2">
      <c r="A28" s="81"/>
      <c r="B28" s="77"/>
      <c r="C28" s="19">
        <v>10</v>
      </c>
      <c r="D28" s="59" t="s">
        <v>114</v>
      </c>
      <c r="E28" s="1">
        <v>0</v>
      </c>
      <c r="F28" s="2">
        <f t="shared" si="6"/>
        <v>0</v>
      </c>
      <c r="G28" s="20">
        <f t="shared" si="7"/>
        <v>0</v>
      </c>
      <c r="H28" s="21">
        <f t="shared" si="5"/>
        <v>0</v>
      </c>
      <c r="J28" s="53"/>
      <c r="K28" s="53"/>
      <c r="L28" s="28"/>
    </row>
    <row r="29" spans="1:12" ht="85.5" customHeight="1" x14ac:dyDescent="0.2">
      <c r="A29" s="81"/>
      <c r="B29" s="77"/>
      <c r="C29" s="19">
        <v>10</v>
      </c>
      <c r="D29" s="60" t="s">
        <v>113</v>
      </c>
      <c r="E29" s="1">
        <v>0</v>
      </c>
      <c r="F29" s="2">
        <f t="shared" si="6"/>
        <v>0</v>
      </c>
      <c r="G29" s="20">
        <f t="shared" si="7"/>
        <v>0</v>
      </c>
      <c r="H29" s="21">
        <f t="shared" si="5"/>
        <v>0</v>
      </c>
      <c r="J29" s="53"/>
      <c r="K29" s="53"/>
      <c r="L29" s="28"/>
    </row>
    <row r="30" spans="1:12" ht="40.5" customHeight="1" x14ac:dyDescent="0.2">
      <c r="A30" s="81"/>
      <c r="B30" s="77"/>
      <c r="C30" s="19">
        <v>10</v>
      </c>
      <c r="D30" s="11" t="s">
        <v>118</v>
      </c>
      <c r="E30" s="1">
        <v>0</v>
      </c>
      <c r="F30" s="2">
        <f t="shared" si="3"/>
        <v>0</v>
      </c>
      <c r="G30" s="20">
        <f t="shared" si="4"/>
        <v>0</v>
      </c>
      <c r="H30" s="21">
        <f t="shared" si="5"/>
        <v>0</v>
      </c>
      <c r="J30" s="53"/>
      <c r="K30" s="53"/>
      <c r="L30" s="53"/>
    </row>
    <row r="31" spans="1:12" ht="59.25" customHeight="1" x14ac:dyDescent="0.2">
      <c r="A31" s="81"/>
      <c r="B31" s="77"/>
      <c r="C31" s="19">
        <v>1000</v>
      </c>
      <c r="D31" s="59" t="s">
        <v>112</v>
      </c>
      <c r="E31" s="1">
        <v>0</v>
      </c>
      <c r="F31" s="2">
        <f t="shared" si="3"/>
        <v>0</v>
      </c>
      <c r="G31" s="20">
        <f t="shared" si="4"/>
        <v>0</v>
      </c>
      <c r="H31" s="21">
        <f t="shared" si="5"/>
        <v>0</v>
      </c>
      <c r="J31" s="53"/>
      <c r="K31" s="53"/>
      <c r="L31" s="53"/>
    </row>
    <row r="32" spans="1:12" ht="160.5" customHeight="1" x14ac:dyDescent="0.2">
      <c r="A32" s="81"/>
      <c r="B32" s="77"/>
      <c r="C32" s="19">
        <v>6000</v>
      </c>
      <c r="D32" s="59" t="s">
        <v>119</v>
      </c>
      <c r="E32" s="1">
        <v>0</v>
      </c>
      <c r="F32" s="2">
        <f t="shared" si="3"/>
        <v>0</v>
      </c>
      <c r="G32" s="20">
        <f t="shared" si="4"/>
        <v>0</v>
      </c>
      <c r="H32" s="21">
        <f t="shared" si="5"/>
        <v>0</v>
      </c>
      <c r="J32" s="53"/>
      <c r="K32" s="53"/>
      <c r="L32" s="53"/>
    </row>
    <row r="33" spans="1:12" ht="29.1" customHeight="1" x14ac:dyDescent="0.2">
      <c r="A33" s="81"/>
      <c r="B33" s="77"/>
      <c r="C33" s="11" t="s">
        <v>137</v>
      </c>
      <c r="D33" s="86" t="s">
        <v>25</v>
      </c>
      <c r="E33" s="86"/>
      <c r="F33" s="86"/>
      <c r="G33" s="86"/>
      <c r="H33" s="87"/>
      <c r="J33" s="53"/>
      <c r="K33" s="53"/>
      <c r="L33" s="53"/>
    </row>
    <row r="34" spans="1:12" ht="27.95" customHeight="1" x14ac:dyDescent="0.2">
      <c r="A34" s="81"/>
      <c r="B34" s="77"/>
      <c r="C34" s="14">
        <v>3000</v>
      </c>
      <c r="D34" s="11" t="s">
        <v>110</v>
      </c>
      <c r="E34" s="1">
        <v>0</v>
      </c>
      <c r="F34" s="25">
        <f t="shared" ref="F34:F45" si="8">ROUND(E34*0.21,2)</f>
        <v>0</v>
      </c>
      <c r="G34" s="25">
        <f t="shared" ref="G34:G42" si="9">E34+F34</f>
        <v>0</v>
      </c>
      <c r="H34" s="38">
        <f>SUM(C34*G34)</f>
        <v>0</v>
      </c>
      <c r="J34" s="53"/>
      <c r="K34" s="53"/>
      <c r="L34" s="53"/>
    </row>
    <row r="35" spans="1:12" ht="38.1" customHeight="1" x14ac:dyDescent="0.2">
      <c r="A35" s="81"/>
      <c r="B35" s="77"/>
      <c r="C35" s="14">
        <v>1500</v>
      </c>
      <c r="D35" s="11" t="s">
        <v>111</v>
      </c>
      <c r="E35" s="1">
        <v>0</v>
      </c>
      <c r="F35" s="25">
        <f t="shared" si="8"/>
        <v>0</v>
      </c>
      <c r="G35" s="25">
        <f t="shared" si="9"/>
        <v>0</v>
      </c>
      <c r="H35" s="38">
        <f t="shared" ref="H35:H45" si="10">SUM(C35*G35)</f>
        <v>0</v>
      </c>
      <c r="J35" s="53"/>
      <c r="K35" s="53"/>
      <c r="L35" s="53"/>
    </row>
    <row r="36" spans="1:12" ht="36.950000000000003" customHeight="1" x14ac:dyDescent="0.2">
      <c r="A36" s="81"/>
      <c r="B36" s="77"/>
      <c r="C36" s="15">
        <v>6000</v>
      </c>
      <c r="D36" s="14" t="s">
        <v>105</v>
      </c>
      <c r="E36" s="1">
        <v>0</v>
      </c>
      <c r="F36" s="2">
        <f t="shared" si="8"/>
        <v>0</v>
      </c>
      <c r="G36" s="20">
        <f t="shared" si="9"/>
        <v>0</v>
      </c>
      <c r="H36" s="38">
        <f t="shared" si="10"/>
        <v>0</v>
      </c>
      <c r="J36" s="53"/>
      <c r="K36" s="53"/>
      <c r="L36" s="53"/>
    </row>
    <row r="37" spans="1:12" ht="33" customHeight="1" x14ac:dyDescent="0.2">
      <c r="A37" s="81"/>
      <c r="B37" s="77"/>
      <c r="C37" s="15">
        <v>1500</v>
      </c>
      <c r="D37" s="14" t="s">
        <v>108</v>
      </c>
      <c r="E37" s="1">
        <v>0</v>
      </c>
      <c r="F37" s="2">
        <f t="shared" si="8"/>
        <v>0</v>
      </c>
      <c r="G37" s="20">
        <f t="shared" si="9"/>
        <v>0</v>
      </c>
      <c r="H37" s="38">
        <f t="shared" si="10"/>
        <v>0</v>
      </c>
      <c r="J37" s="53"/>
      <c r="K37" s="53"/>
      <c r="L37" s="53"/>
    </row>
    <row r="38" spans="1:12" ht="28.5" customHeight="1" x14ac:dyDescent="0.2">
      <c r="A38" s="81"/>
      <c r="B38" s="77"/>
      <c r="C38" s="15">
        <v>1500</v>
      </c>
      <c r="D38" s="14" t="s">
        <v>89</v>
      </c>
      <c r="E38" s="1">
        <v>0</v>
      </c>
      <c r="F38" s="2">
        <f t="shared" si="8"/>
        <v>0</v>
      </c>
      <c r="G38" s="20">
        <f t="shared" si="9"/>
        <v>0</v>
      </c>
      <c r="H38" s="38">
        <f t="shared" si="10"/>
        <v>0</v>
      </c>
      <c r="J38" s="53"/>
      <c r="K38" s="53"/>
      <c r="L38" s="53"/>
    </row>
    <row r="39" spans="1:12" ht="38.450000000000003" customHeight="1" x14ac:dyDescent="0.2">
      <c r="A39" s="81"/>
      <c r="B39" s="77"/>
      <c r="C39" s="15">
        <v>1500</v>
      </c>
      <c r="D39" s="14" t="s">
        <v>109</v>
      </c>
      <c r="E39" s="1">
        <v>0</v>
      </c>
      <c r="F39" s="2">
        <f t="shared" si="8"/>
        <v>0</v>
      </c>
      <c r="G39" s="20">
        <f t="shared" si="9"/>
        <v>0</v>
      </c>
      <c r="H39" s="38">
        <f t="shared" si="10"/>
        <v>0</v>
      </c>
      <c r="J39" s="53"/>
      <c r="K39" s="53"/>
      <c r="L39" s="53"/>
    </row>
    <row r="40" spans="1:12" ht="38.450000000000003" customHeight="1" x14ac:dyDescent="0.2">
      <c r="A40" s="82"/>
      <c r="B40" s="26"/>
      <c r="C40" s="15">
        <v>500</v>
      </c>
      <c r="D40" s="60" t="s">
        <v>123</v>
      </c>
      <c r="E40" s="1">
        <v>0</v>
      </c>
      <c r="F40" s="2">
        <f t="shared" si="8"/>
        <v>0</v>
      </c>
      <c r="G40" s="20">
        <f t="shared" si="9"/>
        <v>0</v>
      </c>
      <c r="H40" s="38">
        <f t="shared" si="10"/>
        <v>0</v>
      </c>
      <c r="J40" s="53"/>
      <c r="K40" s="53"/>
      <c r="L40" s="53"/>
    </row>
    <row r="41" spans="1:12" ht="38.450000000000003" customHeight="1" x14ac:dyDescent="0.2">
      <c r="A41" s="82"/>
      <c r="B41" s="26"/>
      <c r="C41" s="15">
        <v>500</v>
      </c>
      <c r="D41" s="60" t="s">
        <v>120</v>
      </c>
      <c r="E41" s="1">
        <v>0</v>
      </c>
      <c r="F41" s="2">
        <f t="shared" si="8"/>
        <v>0</v>
      </c>
      <c r="G41" s="20">
        <f t="shared" si="9"/>
        <v>0</v>
      </c>
      <c r="H41" s="38">
        <f t="shared" si="10"/>
        <v>0</v>
      </c>
      <c r="J41" s="53"/>
      <c r="K41" s="53"/>
      <c r="L41" s="53"/>
    </row>
    <row r="42" spans="1:12" ht="38.450000000000003" customHeight="1" x14ac:dyDescent="0.2">
      <c r="A42" s="82"/>
      <c r="B42" s="26"/>
      <c r="C42" s="15">
        <v>500</v>
      </c>
      <c r="D42" s="60" t="s">
        <v>122</v>
      </c>
      <c r="E42" s="1">
        <v>0</v>
      </c>
      <c r="F42" s="2">
        <f t="shared" si="8"/>
        <v>0</v>
      </c>
      <c r="G42" s="20">
        <f t="shared" si="9"/>
        <v>0</v>
      </c>
      <c r="H42" s="38">
        <f t="shared" si="10"/>
        <v>0</v>
      </c>
      <c r="J42" s="53"/>
      <c r="K42" s="53"/>
      <c r="L42" s="53"/>
    </row>
    <row r="43" spans="1:12" ht="38.450000000000003" customHeight="1" x14ac:dyDescent="0.2">
      <c r="A43" s="82"/>
      <c r="B43" s="26"/>
      <c r="C43" s="15">
        <v>500</v>
      </c>
      <c r="D43" s="60" t="s">
        <v>121</v>
      </c>
      <c r="E43" s="1">
        <v>0</v>
      </c>
      <c r="F43" s="2">
        <f t="shared" si="8"/>
        <v>0</v>
      </c>
      <c r="G43" s="20">
        <f>E43+F43</f>
        <v>0</v>
      </c>
      <c r="H43" s="38">
        <f t="shared" si="10"/>
        <v>0</v>
      </c>
      <c r="J43" s="53"/>
      <c r="K43" s="53"/>
      <c r="L43" s="53"/>
    </row>
    <row r="44" spans="1:12" ht="82.5" customHeight="1" x14ac:dyDescent="0.2">
      <c r="A44" s="82"/>
      <c r="B44" s="26"/>
      <c r="C44" s="15">
        <v>1000</v>
      </c>
      <c r="D44" s="60" t="s">
        <v>125</v>
      </c>
      <c r="E44" s="1">
        <v>0</v>
      </c>
      <c r="F44" s="2">
        <f t="shared" si="8"/>
        <v>0</v>
      </c>
      <c r="G44" s="20">
        <f>E44+F44</f>
        <v>0</v>
      </c>
      <c r="H44" s="38">
        <f t="shared" si="10"/>
        <v>0</v>
      </c>
      <c r="J44" s="53"/>
      <c r="K44" s="53"/>
      <c r="L44" s="53"/>
    </row>
    <row r="45" spans="1:12" ht="82.5" customHeight="1" x14ac:dyDescent="0.2">
      <c r="A45" s="82"/>
      <c r="B45" s="26"/>
      <c r="C45" s="15">
        <v>10</v>
      </c>
      <c r="D45" s="60" t="s">
        <v>126</v>
      </c>
      <c r="E45" s="1">
        <v>0</v>
      </c>
      <c r="F45" s="2">
        <f t="shared" si="8"/>
        <v>0</v>
      </c>
      <c r="G45" s="20">
        <f>E45+F45</f>
        <v>0</v>
      </c>
      <c r="H45" s="38">
        <f t="shared" si="10"/>
        <v>0</v>
      </c>
      <c r="J45" s="53"/>
      <c r="K45" s="53"/>
      <c r="L45" s="53"/>
    </row>
    <row r="46" spans="1:12" ht="12.75" thickBot="1" x14ac:dyDescent="0.25">
      <c r="A46" s="82"/>
      <c r="B46" s="26"/>
      <c r="C46" s="67" t="s">
        <v>4</v>
      </c>
      <c r="D46" s="68"/>
      <c r="E46" s="68"/>
      <c r="F46" s="68"/>
      <c r="G46" s="69"/>
      <c r="H46" s="27">
        <f>SUM(H16:H44)</f>
        <v>0</v>
      </c>
      <c r="J46" s="53"/>
      <c r="K46" s="53"/>
      <c r="L46" s="53"/>
    </row>
    <row r="47" spans="1:12" x14ac:dyDescent="0.2">
      <c r="G47" s="30"/>
      <c r="H47" s="31"/>
    </row>
    <row r="48" spans="1:12" ht="25.15" customHeight="1" x14ac:dyDescent="0.2">
      <c r="A48" s="78" t="s">
        <v>91</v>
      </c>
      <c r="B48" s="78"/>
      <c r="C48" s="78"/>
      <c r="D48" s="78"/>
      <c r="E48" s="78"/>
      <c r="F48" s="78"/>
      <c r="G48" s="78"/>
      <c r="H48" s="78"/>
    </row>
    <row r="49" spans="1:8" x14ac:dyDescent="0.2">
      <c r="A49" s="73" t="s">
        <v>33</v>
      </c>
      <c r="B49" s="73"/>
      <c r="C49" s="73"/>
      <c r="D49" s="73"/>
      <c r="E49" s="73"/>
      <c r="F49" s="73"/>
      <c r="G49" s="73"/>
      <c r="H49" s="73"/>
    </row>
    <row r="50" spans="1:8" x14ac:dyDescent="0.2">
      <c r="A50" s="74" t="s">
        <v>31</v>
      </c>
      <c r="B50" s="74"/>
      <c r="C50" s="74"/>
      <c r="D50" s="74"/>
      <c r="E50" s="74"/>
      <c r="F50" s="74"/>
      <c r="G50" s="74"/>
      <c r="H50" s="74"/>
    </row>
    <row r="51" spans="1:8" ht="13.9" customHeight="1" x14ac:dyDescent="0.2">
      <c r="A51" s="75" t="s">
        <v>34</v>
      </c>
      <c r="B51" s="75"/>
      <c r="C51" s="75"/>
      <c r="D51" s="75"/>
      <c r="E51" s="75"/>
      <c r="F51" s="75"/>
      <c r="G51" s="75"/>
      <c r="H51" s="75"/>
    </row>
    <row r="52" spans="1:8" x14ac:dyDescent="0.2">
      <c r="A52" s="76" t="s">
        <v>57</v>
      </c>
      <c r="B52" s="76"/>
      <c r="C52" s="76"/>
      <c r="D52" s="76"/>
      <c r="E52" s="76"/>
      <c r="F52" s="76"/>
      <c r="G52" s="76"/>
      <c r="H52" s="76"/>
    </row>
    <row r="53" spans="1:8" ht="102" customHeight="1" x14ac:dyDescent="0.2">
      <c r="A53" s="75" t="s">
        <v>160</v>
      </c>
      <c r="B53" s="75"/>
      <c r="C53" s="75"/>
      <c r="D53" s="75"/>
      <c r="E53" s="75"/>
      <c r="F53" s="75"/>
      <c r="G53" s="75"/>
      <c r="H53" s="75"/>
    </row>
    <row r="54" spans="1:8" ht="40.5" customHeight="1" x14ac:dyDescent="0.2">
      <c r="A54" s="75" t="s">
        <v>54</v>
      </c>
      <c r="B54" s="75"/>
      <c r="C54" s="75"/>
      <c r="D54" s="75"/>
      <c r="E54" s="75"/>
      <c r="F54" s="75"/>
      <c r="G54" s="75"/>
      <c r="H54" s="75"/>
    </row>
    <row r="55" spans="1:8" ht="30" customHeight="1" x14ac:dyDescent="0.2">
      <c r="A55" s="70" t="s">
        <v>55</v>
      </c>
      <c r="B55" s="70"/>
      <c r="C55" s="70"/>
      <c r="D55" s="70"/>
      <c r="E55" s="70"/>
      <c r="F55" s="70"/>
      <c r="G55" s="70"/>
      <c r="H55" s="70"/>
    </row>
    <row r="56" spans="1:8" ht="39" customHeight="1" x14ac:dyDescent="0.2">
      <c r="A56" s="70" t="s">
        <v>134</v>
      </c>
      <c r="B56" s="70"/>
      <c r="C56" s="70"/>
      <c r="D56" s="70"/>
      <c r="E56" s="70"/>
      <c r="F56" s="70"/>
      <c r="G56" s="70"/>
      <c r="H56" s="70"/>
    </row>
    <row r="57" spans="1:8" x14ac:dyDescent="0.2">
      <c r="A57" s="57" t="s">
        <v>155</v>
      </c>
      <c r="H57" s="56"/>
    </row>
    <row r="58" spans="1:8" ht="25.5" customHeight="1" x14ac:dyDescent="0.2">
      <c r="A58" s="66" t="s">
        <v>63</v>
      </c>
      <c r="B58" s="66"/>
      <c r="C58" s="66"/>
      <c r="D58" s="66"/>
      <c r="E58" s="66"/>
      <c r="F58" s="66"/>
      <c r="G58" s="66"/>
      <c r="H58" s="66"/>
    </row>
  </sheetData>
  <mergeCells count="22">
    <mergeCell ref="B9:B13"/>
    <mergeCell ref="B16:B39"/>
    <mergeCell ref="A48:H48"/>
    <mergeCell ref="L6:L7"/>
    <mergeCell ref="J6:K6"/>
    <mergeCell ref="A15:A46"/>
    <mergeCell ref="A8:A14"/>
    <mergeCell ref="D33:H33"/>
    <mergeCell ref="D8:H8"/>
    <mergeCell ref="E9:H9"/>
    <mergeCell ref="A58:H58"/>
    <mergeCell ref="C14:G14"/>
    <mergeCell ref="C46:G46"/>
    <mergeCell ref="A56:H56"/>
    <mergeCell ref="D15:H15"/>
    <mergeCell ref="A55:H55"/>
    <mergeCell ref="A49:H49"/>
    <mergeCell ref="A50:H50"/>
    <mergeCell ref="A51:H51"/>
    <mergeCell ref="A52:H52"/>
    <mergeCell ref="A53:H53"/>
    <mergeCell ref="A54:H54"/>
  </mergeCells>
  <pageMargins left="0.51181102362204722" right="0.11811023622047245" top="0.74803149606299213" bottom="0.7480314960629921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89A8-FED9-4E35-AAF1-106FEB869D8B}">
  <dimension ref="A1:L51"/>
  <sheetViews>
    <sheetView zoomScaleNormal="100" workbookViewId="0">
      <pane xSplit="1" ySplit="2" topLeftCell="B35" activePane="bottomRight" state="frozen"/>
      <selection pane="topRight" activeCell="B1" sqref="B1"/>
      <selection pane="bottomLeft" activeCell="A3" sqref="A3"/>
      <selection pane="bottomRight" activeCell="K5" sqref="K5"/>
    </sheetView>
  </sheetViews>
  <sheetFormatPr defaultColWidth="9.140625" defaultRowHeight="12" x14ac:dyDescent="0.2"/>
  <cols>
    <col min="1" max="1" width="7" style="28" customWidth="1"/>
    <col min="2" max="2" width="12.5703125" style="28" customWidth="1"/>
    <col min="3" max="3" width="13.85546875" style="28" customWidth="1"/>
    <col min="4" max="4" width="35.28515625" style="29" customWidth="1"/>
    <col min="5" max="5" width="8" style="16" bestFit="1" customWidth="1"/>
    <col min="6" max="6" width="7.28515625" style="16" bestFit="1" customWidth="1"/>
    <col min="7" max="7" width="8.140625" style="16" bestFit="1" customWidth="1"/>
    <col min="8" max="8" width="14.7109375" style="30" customWidth="1"/>
    <col min="9" max="9" width="9.140625" style="28"/>
    <col min="10" max="10" width="12.28515625" style="28" customWidth="1"/>
    <col min="11" max="11" width="11.7109375" style="28" customWidth="1"/>
    <col min="12" max="12" width="13.42578125" style="28" customWidth="1"/>
    <col min="13" max="16384" width="9.140625" style="28"/>
  </cols>
  <sheetData>
    <row r="1" spans="1:12" ht="60" x14ac:dyDescent="0.2">
      <c r="A1" s="4" t="s">
        <v>14</v>
      </c>
      <c r="B1" s="5" t="s">
        <v>17</v>
      </c>
      <c r="C1" s="4" t="s">
        <v>0</v>
      </c>
      <c r="D1" s="5" t="s">
        <v>16</v>
      </c>
      <c r="E1" s="5" t="s">
        <v>1</v>
      </c>
      <c r="F1" s="5" t="s">
        <v>2</v>
      </c>
      <c r="G1" s="5" t="s">
        <v>3</v>
      </c>
      <c r="H1" s="17" t="s">
        <v>58</v>
      </c>
      <c r="J1" s="79" t="s">
        <v>59</v>
      </c>
      <c r="K1" s="79"/>
      <c r="L1" s="79" t="s">
        <v>60</v>
      </c>
    </row>
    <row r="2" spans="1:12" ht="12.75" thickBot="1" x14ac:dyDescent="0.25">
      <c r="A2" s="3">
        <v>1</v>
      </c>
      <c r="B2" s="3">
        <v>2</v>
      </c>
      <c r="C2" s="3">
        <v>3</v>
      </c>
      <c r="D2" s="3">
        <v>4</v>
      </c>
      <c r="E2" s="3">
        <v>5</v>
      </c>
      <c r="F2" s="3">
        <v>6</v>
      </c>
      <c r="G2" s="3">
        <v>7</v>
      </c>
      <c r="H2" s="3">
        <v>8</v>
      </c>
      <c r="J2" s="47" t="s">
        <v>61</v>
      </c>
      <c r="K2" s="47" t="s">
        <v>62</v>
      </c>
      <c r="L2" s="79"/>
    </row>
    <row r="3" spans="1:12" x14ac:dyDescent="0.2">
      <c r="A3" s="102">
        <v>3</v>
      </c>
      <c r="B3" s="71" t="s">
        <v>23</v>
      </c>
      <c r="C3" s="71"/>
      <c r="D3" s="71"/>
      <c r="E3" s="71"/>
      <c r="F3" s="71"/>
      <c r="G3" s="71"/>
      <c r="H3" s="49"/>
      <c r="J3" s="48">
        <f>K3/1.21</f>
        <v>809917.35537190083</v>
      </c>
      <c r="K3" s="48">
        <v>980000</v>
      </c>
      <c r="L3" s="62">
        <v>256693.36</v>
      </c>
    </row>
    <row r="4" spans="1:12" ht="24.95" customHeight="1" x14ac:dyDescent="0.2">
      <c r="A4" s="103"/>
      <c r="B4" s="77" t="s">
        <v>15</v>
      </c>
      <c r="C4" s="11" t="s">
        <v>138</v>
      </c>
      <c r="D4" s="99" t="s">
        <v>28</v>
      </c>
      <c r="E4" s="100"/>
      <c r="F4" s="100"/>
      <c r="G4" s="101"/>
      <c r="H4" s="32"/>
    </row>
    <row r="5" spans="1:12" ht="24.95" customHeight="1" x14ac:dyDescent="0.2">
      <c r="A5" s="103"/>
      <c r="B5" s="77"/>
      <c r="C5" s="14">
        <v>60</v>
      </c>
      <c r="D5" s="10" t="s">
        <v>64</v>
      </c>
      <c r="E5" s="1">
        <v>0</v>
      </c>
      <c r="F5" s="25">
        <f>ROUND(E5*0.21,2)</f>
        <v>0</v>
      </c>
      <c r="G5" s="25">
        <f>E5+F5</f>
        <v>0</v>
      </c>
      <c r="H5" s="38">
        <f>SUM(C5*G5)</f>
        <v>0</v>
      </c>
    </row>
    <row r="6" spans="1:12" ht="24.95" customHeight="1" x14ac:dyDescent="0.2">
      <c r="A6" s="103"/>
      <c r="B6" s="77"/>
      <c r="C6" s="14">
        <v>60</v>
      </c>
      <c r="D6" s="10" t="s">
        <v>38</v>
      </c>
      <c r="E6" s="1">
        <v>0</v>
      </c>
      <c r="F6" s="25">
        <f>ROUND(E6*0.21,2)</f>
        <v>0</v>
      </c>
      <c r="G6" s="25">
        <f>E6+F6</f>
        <v>0</v>
      </c>
      <c r="H6" s="38">
        <f>SUM(C6*G6)</f>
        <v>0</v>
      </c>
    </row>
    <row r="7" spans="1:12" ht="24.95" customHeight="1" x14ac:dyDescent="0.2">
      <c r="A7" s="103"/>
      <c r="B7" s="77"/>
      <c r="C7" s="11" t="s">
        <v>137</v>
      </c>
      <c r="D7" s="99" t="s">
        <v>29</v>
      </c>
      <c r="E7" s="100"/>
      <c r="F7" s="100"/>
      <c r="G7" s="101"/>
      <c r="H7" s="32"/>
    </row>
    <row r="8" spans="1:12" ht="36.6" customHeight="1" x14ac:dyDescent="0.2">
      <c r="A8" s="103"/>
      <c r="B8" s="77"/>
      <c r="C8" s="14">
        <v>30</v>
      </c>
      <c r="D8" s="10" t="s">
        <v>65</v>
      </c>
      <c r="E8" s="1">
        <v>0</v>
      </c>
      <c r="F8" s="25">
        <f>ROUND(E8*0.21,2)</f>
        <v>0</v>
      </c>
      <c r="G8" s="25">
        <f>E8+F8</f>
        <v>0</v>
      </c>
      <c r="H8" s="38">
        <f>SUM(C8*G8)</f>
        <v>0</v>
      </c>
    </row>
    <row r="9" spans="1:12" ht="24.95" customHeight="1" x14ac:dyDescent="0.2">
      <c r="A9" s="103"/>
      <c r="B9" s="77"/>
      <c r="C9" s="11" t="s">
        <v>138</v>
      </c>
      <c r="D9" s="99" t="s">
        <v>22</v>
      </c>
      <c r="E9" s="100"/>
      <c r="F9" s="100"/>
      <c r="G9" s="101"/>
      <c r="H9" s="32"/>
    </row>
    <row r="10" spans="1:12" ht="29.45" customHeight="1" x14ac:dyDescent="0.2">
      <c r="A10" s="103"/>
      <c r="B10" s="77"/>
      <c r="C10" s="14">
        <v>1500</v>
      </c>
      <c r="D10" s="10" t="s">
        <v>66</v>
      </c>
      <c r="E10" s="1">
        <v>0</v>
      </c>
      <c r="F10" s="25">
        <f>ROUND(E10*0.21,2)</f>
        <v>0</v>
      </c>
      <c r="G10" s="25">
        <f>E10+F10</f>
        <v>0</v>
      </c>
      <c r="H10" s="38">
        <f>SUM(C10*G10)</f>
        <v>0</v>
      </c>
    </row>
    <row r="11" spans="1:12" ht="63" customHeight="1" x14ac:dyDescent="0.2">
      <c r="A11" s="103"/>
      <c r="B11" s="77"/>
      <c r="C11" s="14">
        <v>50</v>
      </c>
      <c r="D11" s="10" t="s">
        <v>39</v>
      </c>
      <c r="E11" s="1">
        <v>0</v>
      </c>
      <c r="F11" s="25">
        <f>ROUND(E11*0.21,2)</f>
        <v>0</v>
      </c>
      <c r="G11" s="25">
        <f>E11+F11</f>
        <v>0</v>
      </c>
      <c r="H11" s="38">
        <f>SUM(C11*G11)</f>
        <v>0</v>
      </c>
    </row>
    <row r="12" spans="1:12" ht="24.95" customHeight="1" x14ac:dyDescent="0.2">
      <c r="A12" s="103"/>
      <c r="B12" s="77"/>
      <c r="C12" s="11" t="s">
        <v>138</v>
      </c>
      <c r="D12" s="99" t="s">
        <v>21</v>
      </c>
      <c r="E12" s="100"/>
      <c r="F12" s="100"/>
      <c r="G12" s="101"/>
      <c r="H12" s="32"/>
    </row>
    <row r="13" spans="1:12" ht="51.95" customHeight="1" x14ac:dyDescent="0.2">
      <c r="A13" s="103"/>
      <c r="B13" s="77"/>
      <c r="C13" s="14">
        <v>500</v>
      </c>
      <c r="D13" s="10" t="s">
        <v>67</v>
      </c>
      <c r="E13" s="1">
        <v>0</v>
      </c>
      <c r="F13" s="25">
        <f>ROUND(E13*0.21,2)</f>
        <v>0</v>
      </c>
      <c r="G13" s="25">
        <f>E13+F13</f>
        <v>0</v>
      </c>
      <c r="H13" s="38">
        <f>SUM(C13*G13)</f>
        <v>0</v>
      </c>
    </row>
    <row r="14" spans="1:12" ht="71.25" customHeight="1" x14ac:dyDescent="0.2">
      <c r="A14" s="103"/>
      <c r="B14" s="77"/>
      <c r="C14" s="14">
        <v>100</v>
      </c>
      <c r="D14" s="11" t="s">
        <v>46</v>
      </c>
      <c r="E14" s="1">
        <v>0</v>
      </c>
      <c r="F14" s="25">
        <f>ROUND(E14*0.21,2)</f>
        <v>0</v>
      </c>
      <c r="G14" s="25">
        <f>E14+F14</f>
        <v>0</v>
      </c>
      <c r="H14" s="38">
        <f>SUM(C14*G14)</f>
        <v>0</v>
      </c>
    </row>
    <row r="15" spans="1:12" ht="24.95" customHeight="1" x14ac:dyDescent="0.2">
      <c r="A15" s="103"/>
      <c r="B15" s="77"/>
      <c r="C15" s="11" t="s">
        <v>137</v>
      </c>
      <c r="D15" s="99" t="s">
        <v>27</v>
      </c>
      <c r="E15" s="100"/>
      <c r="F15" s="100"/>
      <c r="G15" s="101"/>
      <c r="H15" s="32"/>
    </row>
    <row r="16" spans="1:12" ht="38.25" x14ac:dyDescent="0.2">
      <c r="A16" s="103"/>
      <c r="B16" s="77"/>
      <c r="C16" s="14">
        <v>200</v>
      </c>
      <c r="D16" s="11" t="s">
        <v>68</v>
      </c>
      <c r="E16" s="1">
        <v>0</v>
      </c>
      <c r="F16" s="25">
        <f>ROUND(E16*0.21,2)</f>
        <v>0</v>
      </c>
      <c r="G16" s="25">
        <f>E16+F16</f>
        <v>0</v>
      </c>
      <c r="H16" s="38">
        <f>SUM(C16*G16)</f>
        <v>0</v>
      </c>
    </row>
    <row r="17" spans="1:8" ht="42.6" customHeight="1" x14ac:dyDescent="0.2">
      <c r="A17" s="103"/>
      <c r="B17" s="77"/>
      <c r="C17" s="14">
        <v>200</v>
      </c>
      <c r="D17" s="11" t="s">
        <v>69</v>
      </c>
      <c r="E17" s="1">
        <v>0</v>
      </c>
      <c r="F17" s="25">
        <f t="shared" ref="F17:F19" si="0">ROUND(E17*0.21,2)</f>
        <v>0</v>
      </c>
      <c r="G17" s="25">
        <f t="shared" ref="G17:G19" si="1">E17+F17</f>
        <v>0</v>
      </c>
      <c r="H17" s="38">
        <f t="shared" ref="H17:H19" si="2">SUM(C17*G17)</f>
        <v>0</v>
      </c>
    </row>
    <row r="18" spans="1:8" ht="57" customHeight="1" x14ac:dyDescent="0.2">
      <c r="A18" s="103"/>
      <c r="B18" s="77"/>
      <c r="C18" s="14">
        <v>1000</v>
      </c>
      <c r="D18" s="59" t="s">
        <v>133</v>
      </c>
      <c r="E18" s="1">
        <v>0</v>
      </c>
      <c r="F18" s="25">
        <f t="shared" si="0"/>
        <v>0</v>
      </c>
      <c r="G18" s="25">
        <f t="shared" si="1"/>
        <v>0</v>
      </c>
      <c r="H18" s="38">
        <f t="shared" si="2"/>
        <v>0</v>
      </c>
    </row>
    <row r="19" spans="1:8" ht="74.45" customHeight="1" x14ac:dyDescent="0.2">
      <c r="A19" s="103"/>
      <c r="B19" s="77"/>
      <c r="C19" s="14">
        <v>200</v>
      </c>
      <c r="D19" s="11" t="s">
        <v>127</v>
      </c>
      <c r="E19" s="1">
        <v>0</v>
      </c>
      <c r="F19" s="25">
        <f t="shared" si="0"/>
        <v>0</v>
      </c>
      <c r="G19" s="25">
        <f t="shared" si="1"/>
        <v>0</v>
      </c>
      <c r="H19" s="38">
        <f t="shared" si="2"/>
        <v>0</v>
      </c>
    </row>
    <row r="20" spans="1:8" ht="24.95" customHeight="1" x14ac:dyDescent="0.2">
      <c r="A20" s="103"/>
      <c r="B20" s="77"/>
      <c r="C20" s="14" t="s">
        <v>139</v>
      </c>
      <c r="D20" s="99" t="s">
        <v>5</v>
      </c>
      <c r="E20" s="100"/>
      <c r="F20" s="100"/>
      <c r="G20" s="101"/>
      <c r="H20" s="32"/>
    </row>
    <row r="21" spans="1:8" ht="38.25" x14ac:dyDescent="0.2">
      <c r="A21" s="103"/>
      <c r="B21" s="77"/>
      <c r="C21" s="14">
        <v>50</v>
      </c>
      <c r="D21" s="11" t="s">
        <v>70</v>
      </c>
      <c r="E21" s="1">
        <v>0</v>
      </c>
      <c r="F21" s="25">
        <f>ROUND(E21*0.21,2)</f>
        <v>0</v>
      </c>
      <c r="G21" s="25">
        <f>E21+F21</f>
        <v>0</v>
      </c>
      <c r="H21" s="38">
        <f>SUM(C21*G21)</f>
        <v>0</v>
      </c>
    </row>
    <row r="22" spans="1:8" ht="35.450000000000003" customHeight="1" x14ac:dyDescent="0.2">
      <c r="A22" s="103"/>
      <c r="B22" s="77"/>
      <c r="C22" s="14">
        <v>50</v>
      </c>
      <c r="D22" s="11" t="s">
        <v>71</v>
      </c>
      <c r="E22" s="1">
        <v>0</v>
      </c>
      <c r="F22" s="25">
        <f>ROUND(E22*0.21,2)</f>
        <v>0</v>
      </c>
      <c r="G22" s="25">
        <f>E22+F22</f>
        <v>0</v>
      </c>
      <c r="H22" s="38">
        <f>SUM(C22*G22)</f>
        <v>0</v>
      </c>
    </row>
    <row r="23" spans="1:8" ht="24.95" customHeight="1" x14ac:dyDescent="0.2">
      <c r="A23" s="103"/>
      <c r="B23" s="77"/>
      <c r="C23" s="11" t="s">
        <v>137</v>
      </c>
      <c r="D23" s="99" t="s">
        <v>26</v>
      </c>
      <c r="E23" s="100"/>
      <c r="F23" s="100"/>
      <c r="G23" s="100"/>
      <c r="H23" s="35"/>
    </row>
    <row r="24" spans="1:8" ht="26.25" x14ac:dyDescent="0.2">
      <c r="A24" s="103"/>
      <c r="B24" s="77"/>
      <c r="C24" s="14">
        <v>1500</v>
      </c>
      <c r="D24" s="11" t="s">
        <v>72</v>
      </c>
      <c r="E24" s="1">
        <v>0</v>
      </c>
      <c r="F24" s="25">
        <f>ROUND(E24*0.21,2)</f>
        <v>0</v>
      </c>
      <c r="G24" s="25">
        <f>E24+F24</f>
        <v>0</v>
      </c>
      <c r="H24" s="38">
        <f>SUM(C24*G24)</f>
        <v>0</v>
      </c>
    </row>
    <row r="25" spans="1:8" ht="27" customHeight="1" x14ac:dyDescent="0.2">
      <c r="A25" s="103"/>
      <c r="B25" s="77"/>
      <c r="C25" s="11" t="s">
        <v>140</v>
      </c>
      <c r="D25" s="99" t="s">
        <v>24</v>
      </c>
      <c r="E25" s="100"/>
      <c r="F25" s="100"/>
      <c r="G25" s="101"/>
      <c r="H25" s="32"/>
    </row>
    <row r="26" spans="1:8" ht="27.6" customHeight="1" x14ac:dyDescent="0.2">
      <c r="A26" s="103"/>
      <c r="B26" s="77"/>
      <c r="C26" s="14">
        <v>600</v>
      </c>
      <c r="D26" s="10" t="s">
        <v>73</v>
      </c>
      <c r="E26" s="1">
        <v>0</v>
      </c>
      <c r="F26" s="25">
        <f>ROUND(E26*0.21,2)</f>
        <v>0</v>
      </c>
      <c r="G26" s="25">
        <f>E26+F26</f>
        <v>0</v>
      </c>
      <c r="H26" s="38">
        <f>SUM(C26*G26)</f>
        <v>0</v>
      </c>
    </row>
    <row r="27" spans="1:8" ht="29.45" customHeight="1" x14ac:dyDescent="0.2">
      <c r="A27" s="103"/>
      <c r="B27" s="77"/>
      <c r="C27" s="14">
        <v>50</v>
      </c>
      <c r="D27" s="10" t="s">
        <v>74</v>
      </c>
      <c r="E27" s="1">
        <v>0</v>
      </c>
      <c r="F27" s="25">
        <f>ROUND(E27*0.21,2)</f>
        <v>0</v>
      </c>
      <c r="G27" s="25">
        <f>E27+F27</f>
        <v>0</v>
      </c>
      <c r="H27" s="38">
        <f t="shared" ref="H27:H28" si="3">SUM(C27*G27)</f>
        <v>0</v>
      </c>
    </row>
    <row r="28" spans="1:8" ht="29.45" customHeight="1" x14ac:dyDescent="0.2">
      <c r="A28" s="103"/>
      <c r="B28" s="77"/>
      <c r="C28" s="14">
        <v>600</v>
      </c>
      <c r="D28" s="11" t="s">
        <v>128</v>
      </c>
      <c r="E28" s="1">
        <v>0</v>
      </c>
      <c r="F28" s="25">
        <f>ROUND(E28*0.21,2)</f>
        <v>0</v>
      </c>
      <c r="G28" s="25">
        <f>E28+F28</f>
        <v>0</v>
      </c>
      <c r="H28" s="38">
        <f t="shared" si="3"/>
        <v>0</v>
      </c>
    </row>
    <row r="29" spans="1:8" ht="24.95" customHeight="1" x14ac:dyDescent="0.2">
      <c r="A29" s="103"/>
      <c r="B29" s="77"/>
      <c r="C29" s="11" t="s">
        <v>137</v>
      </c>
      <c r="D29" s="99" t="s">
        <v>30</v>
      </c>
      <c r="E29" s="100"/>
      <c r="F29" s="100"/>
      <c r="G29" s="101"/>
      <c r="H29" s="32"/>
    </row>
    <row r="30" spans="1:8" ht="38.25" x14ac:dyDescent="0.2">
      <c r="A30" s="103"/>
      <c r="B30" s="77"/>
      <c r="C30" s="14">
        <v>1500</v>
      </c>
      <c r="D30" s="10" t="s">
        <v>129</v>
      </c>
      <c r="E30" s="1">
        <v>0</v>
      </c>
      <c r="F30" s="25">
        <f>ROUND(E30*0.21,2)</f>
        <v>0</v>
      </c>
      <c r="G30" s="25">
        <f>E30+F30</f>
        <v>0</v>
      </c>
      <c r="H30" s="38">
        <f>SUM(C30*G30)</f>
        <v>0</v>
      </c>
    </row>
    <row r="31" spans="1:8" ht="38.25" x14ac:dyDescent="0.2">
      <c r="A31" s="103"/>
      <c r="B31" s="77"/>
      <c r="C31" s="14">
        <v>500</v>
      </c>
      <c r="D31" s="10" t="s">
        <v>75</v>
      </c>
      <c r="E31" s="1">
        <v>0</v>
      </c>
      <c r="F31" s="25">
        <f>ROUND(E31*0.21,2)</f>
        <v>0</v>
      </c>
      <c r="G31" s="25">
        <f>E31+F31</f>
        <v>0</v>
      </c>
      <c r="H31" s="38">
        <f>SUM(C31*G31)</f>
        <v>0</v>
      </c>
    </row>
    <row r="32" spans="1:8" ht="24.95" customHeight="1" x14ac:dyDescent="0.2">
      <c r="A32" s="103"/>
      <c r="B32" s="77"/>
      <c r="C32" s="11" t="s">
        <v>137</v>
      </c>
      <c r="D32" s="99" t="s">
        <v>25</v>
      </c>
      <c r="E32" s="100"/>
      <c r="F32" s="100"/>
      <c r="G32" s="101"/>
      <c r="H32" s="32"/>
    </row>
    <row r="33" spans="1:8" ht="27.95" customHeight="1" x14ac:dyDescent="0.2">
      <c r="A33" s="103"/>
      <c r="B33" s="77"/>
      <c r="C33" s="14">
        <v>1500</v>
      </c>
      <c r="D33" s="11" t="s">
        <v>130</v>
      </c>
      <c r="E33" s="1">
        <v>0</v>
      </c>
      <c r="F33" s="25">
        <f>ROUND(E33*0.21,2)</f>
        <v>0</v>
      </c>
      <c r="G33" s="25">
        <f>E33+F33</f>
        <v>0</v>
      </c>
      <c r="H33" s="38">
        <f>SUM(C33*G33)</f>
        <v>0</v>
      </c>
    </row>
    <row r="34" spans="1:8" ht="38.1" customHeight="1" x14ac:dyDescent="0.2">
      <c r="A34" s="103"/>
      <c r="B34" s="77"/>
      <c r="C34" s="14">
        <v>1500</v>
      </c>
      <c r="D34" s="11" t="s">
        <v>131</v>
      </c>
      <c r="E34" s="1">
        <v>0</v>
      </c>
      <c r="F34" s="25">
        <f>ROUND(E34*0.21,2)</f>
        <v>0</v>
      </c>
      <c r="G34" s="25">
        <f>E34+F34</f>
        <v>0</v>
      </c>
      <c r="H34" s="38">
        <f>SUM(C34*G34)</f>
        <v>0</v>
      </c>
    </row>
    <row r="35" spans="1:8" ht="26.45" customHeight="1" x14ac:dyDescent="0.2">
      <c r="A35" s="103"/>
      <c r="B35" s="77"/>
      <c r="C35" s="11" t="s">
        <v>137</v>
      </c>
      <c r="D35" s="99" t="s">
        <v>45</v>
      </c>
      <c r="E35" s="100"/>
      <c r="F35" s="100"/>
      <c r="G35" s="101"/>
      <c r="H35" s="32"/>
    </row>
    <row r="36" spans="1:8" ht="36.75" customHeight="1" x14ac:dyDescent="0.2">
      <c r="A36" s="103"/>
      <c r="B36" s="77"/>
      <c r="C36" s="14">
        <v>500</v>
      </c>
      <c r="D36" s="11" t="s">
        <v>132</v>
      </c>
      <c r="E36" s="1">
        <v>0</v>
      </c>
      <c r="F36" s="25">
        <f>ROUND(E36*0.21,2)</f>
        <v>0</v>
      </c>
      <c r="G36" s="25">
        <f>E36+F36</f>
        <v>0</v>
      </c>
      <c r="H36" s="38">
        <f>SUM(C36*G36)</f>
        <v>0</v>
      </c>
    </row>
    <row r="37" spans="1:8" ht="17.45" customHeight="1" x14ac:dyDescent="0.2">
      <c r="A37" s="103"/>
      <c r="B37" s="77"/>
      <c r="C37" s="14">
        <v>250</v>
      </c>
      <c r="D37" s="11" t="s">
        <v>43</v>
      </c>
      <c r="E37" s="1">
        <v>0</v>
      </c>
      <c r="F37" s="25">
        <f>ROUND(E37*0.21,2)</f>
        <v>0</v>
      </c>
      <c r="G37" s="25">
        <f>E37+F37</f>
        <v>0</v>
      </c>
      <c r="H37" s="38">
        <f t="shared" ref="H37:H38" si="4">SUM(C37*G37)</f>
        <v>0</v>
      </c>
    </row>
    <row r="38" spans="1:8" ht="15.95" customHeight="1" x14ac:dyDescent="0.2">
      <c r="A38" s="103"/>
      <c r="B38" s="77"/>
      <c r="C38" s="14">
        <v>250</v>
      </c>
      <c r="D38" s="11" t="s">
        <v>44</v>
      </c>
      <c r="E38" s="1">
        <v>0</v>
      </c>
      <c r="F38" s="25">
        <f>ROUND(E38*0.21,2)</f>
        <v>0</v>
      </c>
      <c r="G38" s="25">
        <f>E38+F38</f>
        <v>0</v>
      </c>
      <c r="H38" s="38">
        <f t="shared" si="4"/>
        <v>0</v>
      </c>
    </row>
    <row r="39" spans="1:8" ht="23.1" customHeight="1" x14ac:dyDescent="0.2">
      <c r="A39" s="103"/>
      <c r="B39" s="77"/>
      <c r="C39" s="14" t="s">
        <v>141</v>
      </c>
      <c r="D39" s="96" t="s">
        <v>47</v>
      </c>
      <c r="E39" s="97"/>
      <c r="F39" s="97"/>
      <c r="G39" s="98"/>
      <c r="H39" s="36"/>
    </row>
    <row r="40" spans="1:8" ht="27.6" customHeight="1" x14ac:dyDescent="0.2">
      <c r="A40" s="103"/>
      <c r="B40" s="77"/>
      <c r="C40" s="14">
        <v>10</v>
      </c>
      <c r="D40" s="11" t="s">
        <v>48</v>
      </c>
      <c r="E40" s="1">
        <v>0</v>
      </c>
      <c r="F40" s="25">
        <f t="shared" ref="F40" si="5">ROUND(E40*0.21,2)</f>
        <v>0</v>
      </c>
      <c r="G40" s="25">
        <f t="shared" ref="G40" si="6">E40+F40</f>
        <v>0</v>
      </c>
      <c r="H40" s="38">
        <f>SUM(C40*G40)</f>
        <v>0</v>
      </c>
    </row>
    <row r="41" spans="1:8" ht="26.1" customHeight="1" x14ac:dyDescent="0.2">
      <c r="A41" s="103"/>
      <c r="B41" s="77"/>
      <c r="C41" s="14">
        <v>10</v>
      </c>
      <c r="D41" s="11" t="s">
        <v>49</v>
      </c>
      <c r="E41" s="1">
        <v>0</v>
      </c>
      <c r="F41" s="25">
        <f t="shared" ref="F41" si="7">ROUND(E41*0.21,2)</f>
        <v>0</v>
      </c>
      <c r="G41" s="25">
        <f t="shared" ref="G41" si="8">E41+F41</f>
        <v>0</v>
      </c>
      <c r="H41" s="38">
        <f>SUM(C41*G41)</f>
        <v>0</v>
      </c>
    </row>
    <row r="42" spans="1:8" ht="12.75" thickBot="1" x14ac:dyDescent="0.25">
      <c r="A42" s="104"/>
      <c r="B42" s="120"/>
      <c r="C42" s="67" t="s">
        <v>4</v>
      </c>
      <c r="D42" s="68"/>
      <c r="E42" s="68"/>
      <c r="F42" s="68"/>
      <c r="G42" s="69"/>
      <c r="H42" s="23">
        <f>SUM(H4:H41)</f>
        <v>0</v>
      </c>
    </row>
    <row r="43" spans="1:8" x14ac:dyDescent="0.2">
      <c r="G43" s="30"/>
      <c r="H43" s="31"/>
    </row>
    <row r="44" spans="1:8" x14ac:dyDescent="0.2">
      <c r="A44" s="108" t="s">
        <v>33</v>
      </c>
      <c r="B44" s="109"/>
      <c r="C44" s="109"/>
      <c r="D44" s="109"/>
      <c r="E44" s="109"/>
      <c r="F44" s="109"/>
      <c r="G44" s="109"/>
      <c r="H44" s="110"/>
    </row>
    <row r="45" spans="1:8" x14ac:dyDescent="0.2">
      <c r="A45" s="111" t="s">
        <v>31</v>
      </c>
      <c r="B45" s="112"/>
      <c r="C45" s="112"/>
      <c r="D45" s="112"/>
      <c r="E45" s="112"/>
      <c r="F45" s="112"/>
      <c r="G45" s="112"/>
      <c r="H45" s="113"/>
    </row>
    <row r="46" spans="1:8" ht="25.5" customHeight="1" x14ac:dyDescent="0.2">
      <c r="A46" s="114" t="s">
        <v>34</v>
      </c>
      <c r="B46" s="115"/>
      <c r="C46" s="115"/>
      <c r="D46" s="115"/>
      <c r="E46" s="115"/>
      <c r="F46" s="115"/>
      <c r="G46" s="115"/>
      <c r="H46" s="116"/>
    </row>
    <row r="47" spans="1:8" x14ac:dyDescent="0.2">
      <c r="A47" s="117" t="s">
        <v>57</v>
      </c>
      <c r="B47" s="118"/>
      <c r="C47" s="118"/>
      <c r="D47" s="118"/>
      <c r="E47" s="118"/>
      <c r="F47" s="118"/>
      <c r="G47" s="118"/>
      <c r="H47" s="119"/>
    </row>
    <row r="48" spans="1:8" ht="13.9" customHeight="1" x14ac:dyDescent="0.2">
      <c r="A48" s="105" t="s">
        <v>55</v>
      </c>
      <c r="B48" s="106"/>
      <c r="C48" s="106"/>
      <c r="D48" s="106"/>
      <c r="E48" s="106"/>
      <c r="F48" s="106"/>
      <c r="G48" s="106"/>
      <c r="H48" s="107"/>
    </row>
    <row r="49" spans="1:8" ht="24.75" customHeight="1" x14ac:dyDescent="0.2">
      <c r="A49" s="105" t="s">
        <v>56</v>
      </c>
      <c r="B49" s="106"/>
      <c r="C49" s="106"/>
      <c r="D49" s="106"/>
      <c r="E49" s="106"/>
      <c r="F49" s="106"/>
      <c r="G49" s="106"/>
      <c r="H49" s="107"/>
    </row>
    <row r="51" spans="1:8" ht="31.5" customHeight="1" x14ac:dyDescent="0.2">
      <c r="A51" s="93" t="s">
        <v>63</v>
      </c>
      <c r="B51" s="94"/>
      <c r="C51" s="94"/>
      <c r="D51" s="94"/>
      <c r="E51" s="94"/>
      <c r="F51" s="94"/>
      <c r="G51" s="94"/>
      <c r="H51" s="95"/>
    </row>
  </sheetData>
  <mergeCells count="25">
    <mergeCell ref="A3:A42"/>
    <mergeCell ref="A48:H48"/>
    <mergeCell ref="A49:H49"/>
    <mergeCell ref="A44:H44"/>
    <mergeCell ref="A45:H45"/>
    <mergeCell ref="A46:H46"/>
    <mergeCell ref="A47:H47"/>
    <mergeCell ref="B4:B42"/>
    <mergeCell ref="D4:G4"/>
    <mergeCell ref="J1:K1"/>
    <mergeCell ref="L1:L2"/>
    <mergeCell ref="A51:H51"/>
    <mergeCell ref="C42:G42"/>
    <mergeCell ref="D39:G39"/>
    <mergeCell ref="D35:G35"/>
    <mergeCell ref="D32:G32"/>
    <mergeCell ref="D29:G29"/>
    <mergeCell ref="D25:G25"/>
    <mergeCell ref="D23:G23"/>
    <mergeCell ref="D20:G20"/>
    <mergeCell ref="D15:G15"/>
    <mergeCell ref="D12:G12"/>
    <mergeCell ref="D9:G9"/>
    <mergeCell ref="D7:G7"/>
    <mergeCell ref="B3:G3"/>
  </mergeCells>
  <phoneticPr fontId="2" type="noConversion"/>
  <pageMargins left="0.51181102362204722" right="0.11811023622047245" top="0.74803149606299213" bottom="0.7480314960629921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A4EF-A998-4540-B1F4-8558C54613A7}">
  <dimension ref="A1:L67"/>
  <sheetViews>
    <sheetView zoomScaleNormal="100" workbookViewId="0">
      <pane xSplit="1" ySplit="2" topLeftCell="B28" activePane="bottomRight" state="frozen"/>
      <selection pane="topRight" activeCell="B1" sqref="B1"/>
      <selection pane="bottomLeft" activeCell="A3" sqref="A3"/>
      <selection pane="bottomRight" activeCell="B10" sqref="B10"/>
    </sheetView>
  </sheetViews>
  <sheetFormatPr defaultColWidth="9.140625" defaultRowHeight="12" x14ac:dyDescent="0.2"/>
  <cols>
    <col min="1" max="1" width="7" style="28" customWidth="1"/>
    <col min="2" max="2" width="12.5703125" style="28" customWidth="1"/>
    <col min="3" max="3" width="14.140625" style="28" customWidth="1"/>
    <col min="4" max="4" width="35.28515625" style="29" customWidth="1"/>
    <col min="5" max="5" width="9.140625" style="16" bestFit="1" customWidth="1"/>
    <col min="6" max="6" width="10.42578125" style="16" customWidth="1"/>
    <col min="7" max="7" width="10.7109375" style="16" customWidth="1"/>
    <col min="8" max="8" width="15.85546875" style="30" customWidth="1"/>
    <col min="9" max="9" width="9.140625" style="28"/>
    <col min="10" max="10" width="13" style="28" customWidth="1"/>
    <col min="11" max="11" width="12" style="28" customWidth="1"/>
    <col min="12" max="12" width="12.42578125" style="28" customWidth="1"/>
    <col min="13" max="16384" width="9.140625" style="28"/>
  </cols>
  <sheetData>
    <row r="1" spans="1:12" ht="48.75" customHeight="1" x14ac:dyDescent="0.2">
      <c r="A1" s="18" t="s">
        <v>14</v>
      </c>
      <c r="B1" s="10" t="s">
        <v>17</v>
      </c>
      <c r="C1" s="18" t="s">
        <v>0</v>
      </c>
      <c r="D1" s="10" t="s">
        <v>16</v>
      </c>
      <c r="E1" s="10" t="s">
        <v>1</v>
      </c>
      <c r="F1" s="10" t="s">
        <v>2</v>
      </c>
      <c r="G1" s="10" t="s">
        <v>3</v>
      </c>
      <c r="H1" s="17" t="s">
        <v>58</v>
      </c>
      <c r="J1" s="79" t="s">
        <v>59</v>
      </c>
      <c r="K1" s="79"/>
      <c r="L1" s="79" t="s">
        <v>60</v>
      </c>
    </row>
    <row r="2" spans="1:12" x14ac:dyDescent="0.2">
      <c r="A2" s="7">
        <v>1</v>
      </c>
      <c r="B2" s="6">
        <v>2</v>
      </c>
      <c r="C2" s="7">
        <v>3</v>
      </c>
      <c r="D2" s="6">
        <v>4</v>
      </c>
      <c r="E2" s="7">
        <v>5</v>
      </c>
      <c r="F2" s="6">
        <v>6</v>
      </c>
      <c r="G2" s="7">
        <v>7</v>
      </c>
      <c r="H2" s="6">
        <v>8</v>
      </c>
      <c r="J2" s="47" t="s">
        <v>61</v>
      </c>
      <c r="K2" s="47" t="s">
        <v>62</v>
      </c>
      <c r="L2" s="79"/>
    </row>
    <row r="3" spans="1:12" s="16" customFormat="1" ht="27.75" customHeight="1" x14ac:dyDescent="0.2">
      <c r="A3" s="11"/>
      <c r="B3" s="37"/>
      <c r="C3" s="12" t="s">
        <v>142</v>
      </c>
      <c r="D3" s="137" t="s">
        <v>19</v>
      </c>
      <c r="E3" s="137"/>
      <c r="F3" s="137"/>
      <c r="G3" s="137"/>
      <c r="H3" s="138"/>
    </row>
    <row r="4" spans="1:12" ht="14.25" customHeight="1" x14ac:dyDescent="0.2">
      <c r="A4" s="8">
        <v>4</v>
      </c>
      <c r="B4" s="14" t="s">
        <v>6</v>
      </c>
      <c r="C4" s="15">
        <v>3500</v>
      </c>
      <c r="D4" s="139" t="s">
        <v>76</v>
      </c>
      <c r="E4" s="1">
        <v>0</v>
      </c>
      <c r="F4" s="2">
        <f t="shared" ref="F4:F18" si="0">ROUND(E4*0.21,2)</f>
        <v>0</v>
      </c>
      <c r="G4" s="20">
        <f t="shared" ref="G4:G18" si="1">E4+F4</f>
        <v>0</v>
      </c>
      <c r="H4" s="38">
        <f>SUM(C4*G4)</f>
        <v>0</v>
      </c>
      <c r="J4" s="48">
        <f>K4/1.21</f>
        <v>181818.18181818182</v>
      </c>
      <c r="K4" s="48">
        <v>220000</v>
      </c>
      <c r="L4" s="62">
        <v>76692</v>
      </c>
    </row>
    <row r="5" spans="1:12" ht="18" customHeight="1" x14ac:dyDescent="0.2">
      <c r="A5" s="14"/>
      <c r="B5" s="14"/>
      <c r="C5" s="15"/>
      <c r="D5" s="139"/>
      <c r="E5" s="124" t="s">
        <v>4</v>
      </c>
      <c r="F5" s="125"/>
      <c r="G5" s="126"/>
      <c r="H5" s="39">
        <f>SUM(H4)</f>
        <v>0</v>
      </c>
      <c r="J5" s="33"/>
      <c r="K5" s="33"/>
      <c r="L5" s="33"/>
    </row>
    <row r="6" spans="1:12" x14ac:dyDescent="0.2">
      <c r="A6" s="9">
        <v>5</v>
      </c>
      <c r="B6" s="14" t="s">
        <v>11</v>
      </c>
      <c r="C6" s="15">
        <v>3500</v>
      </c>
      <c r="D6" s="139"/>
      <c r="E6" s="1">
        <v>0</v>
      </c>
      <c r="F6" s="2">
        <f t="shared" si="0"/>
        <v>0</v>
      </c>
      <c r="G6" s="20">
        <f t="shared" si="1"/>
        <v>0</v>
      </c>
      <c r="H6" s="38">
        <f>SUM(C6*G6)</f>
        <v>0</v>
      </c>
      <c r="J6" s="48">
        <f>K6/1.21</f>
        <v>181818.18181818182</v>
      </c>
      <c r="K6" s="48">
        <v>220000</v>
      </c>
      <c r="L6" s="62">
        <v>76692</v>
      </c>
    </row>
    <row r="7" spans="1:12" ht="15" customHeight="1" x14ac:dyDescent="0.2">
      <c r="A7" s="14"/>
      <c r="B7" s="14"/>
      <c r="C7" s="15"/>
      <c r="D7" s="139"/>
      <c r="E7" s="124" t="s">
        <v>4</v>
      </c>
      <c r="F7" s="125"/>
      <c r="G7" s="126"/>
      <c r="H7" s="39">
        <f>SUM(H6)</f>
        <v>0</v>
      </c>
      <c r="J7" s="33"/>
      <c r="K7" s="33"/>
      <c r="L7" s="33"/>
    </row>
    <row r="8" spans="1:12" x14ac:dyDescent="0.2">
      <c r="A8" s="9">
        <v>6</v>
      </c>
      <c r="B8" s="40" t="s">
        <v>10</v>
      </c>
      <c r="C8" s="15">
        <v>2800</v>
      </c>
      <c r="D8" s="139"/>
      <c r="E8" s="1">
        <v>0</v>
      </c>
      <c r="F8" s="2">
        <f t="shared" si="0"/>
        <v>0</v>
      </c>
      <c r="G8" s="20">
        <f t="shared" si="1"/>
        <v>0</v>
      </c>
      <c r="H8" s="38">
        <f>SUM(C8*G8)</f>
        <v>0</v>
      </c>
      <c r="J8" s="48">
        <f>K8/1.21</f>
        <v>165289.25619834711</v>
      </c>
      <c r="K8" s="48">
        <v>200000</v>
      </c>
      <c r="L8" s="62">
        <v>72164.399999999994</v>
      </c>
    </row>
    <row r="9" spans="1:12" ht="15" customHeight="1" x14ac:dyDescent="0.2">
      <c r="A9" s="14"/>
      <c r="B9" s="40"/>
      <c r="C9" s="15"/>
      <c r="D9" s="139"/>
      <c r="E9" s="124" t="s">
        <v>4</v>
      </c>
      <c r="F9" s="125"/>
      <c r="G9" s="126"/>
      <c r="H9" s="39">
        <f>SUM(H8)</f>
        <v>0</v>
      </c>
      <c r="J9" s="33"/>
      <c r="K9" s="33"/>
      <c r="L9" s="33"/>
    </row>
    <row r="10" spans="1:12" ht="15" customHeight="1" x14ac:dyDescent="0.2">
      <c r="A10" s="9">
        <v>7</v>
      </c>
      <c r="B10" s="40" t="s">
        <v>9</v>
      </c>
      <c r="C10" s="15">
        <v>2650</v>
      </c>
      <c r="D10" s="139"/>
      <c r="E10" s="1">
        <v>0</v>
      </c>
      <c r="F10" s="2">
        <f t="shared" si="0"/>
        <v>0</v>
      </c>
      <c r="G10" s="20">
        <f t="shared" si="1"/>
        <v>0</v>
      </c>
      <c r="H10" s="38">
        <f>SUM(H9)</f>
        <v>0</v>
      </c>
      <c r="J10" s="48">
        <f>K10/1.21</f>
        <v>148760.3305785124</v>
      </c>
      <c r="K10" s="48">
        <v>180000</v>
      </c>
      <c r="L10" s="62">
        <v>64013.4</v>
      </c>
    </row>
    <row r="11" spans="1:12" ht="11.25" customHeight="1" x14ac:dyDescent="0.2">
      <c r="A11" s="14"/>
      <c r="B11" s="40"/>
      <c r="C11" s="15"/>
      <c r="D11" s="139"/>
      <c r="E11" s="124" t="s">
        <v>4</v>
      </c>
      <c r="F11" s="125"/>
      <c r="G11" s="126"/>
      <c r="H11" s="39">
        <f>SUM(H10)</f>
        <v>0</v>
      </c>
      <c r="J11" s="33"/>
      <c r="K11" s="33"/>
      <c r="L11" s="33"/>
    </row>
    <row r="12" spans="1:12" x14ac:dyDescent="0.2">
      <c r="A12" s="9">
        <v>8</v>
      </c>
      <c r="B12" s="14" t="s">
        <v>12</v>
      </c>
      <c r="C12" s="15">
        <v>2400</v>
      </c>
      <c r="D12" s="139"/>
      <c r="E12" s="1">
        <v>0</v>
      </c>
      <c r="F12" s="2">
        <f t="shared" si="0"/>
        <v>0</v>
      </c>
      <c r="G12" s="20">
        <f t="shared" si="1"/>
        <v>0</v>
      </c>
      <c r="H12" s="38">
        <f>SUM(C12*G12)</f>
        <v>0</v>
      </c>
      <c r="J12" s="48">
        <f>K12/1.21</f>
        <v>148760.3305785124</v>
      </c>
      <c r="K12" s="48">
        <v>180000</v>
      </c>
      <c r="L12" s="62">
        <v>65709.600000000006</v>
      </c>
    </row>
    <row r="13" spans="1:12" ht="15" customHeight="1" x14ac:dyDescent="0.2">
      <c r="A13" s="14"/>
      <c r="B13" s="14"/>
      <c r="C13" s="15"/>
      <c r="D13" s="139"/>
      <c r="E13" s="124" t="s">
        <v>4</v>
      </c>
      <c r="F13" s="125"/>
      <c r="G13" s="126"/>
      <c r="H13" s="39">
        <f>SUM(H12)</f>
        <v>0</v>
      </c>
      <c r="J13" s="33"/>
      <c r="K13" s="33"/>
      <c r="L13" s="33"/>
    </row>
    <row r="14" spans="1:12" x14ac:dyDescent="0.2">
      <c r="A14" s="9">
        <v>9</v>
      </c>
      <c r="B14" s="14" t="s">
        <v>8</v>
      </c>
      <c r="C14" s="15">
        <v>1600</v>
      </c>
      <c r="D14" s="139"/>
      <c r="E14" s="1">
        <v>0</v>
      </c>
      <c r="F14" s="2">
        <f t="shared" si="0"/>
        <v>0</v>
      </c>
      <c r="G14" s="20">
        <f t="shared" si="1"/>
        <v>0</v>
      </c>
      <c r="H14" s="38">
        <f>SUM(C14*G14)</f>
        <v>0</v>
      </c>
      <c r="J14" s="48">
        <f>K14/1.21</f>
        <v>99173.553719008269</v>
      </c>
      <c r="K14" s="48">
        <v>120000</v>
      </c>
      <c r="L14" s="62">
        <v>43806.400000000001</v>
      </c>
    </row>
    <row r="15" spans="1:12" ht="15.6" customHeight="1" x14ac:dyDescent="0.2">
      <c r="A15" s="14"/>
      <c r="B15" s="14"/>
      <c r="C15" s="15"/>
      <c r="D15" s="139"/>
      <c r="E15" s="124" t="s">
        <v>4</v>
      </c>
      <c r="F15" s="125"/>
      <c r="G15" s="126"/>
      <c r="H15" s="39">
        <f>SUM(H14)</f>
        <v>0</v>
      </c>
      <c r="J15" s="33"/>
      <c r="K15" s="33"/>
      <c r="L15" s="33"/>
    </row>
    <row r="16" spans="1:12" x14ac:dyDescent="0.2">
      <c r="A16" s="9">
        <v>10</v>
      </c>
      <c r="B16" s="40" t="s">
        <v>7</v>
      </c>
      <c r="C16" s="15">
        <v>1300</v>
      </c>
      <c r="D16" s="139"/>
      <c r="E16" s="1">
        <v>0</v>
      </c>
      <c r="F16" s="2">
        <f t="shared" si="0"/>
        <v>0</v>
      </c>
      <c r="G16" s="20">
        <f t="shared" si="1"/>
        <v>0</v>
      </c>
      <c r="H16" s="38">
        <f>SUM(C16*G16)</f>
        <v>0</v>
      </c>
      <c r="J16" s="48">
        <f>K16/1.21</f>
        <v>82644.628099173555</v>
      </c>
      <c r="K16" s="48">
        <v>100000</v>
      </c>
      <c r="L16" s="62">
        <v>39151.97</v>
      </c>
    </row>
    <row r="17" spans="1:12" ht="15" customHeight="1" x14ac:dyDescent="0.2">
      <c r="A17" s="14"/>
      <c r="B17" s="40"/>
      <c r="C17" s="15"/>
      <c r="D17" s="139"/>
      <c r="E17" s="124" t="s">
        <v>4</v>
      </c>
      <c r="F17" s="125"/>
      <c r="G17" s="126"/>
      <c r="H17" s="39">
        <f>SUM(H16)</f>
        <v>0</v>
      </c>
      <c r="J17" s="33"/>
      <c r="K17" s="33"/>
      <c r="L17" s="33"/>
    </row>
    <row r="18" spans="1:12" x14ac:dyDescent="0.2">
      <c r="A18" s="9">
        <v>11</v>
      </c>
      <c r="B18" s="14" t="s">
        <v>13</v>
      </c>
      <c r="C18" s="15">
        <v>1600</v>
      </c>
      <c r="D18" s="139"/>
      <c r="E18" s="1">
        <v>0</v>
      </c>
      <c r="F18" s="2">
        <f t="shared" si="0"/>
        <v>0</v>
      </c>
      <c r="G18" s="20">
        <f t="shared" si="1"/>
        <v>0</v>
      </c>
      <c r="H18" s="38">
        <f>SUM(C18*G18)</f>
        <v>0</v>
      </c>
      <c r="J18" s="48">
        <f>K18/1.21</f>
        <v>99173.553719008269</v>
      </c>
      <c r="K18" s="48">
        <v>120000</v>
      </c>
      <c r="L18" s="62">
        <v>43806.400000000001</v>
      </c>
    </row>
    <row r="19" spans="1:12" ht="15.75" customHeight="1" thickBot="1" x14ac:dyDescent="0.25">
      <c r="A19" s="14"/>
      <c r="B19" s="14"/>
      <c r="C19" s="15"/>
      <c r="D19" s="13"/>
      <c r="E19" s="121" t="s">
        <v>4</v>
      </c>
      <c r="F19" s="122"/>
      <c r="G19" s="123"/>
      <c r="H19" s="39">
        <f>SUM(H18)</f>
        <v>0</v>
      </c>
      <c r="J19" s="33"/>
      <c r="K19" s="33"/>
      <c r="L19" s="33"/>
    </row>
    <row r="20" spans="1:12" ht="27" customHeight="1" x14ac:dyDescent="0.2">
      <c r="A20" s="83">
        <v>12</v>
      </c>
      <c r="B20" s="127" t="s">
        <v>15</v>
      </c>
      <c r="C20" s="41" t="s">
        <v>143</v>
      </c>
      <c r="D20" s="137" t="s">
        <v>32</v>
      </c>
      <c r="E20" s="137"/>
      <c r="F20" s="137"/>
      <c r="G20" s="137"/>
      <c r="H20" s="72"/>
      <c r="J20" s="48">
        <f>K20/1.21</f>
        <v>82644.628099173555</v>
      </c>
      <c r="K20" s="48">
        <v>100000</v>
      </c>
      <c r="L20" s="62">
        <v>38931.75</v>
      </c>
    </row>
    <row r="21" spans="1:12" ht="48.75" customHeight="1" x14ac:dyDescent="0.2">
      <c r="A21" s="84"/>
      <c r="B21" s="128"/>
      <c r="C21" s="40">
        <v>3</v>
      </c>
      <c r="D21" s="43" t="s">
        <v>77</v>
      </c>
      <c r="E21" s="1">
        <v>0</v>
      </c>
      <c r="F21" s="25">
        <f>ROUND(E21*0.21,2)</f>
        <v>0</v>
      </c>
      <c r="G21" s="25">
        <f>E21+F21</f>
        <v>0</v>
      </c>
      <c r="H21" s="21">
        <f>SUM(C21*G21)</f>
        <v>0</v>
      </c>
      <c r="J21" s="33"/>
      <c r="K21" s="33"/>
      <c r="L21" s="33"/>
    </row>
    <row r="22" spans="1:12" ht="42" customHeight="1" x14ac:dyDescent="0.2">
      <c r="A22" s="84"/>
      <c r="B22" s="128"/>
      <c r="C22" s="42">
        <v>3</v>
      </c>
      <c r="D22" s="43" t="s">
        <v>78</v>
      </c>
      <c r="E22" s="1">
        <v>0</v>
      </c>
      <c r="F22" s="25">
        <f>ROUND(E22*0.21,2)</f>
        <v>0</v>
      </c>
      <c r="G22" s="25">
        <f>E22+F22</f>
        <v>0</v>
      </c>
      <c r="H22" s="21">
        <f>SUM(C22*G22)</f>
        <v>0</v>
      </c>
      <c r="J22" s="33"/>
      <c r="K22" s="33"/>
      <c r="L22" s="33"/>
    </row>
    <row r="23" spans="1:12" ht="15.75" customHeight="1" thickBot="1" x14ac:dyDescent="0.25">
      <c r="A23" s="85"/>
      <c r="B23" s="129"/>
      <c r="C23" s="134" t="s">
        <v>4</v>
      </c>
      <c r="D23" s="135"/>
      <c r="E23" s="135"/>
      <c r="F23" s="135"/>
      <c r="G23" s="136"/>
      <c r="H23" s="23">
        <f>SUM(H21+H22)</f>
        <v>0</v>
      </c>
      <c r="J23" s="33"/>
      <c r="K23" s="33"/>
      <c r="L23" s="33"/>
    </row>
    <row r="24" spans="1:12" ht="21.75" customHeight="1" x14ac:dyDescent="0.2">
      <c r="A24" s="83">
        <v>13</v>
      </c>
      <c r="B24" s="44"/>
      <c r="C24" s="24" t="s">
        <v>144</v>
      </c>
      <c r="D24" s="71" t="s">
        <v>50</v>
      </c>
      <c r="E24" s="71"/>
      <c r="F24" s="71"/>
      <c r="G24" s="71"/>
      <c r="H24" s="72"/>
      <c r="J24" s="48">
        <f>K24/1.21</f>
        <v>99173.553719008269</v>
      </c>
      <c r="K24" s="48">
        <v>120000</v>
      </c>
      <c r="L24" s="62">
        <v>39213.14</v>
      </c>
    </row>
    <row r="25" spans="1:12" ht="27" customHeight="1" x14ac:dyDescent="0.2">
      <c r="A25" s="84"/>
      <c r="B25" s="77" t="s">
        <v>15</v>
      </c>
      <c r="C25" s="19">
        <v>3</v>
      </c>
      <c r="D25" s="11" t="s">
        <v>95</v>
      </c>
      <c r="E25" s="1">
        <v>0</v>
      </c>
      <c r="F25" s="2">
        <f t="shared" ref="F25" si="2">ROUND(E25*0.21,2)</f>
        <v>0</v>
      </c>
      <c r="G25" s="20">
        <f t="shared" ref="G25" si="3">E25+F25</f>
        <v>0</v>
      </c>
      <c r="H25" s="21">
        <f>SUM(C25*G25)</f>
        <v>0</v>
      </c>
      <c r="J25" s="33"/>
      <c r="K25" s="33"/>
      <c r="L25" s="33"/>
    </row>
    <row r="26" spans="1:12" ht="27" customHeight="1" x14ac:dyDescent="0.2">
      <c r="A26" s="84"/>
      <c r="B26" s="77"/>
      <c r="C26" s="19">
        <v>3</v>
      </c>
      <c r="D26" s="11" t="s">
        <v>96</v>
      </c>
      <c r="E26" s="1">
        <v>0</v>
      </c>
      <c r="F26" s="2">
        <f t="shared" ref="F26:F37" si="4">ROUND(E26*0.21,2)</f>
        <v>0</v>
      </c>
      <c r="G26" s="20">
        <f t="shared" ref="G26:G37" si="5">E26+F26</f>
        <v>0</v>
      </c>
      <c r="H26" s="21">
        <f t="shared" ref="H26:H37" si="6">SUM(C26*G26)</f>
        <v>0</v>
      </c>
      <c r="J26" s="33"/>
      <c r="K26" s="33"/>
      <c r="L26" s="33"/>
    </row>
    <row r="27" spans="1:12" s="16" customFormat="1" ht="33" customHeight="1" x14ac:dyDescent="0.2">
      <c r="A27" s="84"/>
      <c r="B27" s="77"/>
      <c r="C27" s="15">
        <v>40</v>
      </c>
      <c r="D27" s="11" t="s">
        <v>79</v>
      </c>
      <c r="E27" s="1">
        <v>0</v>
      </c>
      <c r="F27" s="2">
        <f t="shared" ref="F27" si="7">ROUND(E27*0.21,2)</f>
        <v>0</v>
      </c>
      <c r="G27" s="20">
        <f t="shared" ref="G27" si="8">E27+F27</f>
        <v>0</v>
      </c>
      <c r="H27" s="21">
        <f t="shared" si="6"/>
        <v>0</v>
      </c>
      <c r="J27" s="34"/>
      <c r="K27" s="34"/>
      <c r="L27" s="34"/>
    </row>
    <row r="28" spans="1:12" s="16" customFormat="1" ht="33" customHeight="1" x14ac:dyDescent="0.2">
      <c r="A28" s="84"/>
      <c r="B28" s="77"/>
      <c r="C28" s="15">
        <v>20</v>
      </c>
      <c r="D28" s="11" t="s">
        <v>80</v>
      </c>
      <c r="E28" s="1">
        <v>0</v>
      </c>
      <c r="F28" s="2">
        <f t="shared" ref="F28" si="9">ROUND(E28*0.21,2)</f>
        <v>0</v>
      </c>
      <c r="G28" s="20">
        <f t="shared" ref="G28" si="10">E28+F28</f>
        <v>0</v>
      </c>
      <c r="H28" s="21">
        <f t="shared" si="6"/>
        <v>0</v>
      </c>
      <c r="J28" s="34"/>
      <c r="K28" s="34"/>
      <c r="L28" s="34"/>
    </row>
    <row r="29" spans="1:12" ht="37.5" customHeight="1" x14ac:dyDescent="0.2">
      <c r="A29" s="84"/>
      <c r="B29" s="77"/>
      <c r="C29" s="19">
        <v>3</v>
      </c>
      <c r="D29" s="11" t="s">
        <v>81</v>
      </c>
      <c r="E29" s="1">
        <v>0</v>
      </c>
      <c r="F29" s="2">
        <f t="shared" si="4"/>
        <v>0</v>
      </c>
      <c r="G29" s="20">
        <f t="shared" si="5"/>
        <v>0</v>
      </c>
      <c r="H29" s="21">
        <f t="shared" si="6"/>
        <v>0</v>
      </c>
      <c r="J29" s="33"/>
      <c r="K29" s="33"/>
      <c r="L29" s="33"/>
    </row>
    <row r="30" spans="1:12" ht="37.5" customHeight="1" x14ac:dyDescent="0.2">
      <c r="A30" s="84"/>
      <c r="B30" s="77"/>
      <c r="C30" s="19">
        <v>4</v>
      </c>
      <c r="D30" s="11" t="s">
        <v>98</v>
      </c>
      <c r="E30" s="1">
        <v>0</v>
      </c>
      <c r="F30" s="2">
        <f t="shared" si="4"/>
        <v>0</v>
      </c>
      <c r="G30" s="20">
        <f t="shared" si="5"/>
        <v>0</v>
      </c>
      <c r="H30" s="21">
        <f t="shared" si="6"/>
        <v>0</v>
      </c>
      <c r="J30" s="33"/>
      <c r="K30" s="33"/>
      <c r="L30" s="33"/>
    </row>
    <row r="31" spans="1:12" ht="33.950000000000003" customHeight="1" x14ac:dyDescent="0.2">
      <c r="A31" s="84"/>
      <c r="B31" s="77"/>
      <c r="C31" s="19">
        <v>3</v>
      </c>
      <c r="D31" s="11" t="s">
        <v>82</v>
      </c>
      <c r="E31" s="1">
        <v>0</v>
      </c>
      <c r="F31" s="2">
        <f t="shared" si="4"/>
        <v>0</v>
      </c>
      <c r="G31" s="20">
        <f t="shared" si="5"/>
        <v>0</v>
      </c>
      <c r="H31" s="21">
        <f t="shared" si="6"/>
        <v>0</v>
      </c>
      <c r="J31" s="33"/>
      <c r="K31" s="33"/>
      <c r="L31" s="33"/>
    </row>
    <row r="32" spans="1:12" ht="33.950000000000003" customHeight="1" x14ac:dyDescent="0.2">
      <c r="A32" s="84"/>
      <c r="B32" s="77"/>
      <c r="C32" s="19">
        <v>4</v>
      </c>
      <c r="D32" s="11" t="s">
        <v>99</v>
      </c>
      <c r="E32" s="1">
        <v>0</v>
      </c>
      <c r="F32" s="2">
        <f t="shared" si="4"/>
        <v>0</v>
      </c>
      <c r="G32" s="20">
        <f t="shared" si="5"/>
        <v>0</v>
      </c>
      <c r="H32" s="21">
        <f t="shared" si="6"/>
        <v>0</v>
      </c>
      <c r="J32" s="33"/>
      <c r="K32" s="33"/>
      <c r="L32" s="33"/>
    </row>
    <row r="33" spans="1:12" ht="33" customHeight="1" x14ac:dyDescent="0.2">
      <c r="A33" s="84"/>
      <c r="B33" s="77"/>
      <c r="C33" s="19">
        <v>3</v>
      </c>
      <c r="D33" s="11" t="s">
        <v>83</v>
      </c>
      <c r="E33" s="1">
        <v>0</v>
      </c>
      <c r="F33" s="2">
        <f t="shared" si="4"/>
        <v>0</v>
      </c>
      <c r="G33" s="20">
        <f t="shared" si="5"/>
        <v>0</v>
      </c>
      <c r="H33" s="21">
        <f t="shared" si="6"/>
        <v>0</v>
      </c>
      <c r="J33" s="33"/>
      <c r="K33" s="33"/>
      <c r="L33" s="33"/>
    </row>
    <row r="34" spans="1:12" ht="33" customHeight="1" x14ac:dyDescent="0.2">
      <c r="A34" s="84"/>
      <c r="B34" s="77"/>
      <c r="C34" s="19">
        <v>4</v>
      </c>
      <c r="D34" s="11" t="s">
        <v>100</v>
      </c>
      <c r="E34" s="1">
        <v>0</v>
      </c>
      <c r="F34" s="2">
        <f t="shared" si="4"/>
        <v>0</v>
      </c>
      <c r="G34" s="20">
        <f t="shared" si="5"/>
        <v>0</v>
      </c>
      <c r="H34" s="21">
        <f t="shared" si="6"/>
        <v>0</v>
      </c>
      <c r="J34" s="33"/>
      <c r="K34" s="33"/>
      <c r="L34" s="33"/>
    </row>
    <row r="35" spans="1:12" ht="27.95" customHeight="1" x14ac:dyDescent="0.2">
      <c r="A35" s="84"/>
      <c r="B35" s="77"/>
      <c r="C35" s="19">
        <v>5</v>
      </c>
      <c r="D35" s="11" t="s">
        <v>97</v>
      </c>
      <c r="E35" s="1">
        <v>0</v>
      </c>
      <c r="F35" s="2">
        <f t="shared" si="4"/>
        <v>0</v>
      </c>
      <c r="G35" s="20">
        <f t="shared" si="5"/>
        <v>0</v>
      </c>
      <c r="H35" s="21">
        <f t="shared" si="6"/>
        <v>0</v>
      </c>
      <c r="J35" s="33"/>
      <c r="K35" s="33"/>
      <c r="L35" s="33"/>
    </row>
    <row r="36" spans="1:12" ht="23.45" customHeight="1" x14ac:dyDescent="0.2">
      <c r="A36" s="84"/>
      <c r="B36" s="77"/>
      <c r="C36" s="19">
        <v>3</v>
      </c>
      <c r="D36" s="11" t="s">
        <v>84</v>
      </c>
      <c r="E36" s="1">
        <v>0</v>
      </c>
      <c r="F36" s="2">
        <f t="shared" si="4"/>
        <v>0</v>
      </c>
      <c r="G36" s="20">
        <f t="shared" si="5"/>
        <v>0</v>
      </c>
      <c r="H36" s="21">
        <f t="shared" si="6"/>
        <v>0</v>
      </c>
      <c r="J36" s="33"/>
      <c r="K36" s="33"/>
      <c r="L36" s="33"/>
    </row>
    <row r="37" spans="1:12" ht="17.100000000000001" customHeight="1" x14ac:dyDescent="0.2">
      <c r="A37" s="84"/>
      <c r="B37" s="77"/>
      <c r="C37" s="19">
        <v>50</v>
      </c>
      <c r="D37" s="11" t="s">
        <v>85</v>
      </c>
      <c r="E37" s="1">
        <v>0</v>
      </c>
      <c r="F37" s="2">
        <f t="shared" si="4"/>
        <v>0</v>
      </c>
      <c r="G37" s="20">
        <f t="shared" si="5"/>
        <v>0</v>
      </c>
      <c r="H37" s="21">
        <f t="shared" si="6"/>
        <v>0</v>
      </c>
      <c r="J37" s="33"/>
      <c r="K37" s="33"/>
      <c r="L37" s="33"/>
    </row>
    <row r="38" spans="1:12" ht="15.75" customHeight="1" thickBot="1" x14ac:dyDescent="0.25">
      <c r="A38" s="85"/>
      <c r="B38" s="120"/>
      <c r="C38" s="67" t="s">
        <v>4</v>
      </c>
      <c r="D38" s="68"/>
      <c r="E38" s="68"/>
      <c r="F38" s="68"/>
      <c r="G38" s="69"/>
      <c r="H38" s="23">
        <f>SUM(H25:H37)</f>
        <v>0</v>
      </c>
      <c r="J38" s="33"/>
      <c r="K38" s="33"/>
      <c r="L38" s="33"/>
    </row>
    <row r="39" spans="1:12" ht="36" customHeight="1" x14ac:dyDescent="0.2">
      <c r="A39" s="84">
        <v>14</v>
      </c>
      <c r="B39" s="133" t="s">
        <v>15</v>
      </c>
      <c r="C39" s="45" t="s">
        <v>145</v>
      </c>
      <c r="D39" s="140" t="s">
        <v>20</v>
      </c>
      <c r="E39" s="140"/>
      <c r="F39" s="140"/>
      <c r="G39" s="140"/>
      <c r="H39" s="141"/>
      <c r="J39" s="48">
        <f>K39/1.21</f>
        <v>99173.553719008269</v>
      </c>
      <c r="K39" s="48">
        <v>120000</v>
      </c>
      <c r="L39" s="62">
        <v>48255.4</v>
      </c>
    </row>
    <row r="40" spans="1:12" ht="36" customHeight="1" x14ac:dyDescent="0.2">
      <c r="A40" s="84"/>
      <c r="B40" s="133"/>
      <c r="C40" s="45">
        <v>15</v>
      </c>
      <c r="D40" s="58" t="s">
        <v>149</v>
      </c>
      <c r="E40" s="1">
        <v>0</v>
      </c>
      <c r="F40" s="2">
        <f t="shared" ref="F40:F48" si="11">ROUND(E40*0.21,2)</f>
        <v>0</v>
      </c>
      <c r="G40" s="25">
        <f t="shared" ref="G40:G53" si="12">E40+F40</f>
        <v>0</v>
      </c>
      <c r="H40" s="64">
        <f>SUM(C40*G40)</f>
        <v>0</v>
      </c>
      <c r="J40" s="63"/>
      <c r="K40" s="63"/>
      <c r="L40" s="63"/>
    </row>
    <row r="41" spans="1:12" ht="26.25" x14ac:dyDescent="0.2">
      <c r="A41" s="84"/>
      <c r="B41" s="77"/>
      <c r="C41" s="14">
        <v>20</v>
      </c>
      <c r="D41" s="10" t="s">
        <v>148</v>
      </c>
      <c r="E41" s="1">
        <v>0</v>
      </c>
      <c r="F41" s="2">
        <f t="shared" si="11"/>
        <v>0</v>
      </c>
      <c r="G41" s="25">
        <f t="shared" si="12"/>
        <v>0</v>
      </c>
      <c r="H41" s="64">
        <f t="shared" ref="H41:H53" si="13">SUM(C41*G41)</f>
        <v>0</v>
      </c>
      <c r="J41" s="33"/>
      <c r="K41" s="33"/>
      <c r="L41" s="33"/>
    </row>
    <row r="42" spans="1:12" ht="38.25" x14ac:dyDescent="0.2">
      <c r="A42" s="84"/>
      <c r="B42" s="77"/>
      <c r="C42" s="14">
        <v>20</v>
      </c>
      <c r="D42" s="10" t="s">
        <v>150</v>
      </c>
      <c r="E42" s="1">
        <v>0</v>
      </c>
      <c r="F42" s="2">
        <f t="shared" si="11"/>
        <v>0</v>
      </c>
      <c r="G42" s="25">
        <f t="shared" si="12"/>
        <v>0</v>
      </c>
      <c r="H42" s="64">
        <f t="shared" si="13"/>
        <v>0</v>
      </c>
      <c r="J42" s="33"/>
      <c r="K42" s="33"/>
      <c r="L42" s="33"/>
    </row>
    <row r="43" spans="1:12" ht="38.25" x14ac:dyDescent="0.2">
      <c r="A43" s="84"/>
      <c r="B43" s="77"/>
      <c r="C43" s="14">
        <v>15</v>
      </c>
      <c r="D43" s="10" t="s">
        <v>151</v>
      </c>
      <c r="E43" s="1">
        <v>0</v>
      </c>
      <c r="F43" s="2">
        <f t="shared" si="11"/>
        <v>0</v>
      </c>
      <c r="G43" s="25">
        <f t="shared" si="12"/>
        <v>0</v>
      </c>
      <c r="H43" s="64">
        <f t="shared" si="13"/>
        <v>0</v>
      </c>
      <c r="J43" s="33"/>
      <c r="K43" s="61"/>
      <c r="L43" s="33"/>
    </row>
    <row r="44" spans="1:12" ht="24" x14ac:dyDescent="0.2">
      <c r="A44" s="84"/>
      <c r="B44" s="77"/>
      <c r="C44" s="14">
        <v>200</v>
      </c>
      <c r="D44" s="10" t="s">
        <v>102</v>
      </c>
      <c r="E44" s="1">
        <v>0</v>
      </c>
      <c r="F44" s="2">
        <f t="shared" si="11"/>
        <v>0</v>
      </c>
      <c r="G44" s="25">
        <f t="shared" si="12"/>
        <v>0</v>
      </c>
      <c r="H44" s="64">
        <f t="shared" si="13"/>
        <v>0</v>
      </c>
      <c r="J44" s="33"/>
      <c r="K44" s="33"/>
      <c r="L44" s="33"/>
    </row>
    <row r="45" spans="1:12" ht="24" x14ac:dyDescent="0.2">
      <c r="A45" s="84"/>
      <c r="B45" s="77"/>
      <c r="C45" s="14">
        <v>100</v>
      </c>
      <c r="D45" s="10" t="s">
        <v>103</v>
      </c>
      <c r="E45" s="1">
        <v>0</v>
      </c>
      <c r="F45" s="2">
        <f t="shared" si="11"/>
        <v>0</v>
      </c>
      <c r="G45" s="25">
        <f t="shared" si="12"/>
        <v>0</v>
      </c>
      <c r="H45" s="64">
        <f t="shared" si="13"/>
        <v>0</v>
      </c>
      <c r="J45" s="33"/>
      <c r="K45" s="33"/>
      <c r="L45" s="33"/>
    </row>
    <row r="46" spans="1:12" ht="15" customHeight="1" x14ac:dyDescent="0.2">
      <c r="A46" s="84"/>
      <c r="B46" s="77"/>
      <c r="C46" s="14">
        <v>200</v>
      </c>
      <c r="D46" s="10" t="s">
        <v>101</v>
      </c>
      <c r="E46" s="1">
        <v>0</v>
      </c>
      <c r="F46" s="2">
        <f t="shared" si="11"/>
        <v>0</v>
      </c>
      <c r="G46" s="25">
        <f t="shared" si="12"/>
        <v>0</v>
      </c>
      <c r="H46" s="64">
        <f t="shared" si="13"/>
        <v>0</v>
      </c>
      <c r="J46" s="33"/>
      <c r="K46" s="33"/>
      <c r="L46" s="33"/>
    </row>
    <row r="47" spans="1:12" ht="15" customHeight="1" x14ac:dyDescent="0.2">
      <c r="A47" s="84"/>
      <c r="B47" s="77"/>
      <c r="C47" s="14">
        <v>100</v>
      </c>
      <c r="D47" s="10" t="s">
        <v>104</v>
      </c>
      <c r="E47" s="1">
        <v>0</v>
      </c>
      <c r="F47" s="2">
        <f t="shared" si="11"/>
        <v>0</v>
      </c>
      <c r="G47" s="25">
        <f t="shared" si="12"/>
        <v>0</v>
      </c>
      <c r="H47" s="64">
        <f t="shared" si="13"/>
        <v>0</v>
      </c>
      <c r="J47" s="33"/>
      <c r="K47" s="33"/>
      <c r="L47" s="33"/>
    </row>
    <row r="48" spans="1:12" ht="36" x14ac:dyDescent="0.2">
      <c r="A48" s="84"/>
      <c r="B48" s="77"/>
      <c r="C48" s="14">
        <v>25</v>
      </c>
      <c r="D48" s="11" t="s">
        <v>86</v>
      </c>
      <c r="E48" s="1">
        <v>0</v>
      </c>
      <c r="F48" s="2">
        <f t="shared" si="11"/>
        <v>0</v>
      </c>
      <c r="G48" s="25">
        <f t="shared" si="12"/>
        <v>0</v>
      </c>
      <c r="H48" s="64">
        <f t="shared" si="13"/>
        <v>0</v>
      </c>
      <c r="J48" s="33"/>
      <c r="K48" s="33"/>
      <c r="L48" s="33"/>
    </row>
    <row r="49" spans="1:12" ht="15" customHeight="1" x14ac:dyDescent="0.2">
      <c r="A49" s="84"/>
      <c r="B49" s="77"/>
      <c r="C49" s="14">
        <v>25</v>
      </c>
      <c r="D49" s="11" t="s">
        <v>87</v>
      </c>
      <c r="E49" s="1">
        <v>0</v>
      </c>
      <c r="F49" s="2">
        <f>ROUND(E49*0.21,2)</f>
        <v>0</v>
      </c>
      <c r="G49" s="25">
        <f t="shared" si="12"/>
        <v>0</v>
      </c>
      <c r="H49" s="64">
        <f t="shared" si="13"/>
        <v>0</v>
      </c>
      <c r="J49" s="33"/>
      <c r="K49" s="33"/>
      <c r="L49" s="33"/>
    </row>
    <row r="50" spans="1:12" ht="45" customHeight="1" x14ac:dyDescent="0.2">
      <c r="A50" s="84"/>
      <c r="B50" s="77"/>
      <c r="C50" s="14">
        <v>30</v>
      </c>
      <c r="D50" s="59" t="s">
        <v>146</v>
      </c>
      <c r="E50" s="1">
        <v>0</v>
      </c>
      <c r="F50" s="2">
        <f t="shared" ref="F50:F51" si="14">ROUND(E50*0.21,2)</f>
        <v>0</v>
      </c>
      <c r="G50" s="25">
        <f t="shared" si="12"/>
        <v>0</v>
      </c>
      <c r="H50" s="64">
        <f t="shared" si="13"/>
        <v>0</v>
      </c>
      <c r="J50" s="33"/>
      <c r="K50" s="33"/>
      <c r="L50" s="33"/>
    </row>
    <row r="51" spans="1:12" ht="27.75" customHeight="1" x14ac:dyDescent="0.2">
      <c r="A51" s="84"/>
      <c r="B51" s="77"/>
      <c r="C51" s="14">
        <v>40</v>
      </c>
      <c r="D51" s="11" t="s">
        <v>124</v>
      </c>
      <c r="E51" s="1">
        <v>0</v>
      </c>
      <c r="F51" s="2">
        <f t="shared" si="14"/>
        <v>0</v>
      </c>
      <c r="G51" s="25">
        <f t="shared" si="12"/>
        <v>0</v>
      </c>
      <c r="H51" s="64">
        <f t="shared" si="13"/>
        <v>0</v>
      </c>
      <c r="J51" s="33"/>
      <c r="K51" s="33"/>
      <c r="L51" s="33"/>
    </row>
    <row r="52" spans="1:12" ht="24" x14ac:dyDescent="0.2">
      <c r="A52" s="84"/>
      <c r="B52" s="77"/>
      <c r="C52" s="14">
        <v>5</v>
      </c>
      <c r="D52" s="11" t="s">
        <v>88</v>
      </c>
      <c r="E52" s="1">
        <v>0</v>
      </c>
      <c r="F52" s="2">
        <f>ROUND(E52*0.21,2)</f>
        <v>0</v>
      </c>
      <c r="G52" s="25">
        <f t="shared" si="12"/>
        <v>0</v>
      </c>
      <c r="H52" s="64">
        <f t="shared" si="13"/>
        <v>0</v>
      </c>
      <c r="J52" s="33"/>
      <c r="K52" s="33"/>
      <c r="L52" s="33"/>
    </row>
    <row r="53" spans="1:12" ht="24" x14ac:dyDescent="0.2">
      <c r="A53" s="84"/>
      <c r="B53" s="77"/>
      <c r="C53" s="14">
        <v>5</v>
      </c>
      <c r="D53" s="11" t="s">
        <v>147</v>
      </c>
      <c r="E53" s="1">
        <v>0</v>
      </c>
      <c r="F53" s="2">
        <f>ROUND(E53*0.21,2)</f>
        <v>0</v>
      </c>
      <c r="G53" s="25">
        <f t="shared" si="12"/>
        <v>0</v>
      </c>
      <c r="H53" s="64">
        <f t="shared" si="13"/>
        <v>0</v>
      </c>
      <c r="J53" s="33"/>
      <c r="K53" s="33"/>
      <c r="L53" s="33"/>
    </row>
    <row r="54" spans="1:12" ht="15.75" customHeight="1" thickBot="1" x14ac:dyDescent="0.25">
      <c r="A54" s="85"/>
      <c r="B54" s="120"/>
      <c r="C54" s="67" t="s">
        <v>4</v>
      </c>
      <c r="D54" s="68"/>
      <c r="E54" s="68"/>
      <c r="F54" s="68"/>
      <c r="G54" s="69"/>
      <c r="H54" s="46">
        <f>SUM(H41:H53)</f>
        <v>0</v>
      </c>
      <c r="J54" s="33"/>
      <c r="K54" s="33"/>
      <c r="L54" s="33"/>
    </row>
    <row r="55" spans="1:12" x14ac:dyDescent="0.2">
      <c r="G55" s="30"/>
      <c r="H55" s="31"/>
    </row>
    <row r="56" spans="1:12" x14ac:dyDescent="0.2">
      <c r="A56" s="108" t="s">
        <v>51</v>
      </c>
      <c r="B56" s="109"/>
      <c r="C56" s="109"/>
      <c r="D56" s="109"/>
      <c r="E56" s="109"/>
      <c r="F56" s="109"/>
      <c r="G56" s="109"/>
      <c r="H56" s="110"/>
    </row>
    <row r="57" spans="1:12" x14ac:dyDescent="0.2">
      <c r="A57" s="111" t="s">
        <v>52</v>
      </c>
      <c r="B57" s="112"/>
      <c r="C57" s="112"/>
      <c r="D57" s="112"/>
      <c r="E57" s="112"/>
      <c r="F57" s="112"/>
      <c r="G57" s="112"/>
      <c r="H57" s="113"/>
      <c r="K57" s="16"/>
    </row>
    <row r="58" spans="1:12" ht="25.9" customHeight="1" x14ac:dyDescent="0.2">
      <c r="A58" s="114" t="s">
        <v>34</v>
      </c>
      <c r="B58" s="115"/>
      <c r="C58" s="115"/>
      <c r="D58" s="115"/>
      <c r="E58" s="115"/>
      <c r="F58" s="115"/>
      <c r="G58" s="115"/>
      <c r="H58" s="116"/>
    </row>
    <row r="59" spans="1:12" ht="14.25" customHeight="1" x14ac:dyDescent="0.2">
      <c r="A59" s="117" t="s">
        <v>57</v>
      </c>
      <c r="B59" s="118"/>
      <c r="C59" s="118"/>
      <c r="D59" s="118"/>
      <c r="E59" s="118"/>
      <c r="F59" s="118"/>
      <c r="G59" s="118"/>
      <c r="H59" s="119"/>
    </row>
    <row r="60" spans="1:12" ht="50.25" customHeight="1" x14ac:dyDescent="0.2">
      <c r="A60" s="105" t="s">
        <v>152</v>
      </c>
      <c r="B60" s="106"/>
      <c r="C60" s="106"/>
      <c r="D60" s="106"/>
      <c r="E60" s="106"/>
      <c r="F60" s="106"/>
      <c r="G60" s="106"/>
      <c r="H60" s="107"/>
    </row>
    <row r="61" spans="1:12" ht="25.15" customHeight="1" x14ac:dyDescent="0.2">
      <c r="A61" s="114" t="s">
        <v>53</v>
      </c>
      <c r="B61" s="115"/>
      <c r="C61" s="115"/>
      <c r="D61" s="115"/>
      <c r="E61" s="115"/>
      <c r="F61" s="115"/>
      <c r="G61" s="115"/>
      <c r="H61" s="116"/>
    </row>
    <row r="62" spans="1:12" ht="15" customHeight="1" x14ac:dyDescent="0.2">
      <c r="A62" s="105" t="s">
        <v>55</v>
      </c>
      <c r="B62" s="106"/>
      <c r="C62" s="106"/>
      <c r="D62" s="106"/>
      <c r="E62" s="106"/>
      <c r="F62" s="106"/>
      <c r="G62" s="106"/>
      <c r="H62" s="107"/>
    </row>
    <row r="63" spans="1:12" ht="24" customHeight="1" x14ac:dyDescent="0.2">
      <c r="A63" s="105" t="s">
        <v>56</v>
      </c>
      <c r="B63" s="106"/>
      <c r="C63" s="106"/>
      <c r="D63" s="106"/>
      <c r="E63" s="106"/>
      <c r="F63" s="106"/>
      <c r="G63" s="106"/>
      <c r="H63" s="107"/>
    </row>
    <row r="64" spans="1:12" ht="37.5" customHeight="1" x14ac:dyDescent="0.2">
      <c r="A64" s="130" t="s">
        <v>153</v>
      </c>
      <c r="B64" s="131"/>
      <c r="C64" s="131"/>
      <c r="D64" s="131"/>
      <c r="E64" s="131"/>
      <c r="F64" s="131"/>
      <c r="G64" s="131"/>
      <c r="H64" s="132"/>
    </row>
    <row r="65" spans="1:8" ht="17.45" customHeight="1" x14ac:dyDescent="0.2">
      <c r="A65" s="114" t="s">
        <v>154</v>
      </c>
      <c r="B65" s="115"/>
      <c r="C65" s="115"/>
      <c r="D65" s="115"/>
      <c r="E65" s="115"/>
      <c r="F65" s="115"/>
      <c r="G65" s="115"/>
      <c r="H65" s="116"/>
    </row>
    <row r="67" spans="1:8" ht="24" customHeight="1" x14ac:dyDescent="0.2">
      <c r="A67" s="93" t="s">
        <v>63</v>
      </c>
      <c r="B67" s="94"/>
      <c r="C67" s="94"/>
      <c r="D67" s="94"/>
      <c r="E67" s="94"/>
      <c r="F67" s="94"/>
      <c r="G67" s="94"/>
      <c r="H67" s="95"/>
    </row>
  </sheetData>
  <mergeCells count="35">
    <mergeCell ref="B25:B38"/>
    <mergeCell ref="A61:H61"/>
    <mergeCell ref="A39:A54"/>
    <mergeCell ref="D39:H39"/>
    <mergeCell ref="J1:K1"/>
    <mergeCell ref="L1:L2"/>
    <mergeCell ref="C54:G54"/>
    <mergeCell ref="C38:G38"/>
    <mergeCell ref="C23:G23"/>
    <mergeCell ref="D3:H3"/>
    <mergeCell ref="D4:D18"/>
    <mergeCell ref="D20:H20"/>
    <mergeCell ref="E5:G5"/>
    <mergeCell ref="E7:G7"/>
    <mergeCell ref="E15:G15"/>
    <mergeCell ref="E13:G13"/>
    <mergeCell ref="E11:G11"/>
    <mergeCell ref="E9:G9"/>
    <mergeCell ref="D24:H24"/>
    <mergeCell ref="A65:H65"/>
    <mergeCell ref="A67:H67"/>
    <mergeCell ref="E19:G19"/>
    <mergeCell ref="E17:G17"/>
    <mergeCell ref="A20:A23"/>
    <mergeCell ref="B20:B23"/>
    <mergeCell ref="A62:H62"/>
    <mergeCell ref="A60:H60"/>
    <mergeCell ref="A56:H56"/>
    <mergeCell ref="A57:H57"/>
    <mergeCell ref="A58:H58"/>
    <mergeCell ref="A59:H59"/>
    <mergeCell ref="A64:H64"/>
    <mergeCell ref="A63:H63"/>
    <mergeCell ref="B39:B54"/>
    <mergeCell ref="A24:A38"/>
  </mergeCells>
  <phoneticPr fontId="2" type="noConversion"/>
  <pageMargins left="0.51181102362204722" right="0.11811023622047245"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Asfaltas</vt:lpstr>
      <vt:lpstr>Trinkelės</vt:lpstr>
      <vt:lpstr>Kiti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Gediminas Kurlinkus</dc:creator>
  <cp:lastModifiedBy>Monika Milerienė</cp:lastModifiedBy>
  <cp:lastPrinted>2023-09-04T13:11:07Z</cp:lastPrinted>
  <dcterms:created xsi:type="dcterms:W3CDTF">2021-12-02T14:32:52Z</dcterms:created>
  <dcterms:modified xsi:type="dcterms:W3CDTF">2026-05-22T12:27:48Z</dcterms:modified>
</cp:coreProperties>
</file>