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data\Viešųjų pirkimų skyrius\VIEŠIEJI PIRKIMAI\999 8293285 [AŠ] - Žaidimų aikštelės įrenginiai rajone\"/>
    </mc:Choice>
  </mc:AlternateContent>
  <xr:revisionPtr revIDLastSave="0" documentId="13_ncr:1_{CDF11CC9-D661-415A-8F31-2F35AED8F04D}" xr6:coauthVersionLast="47" xr6:coauthVersionMax="47" xr10:uidLastSave="{00000000-0000-0000-0000-000000000000}"/>
  <workbookProtection workbookAlgorithmName="SHA-512" workbookHashValue="C3QbUU0fy0kjWV/h8SZThrEWURJdSvkmj571ZQaWnKvtD5IzvMKzGiHOW4djSTijxxlABKUOGjmH9xGFeUYypg==" workbookSaltValue="xaDlwIfvLiL6MAeLGhR9Uw==" workbookSpinCount="100000" lockStructure="1"/>
  <bookViews>
    <workbookView xWindow="-110" yWindow="-110" windowWidth="38620" windowHeight="21100" xr2:uid="{8D75982E-8B26-4749-BA90-FC29A095B2BF}"/>
  </bookViews>
  <sheets>
    <sheet name="Konkretus" sheetId="3" r:id="rId1"/>
    <sheet name="Metaduomenys" sheetId="4" state="hidden" r:id="rId2"/>
  </sheets>
  <definedNames>
    <definedName name="_xlnm.Print_Area" localSheetId="0">Konkretus!$A$1:$L$98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5" i="3" l="1"/>
  <c r="I70" i="3"/>
  <c r="I12" i="3"/>
  <c r="I67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5" i="3"/>
  <c r="I36" i="3"/>
  <c r="I37" i="3"/>
  <c r="I38" i="3"/>
  <c r="I39" i="3"/>
  <c r="I40" i="3"/>
  <c r="I41" i="3"/>
  <c r="I42" i="3"/>
  <c r="I43" i="3"/>
  <c r="I44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60" i="3"/>
  <c r="I61" i="3"/>
  <c r="I62" i="3"/>
  <c r="I63" i="3"/>
  <c r="I64" i="3"/>
  <c r="I68" i="3"/>
  <c r="D5" i="3"/>
  <c r="M4" i="3"/>
  <c r="I71" i="3" l="1"/>
  <c r="I72" i="3" s="1"/>
  <c r="M77" i="3" l="1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DM29" i="4"/>
  <c r="DL29" i="4"/>
  <c r="DK29" i="4"/>
  <c r="CT29" i="4"/>
  <c r="CS29" i="4"/>
  <c r="CR29" i="4"/>
  <c r="CA29" i="4"/>
  <c r="BZ29" i="4"/>
  <c r="BY29" i="4"/>
  <c r="BH29" i="4"/>
  <c r="BG29" i="4"/>
  <c r="BF29" i="4"/>
  <c r="AO29" i="4"/>
  <c r="AN29" i="4"/>
  <c r="AM29" i="4"/>
  <c r="V29" i="4"/>
  <c r="U29" i="4"/>
  <c r="T29" i="4"/>
  <c r="M69" i="3"/>
  <c r="E17" i="4" l="1"/>
  <c r="E18" i="4" s="1"/>
  <c r="AQ17" i="4"/>
  <c r="BJ17" i="4"/>
  <c r="CC17" i="4"/>
  <c r="CC18" i="4" s="1"/>
  <c r="CC29" i="4" s="1"/>
  <c r="CD29" i="4" s="1"/>
  <c r="CE29" i="4" s="1"/>
  <c r="CQ29" i="4" s="1"/>
  <c r="CV17" i="4"/>
  <c r="CC20" i="4" l="1"/>
  <c r="CD20" i="4" s="1"/>
  <c r="CE20" i="4" s="1"/>
  <c r="CH20" i="4" s="1"/>
  <c r="CC25" i="4"/>
  <c r="CD25" i="4" s="1"/>
  <c r="CC28" i="4"/>
  <c r="CD28" i="4" s="1"/>
  <c r="CC22" i="4"/>
  <c r="CD22" i="4" s="1"/>
  <c r="CC26" i="4"/>
  <c r="CD26" i="4" s="1"/>
  <c r="CE26" i="4" s="1"/>
  <c r="CI26" i="4" s="1"/>
  <c r="CC19" i="4"/>
  <c r="CC24" i="4"/>
  <c r="CD24" i="4" s="1"/>
  <c r="CC27" i="4"/>
  <c r="CD27" i="4" s="1"/>
  <c r="X17" i="4"/>
  <c r="X18" i="4" s="1"/>
  <c r="CC21" i="4"/>
  <c r="CD21" i="4" s="1"/>
  <c r="CC23" i="4"/>
  <c r="CD23" i="4" s="1"/>
  <c r="CE23" i="4" s="1"/>
  <c r="CN23" i="4" s="1"/>
  <c r="CV18" i="4"/>
  <c r="AQ18" i="4"/>
  <c r="BJ18" i="4"/>
  <c r="E29" i="4"/>
  <c r="F29" i="4" s="1"/>
  <c r="G29" i="4" s="1"/>
  <c r="S29" i="4" s="1"/>
  <c r="E28" i="4"/>
  <c r="F28" i="4" s="1"/>
  <c r="E27" i="4"/>
  <c r="F27" i="4" s="1"/>
  <c r="E26" i="4"/>
  <c r="F26" i="4" s="1"/>
  <c r="G26" i="4" s="1"/>
  <c r="E25" i="4"/>
  <c r="F25" i="4" s="1"/>
  <c r="E24" i="4"/>
  <c r="F24" i="4" s="1"/>
  <c r="E22" i="4"/>
  <c r="F22" i="4" s="1"/>
  <c r="E21" i="4"/>
  <c r="F21" i="4" s="1"/>
  <c r="E20" i="4"/>
  <c r="F20" i="4" s="1"/>
  <c r="G20" i="4" s="1"/>
  <c r="E23" i="4"/>
  <c r="F23" i="4" s="1"/>
  <c r="G23" i="4" s="1"/>
  <c r="E19" i="4"/>
  <c r="M2" i="3" l="1"/>
  <c r="CM26" i="4"/>
  <c r="CE21" i="4"/>
  <c r="CL21" i="4" s="1"/>
  <c r="CG20" i="4"/>
  <c r="CN20" i="4"/>
  <c r="CF21" i="4"/>
  <c r="CM20" i="4"/>
  <c r="CI20" i="4"/>
  <c r="CN26" i="4"/>
  <c r="CL20" i="4"/>
  <c r="CI23" i="4"/>
  <c r="CO20" i="4"/>
  <c r="CP20" i="4"/>
  <c r="CH26" i="4"/>
  <c r="CM23" i="4"/>
  <c r="CL26" i="4"/>
  <c r="CG23" i="4"/>
  <c r="CG26" i="4"/>
  <c r="CP26" i="4"/>
  <c r="CP23" i="4"/>
  <c r="CK23" i="4"/>
  <c r="CH23" i="4"/>
  <c r="CJ23" i="4"/>
  <c r="CO23" i="4"/>
  <c r="CL23" i="4"/>
  <c r="G21" i="4"/>
  <c r="I21" i="4" s="1"/>
  <c r="CJ20" i="4"/>
  <c r="CK20" i="4"/>
  <c r="CO26" i="4"/>
  <c r="CE24" i="4"/>
  <c r="CE27" i="4"/>
  <c r="G24" i="4"/>
  <c r="X29" i="4"/>
  <c r="Y29" i="4" s="1"/>
  <c r="Z29" i="4" s="1"/>
  <c r="AL29" i="4" s="1"/>
  <c r="X28" i="4"/>
  <c r="Y28" i="4" s="1"/>
  <c r="X27" i="4"/>
  <c r="Y27" i="4" s="1"/>
  <c r="X24" i="4"/>
  <c r="Y24" i="4" s="1"/>
  <c r="X23" i="4"/>
  <c r="Y23" i="4" s="1"/>
  <c r="Z23" i="4" s="1"/>
  <c r="X26" i="4"/>
  <c r="Y26" i="4" s="1"/>
  <c r="Z26" i="4" s="1"/>
  <c r="X22" i="4"/>
  <c r="Y22" i="4" s="1"/>
  <c r="X19" i="4"/>
  <c r="X25" i="4"/>
  <c r="Y25" i="4" s="1"/>
  <c r="X21" i="4"/>
  <c r="Y21" i="4" s="1"/>
  <c r="X20" i="4"/>
  <c r="Y20" i="4" s="1"/>
  <c r="Z20" i="4" s="1"/>
  <c r="G27" i="4"/>
  <c r="Q23" i="4"/>
  <c r="P23" i="4"/>
  <c r="R23" i="4"/>
  <c r="BJ26" i="4"/>
  <c r="BK26" i="4" s="1"/>
  <c r="BL26" i="4" s="1"/>
  <c r="BJ28" i="4"/>
  <c r="BK28" i="4" s="1"/>
  <c r="BJ27" i="4"/>
  <c r="BK27" i="4" s="1"/>
  <c r="BJ24" i="4"/>
  <c r="BK24" i="4" s="1"/>
  <c r="BJ29" i="4"/>
  <c r="BK29" i="4" s="1"/>
  <c r="BL29" i="4" s="1"/>
  <c r="BX29" i="4" s="1"/>
  <c r="BJ25" i="4"/>
  <c r="BK25" i="4" s="1"/>
  <c r="BJ19" i="4"/>
  <c r="BJ23" i="4"/>
  <c r="BK23" i="4" s="1"/>
  <c r="BL23" i="4" s="1"/>
  <c r="BJ21" i="4"/>
  <c r="BK21" i="4" s="1"/>
  <c r="BJ20" i="4"/>
  <c r="BK20" i="4" s="1"/>
  <c r="BL20" i="4" s="1"/>
  <c r="BJ22" i="4"/>
  <c r="BK22" i="4" s="1"/>
  <c r="CV29" i="4"/>
  <c r="CW29" i="4" s="1"/>
  <c r="CX29" i="4" s="1"/>
  <c r="DJ29" i="4" s="1"/>
  <c r="CV28" i="4"/>
  <c r="CW28" i="4" s="1"/>
  <c r="CV27" i="4"/>
  <c r="CW27" i="4" s="1"/>
  <c r="CV24" i="4"/>
  <c r="CW24" i="4" s="1"/>
  <c r="CV23" i="4"/>
  <c r="CW23" i="4" s="1"/>
  <c r="CX23" i="4" s="1"/>
  <c r="CV26" i="4"/>
  <c r="CW26" i="4" s="1"/>
  <c r="CX26" i="4" s="1"/>
  <c r="CV22" i="4"/>
  <c r="CW22" i="4" s="1"/>
  <c r="CV19" i="4"/>
  <c r="CV25" i="4"/>
  <c r="CW25" i="4" s="1"/>
  <c r="CV21" i="4"/>
  <c r="CW21" i="4" s="1"/>
  <c r="CV20" i="4"/>
  <c r="CW20" i="4" s="1"/>
  <c r="CX20" i="4" s="1"/>
  <c r="R26" i="4"/>
  <c r="AQ28" i="4"/>
  <c r="AR28" i="4" s="1"/>
  <c r="AQ27" i="4"/>
  <c r="AR27" i="4" s="1"/>
  <c r="AQ26" i="4"/>
  <c r="AR26" i="4" s="1"/>
  <c r="AS26" i="4" s="1"/>
  <c r="AQ29" i="4"/>
  <c r="AR29" i="4" s="1"/>
  <c r="AS29" i="4" s="1"/>
  <c r="BE29" i="4" s="1"/>
  <c r="AQ25" i="4"/>
  <c r="AR25" i="4" s="1"/>
  <c r="AQ24" i="4"/>
  <c r="AR24" i="4" s="1"/>
  <c r="AQ23" i="4"/>
  <c r="AR23" i="4" s="1"/>
  <c r="AS23" i="4" s="1"/>
  <c r="AQ21" i="4"/>
  <c r="AR21" i="4" s="1"/>
  <c r="AQ20" i="4"/>
  <c r="AR20" i="4" s="1"/>
  <c r="AS20" i="4" s="1"/>
  <c r="AQ19" i="4"/>
  <c r="AQ22" i="4"/>
  <c r="AR22" i="4" s="1"/>
  <c r="R20" i="4"/>
  <c r="N20" i="4"/>
  <c r="J20" i="4"/>
  <c r="O20" i="4"/>
  <c r="H21" i="4"/>
  <c r="Q20" i="4"/>
  <c r="M20" i="4"/>
  <c r="I20" i="4"/>
  <c r="K20" i="4"/>
  <c r="P20" i="4"/>
  <c r="L20" i="4"/>
  <c r="CM21" i="4" l="1"/>
  <c r="CG21" i="4"/>
  <c r="CH21" i="4"/>
  <c r="CJ21" i="4"/>
  <c r="CK21" i="4"/>
  <c r="CE22" i="4"/>
  <c r="CF24" i="4" s="1"/>
  <c r="CN21" i="4"/>
  <c r="CO21" i="4"/>
  <c r="CF22" i="4"/>
  <c r="CI21" i="4"/>
  <c r="CQ20" i="4"/>
  <c r="H22" i="4"/>
  <c r="J21" i="4"/>
  <c r="K21" i="4"/>
  <c r="P21" i="4"/>
  <c r="N21" i="4"/>
  <c r="L21" i="4"/>
  <c r="O21" i="4"/>
  <c r="M21" i="4"/>
  <c r="G25" i="4"/>
  <c r="CX27" i="4"/>
  <c r="DB27" i="4" s="1"/>
  <c r="BL27" i="4"/>
  <c r="BS27" i="4" s="1"/>
  <c r="Q21" i="4"/>
  <c r="CQ23" i="4"/>
  <c r="G22" i="4"/>
  <c r="H23" i="4" s="1"/>
  <c r="BL24" i="4"/>
  <c r="BU24" i="4" s="1"/>
  <c r="CL24" i="4"/>
  <c r="CG24" i="4"/>
  <c r="CM24" i="4"/>
  <c r="CJ24" i="4"/>
  <c r="CE25" i="4"/>
  <c r="CH24" i="4"/>
  <c r="CN24" i="4"/>
  <c r="CO24" i="4"/>
  <c r="CI24" i="4"/>
  <c r="CK24" i="4"/>
  <c r="AS24" i="4"/>
  <c r="AV24" i="4" s="1"/>
  <c r="Z27" i="4"/>
  <c r="CO27" i="4"/>
  <c r="CJ27" i="4"/>
  <c r="CE28" i="4"/>
  <c r="CN27" i="4"/>
  <c r="CI27" i="4"/>
  <c r="AS27" i="4"/>
  <c r="BC27" i="4" s="1"/>
  <c r="AS21" i="4"/>
  <c r="AS22" i="4" s="1"/>
  <c r="BA23" i="4"/>
  <c r="AW23" i="4"/>
  <c r="BD23" i="4"/>
  <c r="AZ23" i="4"/>
  <c r="AV23" i="4"/>
  <c r="BC23" i="4"/>
  <c r="AY23" i="4"/>
  <c r="AU23" i="4"/>
  <c r="AX23" i="4"/>
  <c r="BB23" i="4"/>
  <c r="BC26" i="4"/>
  <c r="AU26" i="4"/>
  <c r="BB26" i="4"/>
  <c r="BA26" i="4"/>
  <c r="AW26" i="4"/>
  <c r="AZ26" i="4"/>
  <c r="AV26" i="4"/>
  <c r="BD26" i="4"/>
  <c r="CX24" i="4"/>
  <c r="BU20" i="4"/>
  <c r="BQ20" i="4"/>
  <c r="BN20" i="4"/>
  <c r="BT20" i="4"/>
  <c r="BP20" i="4"/>
  <c r="BR20" i="4"/>
  <c r="BW20" i="4"/>
  <c r="BS20" i="4"/>
  <c r="BO20" i="4"/>
  <c r="BM21" i="4"/>
  <c r="BV20" i="4"/>
  <c r="Z24" i="4"/>
  <c r="DI23" i="4"/>
  <c r="DE23" i="4"/>
  <c r="DA23" i="4"/>
  <c r="DH23" i="4"/>
  <c r="DD23" i="4"/>
  <c r="CZ23" i="4"/>
  <c r="DG23" i="4"/>
  <c r="DC23" i="4"/>
  <c r="DF23" i="4"/>
  <c r="DB23" i="4"/>
  <c r="G28" i="4"/>
  <c r="DG20" i="4"/>
  <c r="DC20" i="4"/>
  <c r="CZ20" i="4"/>
  <c r="DF20" i="4"/>
  <c r="DB20" i="4"/>
  <c r="CY21" i="4"/>
  <c r="DD20" i="4"/>
  <c r="DI20" i="4"/>
  <c r="DE20" i="4"/>
  <c r="DA20" i="4"/>
  <c r="DH20" i="4"/>
  <c r="BL21" i="4"/>
  <c r="BW26" i="4"/>
  <c r="BS26" i="4"/>
  <c r="BO26" i="4"/>
  <c r="BV26" i="4"/>
  <c r="BN26" i="4"/>
  <c r="BU26" i="4"/>
  <c r="BT26" i="4"/>
  <c r="AI20" i="4"/>
  <c r="AE20" i="4"/>
  <c r="AF20" i="4"/>
  <c r="AH20" i="4"/>
  <c r="AD20" i="4"/>
  <c r="AA21" i="4"/>
  <c r="AJ20" i="4"/>
  <c r="AB20" i="4"/>
  <c r="AK20" i="4"/>
  <c r="AG20" i="4"/>
  <c r="AC20" i="4"/>
  <c r="AK23" i="4"/>
  <c r="AG23" i="4"/>
  <c r="AC23" i="4"/>
  <c r="AJ23" i="4"/>
  <c r="AF23" i="4"/>
  <c r="AB23" i="4"/>
  <c r="AI23" i="4"/>
  <c r="AE23" i="4"/>
  <c r="AD23" i="4"/>
  <c r="AH23" i="4"/>
  <c r="S20" i="4"/>
  <c r="BD20" i="4"/>
  <c r="AZ20" i="4"/>
  <c r="AV20" i="4"/>
  <c r="AW20" i="4"/>
  <c r="AT21" i="4"/>
  <c r="BC20" i="4"/>
  <c r="AY20" i="4"/>
  <c r="AU20" i="4"/>
  <c r="BA20" i="4"/>
  <c r="BB20" i="4"/>
  <c r="AX20" i="4"/>
  <c r="CX21" i="4"/>
  <c r="DF26" i="4"/>
  <c r="DB26" i="4"/>
  <c r="DI26" i="4"/>
  <c r="DE26" i="4"/>
  <c r="DA26" i="4"/>
  <c r="DH26" i="4"/>
  <c r="CZ26" i="4"/>
  <c r="BU23" i="4"/>
  <c r="BQ23" i="4"/>
  <c r="BT23" i="4"/>
  <c r="BP23" i="4"/>
  <c r="BW23" i="4"/>
  <c r="BS23" i="4"/>
  <c r="BO23" i="4"/>
  <c r="BR23" i="4"/>
  <c r="BN23" i="4"/>
  <c r="BV23" i="4"/>
  <c r="Z21" i="4"/>
  <c r="AD26" i="4"/>
  <c r="AK26" i="4"/>
  <c r="AC26" i="4"/>
  <c r="J23" i="4" l="1"/>
  <c r="I23" i="4"/>
  <c r="L23" i="4"/>
  <c r="K23" i="4"/>
  <c r="N23" i="4"/>
  <c r="M23" i="4"/>
  <c r="R22" i="4"/>
  <c r="O23" i="4"/>
  <c r="BB27" i="4"/>
  <c r="BP24" i="4"/>
  <c r="BV24" i="4"/>
  <c r="CO22" i="4"/>
  <c r="CK22" i="4"/>
  <c r="CI22" i="4"/>
  <c r="CN22" i="4"/>
  <c r="CG22" i="4"/>
  <c r="CL22" i="4"/>
  <c r="CJ22" i="4"/>
  <c r="CQ21" i="4"/>
  <c r="AT25" i="4"/>
  <c r="BU27" i="4"/>
  <c r="BT24" i="4"/>
  <c r="BN24" i="4"/>
  <c r="BV27" i="4"/>
  <c r="CM22" i="4"/>
  <c r="CH22" i="4"/>
  <c r="CF25" i="4"/>
  <c r="CJ25" i="4" s="1"/>
  <c r="CF28" i="4"/>
  <c r="CJ28" i="4" s="1"/>
  <c r="CF23" i="4"/>
  <c r="CP22" i="4" s="1"/>
  <c r="AW27" i="4"/>
  <c r="AX24" i="4"/>
  <c r="BL25" i="4"/>
  <c r="BR24" i="4"/>
  <c r="BQ27" i="4"/>
  <c r="BT27" i="4"/>
  <c r="AS28" i="4"/>
  <c r="AU28" i="4" s="1"/>
  <c r="BB24" i="4"/>
  <c r="AS25" i="4"/>
  <c r="AY25" i="4" s="1"/>
  <c r="BS24" i="4"/>
  <c r="BQ24" i="4"/>
  <c r="BL28" i="4"/>
  <c r="BO28" i="4" s="1"/>
  <c r="BA27" i="4"/>
  <c r="AZ24" i="4"/>
  <c r="AG27" i="4"/>
  <c r="BA21" i="4"/>
  <c r="AY24" i="4"/>
  <c r="AW24" i="4"/>
  <c r="BO24" i="4"/>
  <c r="AU21" i="4"/>
  <c r="AZ27" i="4"/>
  <c r="AX27" i="4"/>
  <c r="BC24" i="4"/>
  <c r="BA24" i="4"/>
  <c r="CI28" i="4"/>
  <c r="AZ21" i="4"/>
  <c r="AY21" i="4"/>
  <c r="CF26" i="4"/>
  <c r="AT22" i="4"/>
  <c r="AV21" i="4"/>
  <c r="AX21" i="4"/>
  <c r="BC21" i="4"/>
  <c r="AW21" i="4"/>
  <c r="BB21" i="4"/>
  <c r="AU24" i="4"/>
  <c r="O22" i="4"/>
  <c r="S21" i="4"/>
  <c r="P22" i="4"/>
  <c r="H24" i="4"/>
  <c r="I24" i="4" s="1"/>
  <c r="J22" i="4"/>
  <c r="K22" i="4"/>
  <c r="Q22" i="4"/>
  <c r="CX28" i="4"/>
  <c r="DB28" i="4" s="1"/>
  <c r="AT23" i="4"/>
  <c r="BD22" i="4" s="1"/>
  <c r="DC27" i="4"/>
  <c r="H28" i="4"/>
  <c r="P28" i="4" s="1"/>
  <c r="H27" i="4"/>
  <c r="K27" i="4" s="1"/>
  <c r="N22" i="4"/>
  <c r="I22" i="4"/>
  <c r="AE27" i="4"/>
  <c r="Z28" i="4"/>
  <c r="AH28" i="4" s="1"/>
  <c r="H25" i="4"/>
  <c r="M25" i="4" s="1"/>
  <c r="AT24" i="4"/>
  <c r="L22" i="4"/>
  <c r="M22" i="4"/>
  <c r="H26" i="4"/>
  <c r="N26" i="4" s="1"/>
  <c r="CF27" i="4"/>
  <c r="CM27" i="4" s="1"/>
  <c r="CK25" i="4"/>
  <c r="CN28" i="4"/>
  <c r="CO28" i="4"/>
  <c r="CK28" i="4"/>
  <c r="CM28" i="4"/>
  <c r="CG28" i="4"/>
  <c r="CL28" i="4"/>
  <c r="CQ24" i="4"/>
  <c r="CH25" i="4"/>
  <c r="CM25" i="4"/>
  <c r="CO25" i="4"/>
  <c r="CI25" i="4"/>
  <c r="CG25" i="4"/>
  <c r="CL25" i="4"/>
  <c r="CN25" i="4"/>
  <c r="BX20" i="4"/>
  <c r="AL23" i="4"/>
  <c r="AL20" i="4"/>
  <c r="BE20" i="4"/>
  <c r="BX23" i="4"/>
  <c r="AH21" i="4"/>
  <c r="AD21" i="4"/>
  <c r="AG21" i="4"/>
  <c r="AC21" i="4"/>
  <c r="Z22" i="4"/>
  <c r="AA23" i="4" s="1"/>
  <c r="AK22" i="4" s="1"/>
  <c r="AI21" i="4"/>
  <c r="AJ21" i="4"/>
  <c r="AF21" i="4"/>
  <c r="AB21" i="4"/>
  <c r="AE21" i="4"/>
  <c r="CX22" i="4"/>
  <c r="CY25" i="4" s="1"/>
  <c r="DF21" i="4"/>
  <c r="DB21" i="4"/>
  <c r="DC21" i="4"/>
  <c r="DE21" i="4"/>
  <c r="DA21" i="4"/>
  <c r="DH21" i="4"/>
  <c r="DD21" i="4"/>
  <c r="CZ21" i="4"/>
  <c r="DG21" i="4"/>
  <c r="BA22" i="4"/>
  <c r="AW22" i="4"/>
  <c r="BB22" i="4"/>
  <c r="AZ22" i="4"/>
  <c r="AV22" i="4"/>
  <c r="AX22" i="4"/>
  <c r="BC22" i="4"/>
  <c r="AY22" i="4"/>
  <c r="AU22" i="4"/>
  <c r="I28" i="4"/>
  <c r="O28" i="4"/>
  <c r="AJ24" i="4"/>
  <c r="AF24" i="4"/>
  <c r="AB24" i="4"/>
  <c r="Z25" i="4"/>
  <c r="AI24" i="4"/>
  <c r="AE24" i="4"/>
  <c r="AH24" i="4"/>
  <c r="AD24" i="4"/>
  <c r="AG24" i="4"/>
  <c r="AC24" i="4"/>
  <c r="DH24" i="4"/>
  <c r="DD24" i="4"/>
  <c r="CZ24" i="4"/>
  <c r="CX25" i="4"/>
  <c r="DG24" i="4"/>
  <c r="DC24" i="4"/>
  <c r="DF24" i="4"/>
  <c r="DB24" i="4"/>
  <c r="DA24" i="4"/>
  <c r="DE24" i="4"/>
  <c r="BT21" i="4"/>
  <c r="BP21" i="4"/>
  <c r="BU21" i="4"/>
  <c r="BL22" i="4"/>
  <c r="BS21" i="4"/>
  <c r="BO21" i="4"/>
  <c r="BQ21" i="4"/>
  <c r="BV21" i="4"/>
  <c r="BR21" i="4"/>
  <c r="BN21" i="4"/>
  <c r="CY22" i="4"/>
  <c r="BE23" i="4"/>
  <c r="AA22" i="4"/>
  <c r="DJ20" i="4"/>
  <c r="DJ23" i="4"/>
  <c r="BM22" i="4"/>
  <c r="O24" i="4" l="1"/>
  <c r="K24" i="4"/>
  <c r="Q25" i="4"/>
  <c r="S23" i="4"/>
  <c r="M24" i="4"/>
  <c r="L24" i="4"/>
  <c r="P25" i="4"/>
  <c r="Q24" i="4"/>
  <c r="P24" i="4"/>
  <c r="N24" i="4"/>
  <c r="J24" i="4"/>
  <c r="CH28" i="4"/>
  <c r="CQ28" i="4" s="1"/>
  <c r="K28" i="4"/>
  <c r="CK27" i="4"/>
  <c r="CL27" i="4"/>
  <c r="CQ22" i="4"/>
  <c r="Q28" i="4"/>
  <c r="I26" i="4"/>
  <c r="P26" i="4"/>
  <c r="N25" i="4"/>
  <c r="J28" i="4"/>
  <c r="BC25" i="4"/>
  <c r="BN28" i="4"/>
  <c r="AV25" i="4"/>
  <c r="BS28" i="4"/>
  <c r="AX25" i="4"/>
  <c r="AT28" i="4"/>
  <c r="AX28" i="4" s="1"/>
  <c r="O25" i="4"/>
  <c r="M28" i="4"/>
  <c r="O26" i="4"/>
  <c r="Q26" i="4"/>
  <c r="I25" i="4"/>
  <c r="L28" i="4"/>
  <c r="N28" i="4"/>
  <c r="O27" i="4"/>
  <c r="J27" i="4"/>
  <c r="J25" i="4"/>
  <c r="K25" i="4"/>
  <c r="BM27" i="4"/>
  <c r="BO27" i="4" s="1"/>
  <c r="BA28" i="4"/>
  <c r="DG28" i="4"/>
  <c r="CH27" i="4"/>
  <c r="CG27" i="4"/>
  <c r="CJ26" i="4"/>
  <c r="CK26" i="4"/>
  <c r="BU25" i="4"/>
  <c r="BC28" i="4"/>
  <c r="BV25" i="4"/>
  <c r="AW28" i="4"/>
  <c r="AY28" i="4"/>
  <c r="BE24" i="4"/>
  <c r="BP25" i="4"/>
  <c r="BN25" i="4"/>
  <c r="AV28" i="4"/>
  <c r="BB28" i="4"/>
  <c r="BT25" i="4"/>
  <c r="AZ28" i="4"/>
  <c r="BR28" i="4"/>
  <c r="AZ25" i="4"/>
  <c r="BB25" i="4"/>
  <c r="BV28" i="4"/>
  <c r="BT28" i="4"/>
  <c r="DH28" i="4"/>
  <c r="AW25" i="4"/>
  <c r="AU25" i="4"/>
  <c r="BX24" i="4"/>
  <c r="BP28" i="4"/>
  <c r="BU28" i="4"/>
  <c r="AT27" i="4"/>
  <c r="AY27" i="4" s="1"/>
  <c r="AT26" i="4"/>
  <c r="BA25" i="4"/>
  <c r="BE21" i="4"/>
  <c r="M26" i="4"/>
  <c r="L26" i="4"/>
  <c r="M27" i="4"/>
  <c r="I27" i="4"/>
  <c r="P27" i="4"/>
  <c r="N27" i="4"/>
  <c r="R25" i="4"/>
  <c r="J26" i="4"/>
  <c r="AG28" i="4"/>
  <c r="CP25" i="4"/>
  <c r="CQ25" i="4" s="1"/>
  <c r="CZ28" i="4"/>
  <c r="CY27" i="4"/>
  <c r="DG27" i="4" s="1"/>
  <c r="L27" i="4"/>
  <c r="Q27" i="4"/>
  <c r="L25" i="4"/>
  <c r="S22" i="4"/>
  <c r="K26" i="4"/>
  <c r="AA24" i="4"/>
  <c r="AA25" i="4"/>
  <c r="AF25" i="4" s="1"/>
  <c r="AA28" i="4"/>
  <c r="AC28" i="4" s="1"/>
  <c r="CY28" i="4"/>
  <c r="DA28" i="4" s="1"/>
  <c r="CY23" i="4"/>
  <c r="DI22" i="4" s="1"/>
  <c r="BE22" i="4"/>
  <c r="BU22" i="4"/>
  <c r="BQ22" i="4"/>
  <c r="BR22" i="4"/>
  <c r="BT22" i="4"/>
  <c r="BP22" i="4"/>
  <c r="BV22" i="4"/>
  <c r="BN22" i="4"/>
  <c r="BS22" i="4"/>
  <c r="BO22" i="4"/>
  <c r="BM26" i="4"/>
  <c r="BM28" i="4"/>
  <c r="BQ28" i="4" s="1"/>
  <c r="BM24" i="4"/>
  <c r="BM25" i="4"/>
  <c r="BS25" i="4" s="1"/>
  <c r="DJ24" i="4"/>
  <c r="AI25" i="4"/>
  <c r="AE25" i="4"/>
  <c r="AH25" i="4"/>
  <c r="AD25" i="4"/>
  <c r="AC25" i="4"/>
  <c r="AB25" i="4"/>
  <c r="AJ25" i="4"/>
  <c r="AA26" i="4"/>
  <c r="BM23" i="4"/>
  <c r="BW22" i="4" s="1"/>
  <c r="BX21" i="4"/>
  <c r="AL24" i="4"/>
  <c r="DH25" i="4"/>
  <c r="DD25" i="4"/>
  <c r="DG25" i="4"/>
  <c r="DC25" i="4"/>
  <c r="DB25" i="4"/>
  <c r="DF25" i="4"/>
  <c r="DA25" i="4"/>
  <c r="DE25" i="4"/>
  <c r="CZ25" i="4"/>
  <c r="AA27" i="4"/>
  <c r="AI27" i="4" s="1"/>
  <c r="DJ21" i="4"/>
  <c r="DF22" i="4"/>
  <c r="DB22" i="4"/>
  <c r="DE22" i="4"/>
  <c r="DA22" i="4"/>
  <c r="DG22" i="4"/>
  <c r="DH22" i="4"/>
  <c r="DD22" i="4"/>
  <c r="CZ22" i="4"/>
  <c r="DC22" i="4"/>
  <c r="CY26" i="4"/>
  <c r="CY24" i="4"/>
  <c r="AL21" i="4"/>
  <c r="AG22" i="4"/>
  <c r="AC22" i="4"/>
  <c r="AD22" i="4"/>
  <c r="AJ22" i="4"/>
  <c r="AF22" i="4"/>
  <c r="AB22" i="4"/>
  <c r="AH22" i="4"/>
  <c r="AI22" i="4"/>
  <c r="AE22" i="4"/>
  <c r="S24" i="4" l="1"/>
  <c r="DA27" i="4"/>
  <c r="DF27" i="4"/>
  <c r="DF28" i="4"/>
  <c r="AI28" i="4"/>
  <c r="AD28" i="4"/>
  <c r="AB26" i="4"/>
  <c r="AI26" i="4"/>
  <c r="BR26" i="4"/>
  <c r="BQ26" i="4"/>
  <c r="BO25" i="4"/>
  <c r="AY26" i="4"/>
  <c r="AX26" i="4"/>
  <c r="AH27" i="4"/>
  <c r="AF27" i="4"/>
  <c r="AJ28" i="4"/>
  <c r="DD26" i="4"/>
  <c r="DG26" i="4"/>
  <c r="DD28" i="4"/>
  <c r="BP27" i="4"/>
  <c r="BR27" i="4"/>
  <c r="BQ25" i="4"/>
  <c r="AG26" i="4"/>
  <c r="AE26" i="4"/>
  <c r="AG25" i="4"/>
  <c r="AB28" i="4"/>
  <c r="DH27" i="4"/>
  <c r="DD27" i="4"/>
  <c r="BN27" i="4"/>
  <c r="DE28" i="4"/>
  <c r="DC28" i="4"/>
  <c r="AE28" i="4"/>
  <c r="AF28" i="4"/>
  <c r="AD27" i="4"/>
  <c r="AC27" i="4"/>
  <c r="AF26" i="4"/>
  <c r="AH26" i="4"/>
  <c r="S28" i="4"/>
  <c r="BD25" i="4"/>
  <c r="BE25" i="4" s="1"/>
  <c r="DE27" i="4"/>
  <c r="CZ27" i="4"/>
  <c r="CQ26" i="4"/>
  <c r="CQ27" i="4"/>
  <c r="BR25" i="4"/>
  <c r="AV27" i="4"/>
  <c r="AU27" i="4"/>
  <c r="BE28" i="4"/>
  <c r="BX28" i="4"/>
  <c r="AJ27" i="4"/>
  <c r="AB27" i="4"/>
  <c r="S25" i="4"/>
  <c r="S26" i="4"/>
  <c r="S27" i="4"/>
  <c r="BX22" i="4"/>
  <c r="AL22" i="4"/>
  <c r="DI25" i="4"/>
  <c r="DJ25" i="4" s="1"/>
  <c r="DC26" i="4"/>
  <c r="AK25" i="4"/>
  <c r="AJ26" i="4"/>
  <c r="DJ22" i="4"/>
  <c r="BW25" i="4"/>
  <c r="BP26" i="4"/>
  <c r="BX26" i="4" l="1"/>
  <c r="BX27" i="4"/>
  <c r="BE26" i="4"/>
  <c r="AL25" i="4"/>
  <c r="DJ26" i="4"/>
  <c r="DJ28" i="4"/>
  <c r="AL28" i="4"/>
  <c r="BX25" i="4"/>
  <c r="BE27" i="4"/>
  <c r="CQ30" i="4"/>
  <c r="CC30" i="4" s="1"/>
  <c r="CC31" i="4" s="1"/>
  <c r="AL26" i="4"/>
  <c r="DJ27" i="4"/>
  <c r="AL27" i="4"/>
  <c r="S30" i="4"/>
  <c r="E30" i="4" s="1"/>
  <c r="E32" i="4" s="1"/>
  <c r="BE30" i="4" l="1"/>
  <c r="AQ30" i="4" s="1"/>
  <c r="AQ32" i="4" s="1"/>
  <c r="BX30" i="4"/>
  <c r="BJ30" i="4" s="1"/>
  <c r="BJ31" i="4" s="1"/>
  <c r="AL30" i="4"/>
  <c r="X30" i="4" s="1"/>
  <c r="X32" i="4" s="1"/>
  <c r="DJ30" i="4"/>
  <c r="CV30" i="4" s="1"/>
  <c r="CV31" i="4" s="1"/>
  <c r="CC32" i="4"/>
  <c r="E31" i="4"/>
  <c r="AQ31" i="4" l="1"/>
  <c r="BJ32" i="4"/>
  <c r="X31" i="4"/>
  <c r="CV32" i="4"/>
</calcChain>
</file>

<file path=xl/sharedStrings.xml><?xml version="1.0" encoding="utf-8"?>
<sst xmlns="http://schemas.openxmlformats.org/spreadsheetml/2006/main" count="534" uniqueCount="214">
  <si>
    <t>Eil. Nr.</t>
  </si>
  <si>
    <t>Patvirtiname, kad anksčiau pirkimo vykdytojui mūsų teiktame (-uose) EBVPD nurodyta informacija yra nepasikeitusi.</t>
  </si>
  <si>
    <t>Anksčiau pirkimo vykdytojui mūsų teiktame (-uose) EBVPD informacija yra pasikeitusi, atnaujintą EBVPD teikiame kartu su šiuo konkrečiu pasiūlymu.</t>
  </si>
  <si>
    <t>Pirkimo objektas</t>
  </si>
  <si>
    <t>Mato vienetas</t>
  </si>
  <si>
    <t>Pasiūlymo kaina EUR be PVM (6 stulpelio reikšmių suma)</t>
  </si>
  <si>
    <t>Pasiūlymo kaina EUR su PVM</t>
  </si>
  <si>
    <t>Vienas</t>
  </si>
  <si>
    <t>Du</t>
  </si>
  <si>
    <t>Trys</t>
  </si>
  <si>
    <t>Keturi</t>
  </si>
  <si>
    <t>Penki</t>
  </si>
  <si>
    <t>Šeši</t>
  </si>
  <si>
    <t>Septyni</t>
  </si>
  <si>
    <t>Aštuoni</t>
  </si>
  <si>
    <t xml:space="preserve">Devyni </t>
  </si>
  <si>
    <t>vienas</t>
  </si>
  <si>
    <t>du</t>
  </si>
  <si>
    <t>trys</t>
  </si>
  <si>
    <t>keturi</t>
  </si>
  <si>
    <t>penki</t>
  </si>
  <si>
    <t>šeši</t>
  </si>
  <si>
    <t>septyni</t>
  </si>
  <si>
    <t>aštuoni</t>
  </si>
  <si>
    <t xml:space="preserve">devyni </t>
  </si>
  <si>
    <t>Dešimt</t>
  </si>
  <si>
    <t>Dvidešimt</t>
  </si>
  <si>
    <t>Trisdešimt</t>
  </si>
  <si>
    <t>Keturiasdešimt</t>
  </si>
  <si>
    <t>Penkiasdešimt</t>
  </si>
  <si>
    <t>Šešiasdešimt</t>
  </si>
  <si>
    <t>Septyniasdešimt</t>
  </si>
  <si>
    <t>Aštuoniasdešimt</t>
  </si>
  <si>
    <t xml:space="preserve">Devyniasdešimt </t>
  </si>
  <si>
    <t>dešimt</t>
  </si>
  <si>
    <t>dvidešimt</t>
  </si>
  <si>
    <t>trisdešimt</t>
  </si>
  <si>
    <t>keturiasdešimt</t>
  </si>
  <si>
    <t>penkiasdešimt</t>
  </si>
  <si>
    <t>šešiasdešimt</t>
  </si>
  <si>
    <t>septyniasdešimt</t>
  </si>
  <si>
    <t>aštuoniasdešimt</t>
  </si>
  <si>
    <t xml:space="preserve">devyniasdešimt </t>
  </si>
  <si>
    <t>Vienuolika</t>
  </si>
  <si>
    <t>Dvylika</t>
  </si>
  <si>
    <t>Trylika</t>
  </si>
  <si>
    <t>Keturiolika</t>
  </si>
  <si>
    <t>Penkiolika</t>
  </si>
  <si>
    <t>Šešiolika</t>
  </si>
  <si>
    <t>Septyniolika</t>
  </si>
  <si>
    <t>Aštuoniolika</t>
  </si>
  <si>
    <t xml:space="preserve">Devyniolika </t>
  </si>
  <si>
    <t>vienuolika</t>
  </si>
  <si>
    <t>dvylika</t>
  </si>
  <si>
    <t>trylika</t>
  </si>
  <si>
    <t>keturiolika</t>
  </si>
  <si>
    <t>penkiolika</t>
  </si>
  <si>
    <t>šešiolika</t>
  </si>
  <si>
    <t>septyniolika</t>
  </si>
  <si>
    <t>aštuoniolika</t>
  </si>
  <si>
    <t xml:space="preserve">devyniolika </t>
  </si>
  <si>
    <t>Klaida</t>
  </si>
  <si>
    <t>Komentaras</t>
  </si>
  <si>
    <r>
      <rPr>
        <b/>
        <sz val="11"/>
        <rFont val="Times New Roman"/>
        <family val="1"/>
        <charset val="186"/>
      </rPr>
      <t xml:space="preserve">Kaina, EUR be PVM
</t>
    </r>
    <r>
      <rPr>
        <i/>
        <sz val="11"/>
        <rFont val="Times New Roman"/>
        <family val="1"/>
        <charset val="186"/>
      </rPr>
      <t>(4x5)</t>
    </r>
  </si>
  <si>
    <t>RUDAMINOS</t>
  </si>
  <si>
    <t>BUIVYDŽIŲ</t>
  </si>
  <si>
    <t>DĖL</t>
  </si>
  <si>
    <t>SENIŪNIJOS VIETINĖS REIKŠMĖS KELIŲ (GATVIŲ) PRIEŽIŪROS ŽIEMOS METU PASLAUGŲ PIRKIMO</t>
  </si>
  <si>
    <t>AVIŽIENIŲ</t>
  </si>
  <si>
    <t>BEZDONIŲ</t>
  </si>
  <si>
    <t>DŪKŠTŲ</t>
  </si>
  <si>
    <t>JUODŠILIŲ</t>
  </si>
  <si>
    <t>KALVELIŲ</t>
  </si>
  <si>
    <t>LAVORIŠKIŲ</t>
  </si>
  <si>
    <t>MAIŠIAGALOS</t>
  </si>
  <si>
    <t>MARIJAMPOLIO</t>
  </si>
  <si>
    <t>MEDININKŲ</t>
  </si>
  <si>
    <t>MICKŪNŲ</t>
  </si>
  <si>
    <t>NEMENČINĖS</t>
  </si>
  <si>
    <t>NEMENČINĖS M.</t>
  </si>
  <si>
    <t>NEMĖŽIO</t>
  </si>
  <si>
    <t>PABERŽĖS</t>
  </si>
  <si>
    <t>PAGIRIŲ</t>
  </si>
  <si>
    <t>RIEŠĖS</t>
  </si>
  <si>
    <t>RUKAINIŲ</t>
  </si>
  <si>
    <t>SUDERVĖS</t>
  </si>
  <si>
    <t>SUŽIONIŲ</t>
  </si>
  <si>
    <t>ŠATRININKŲ</t>
  </si>
  <si>
    <t>ZUJŪNŲ</t>
  </si>
  <si>
    <r>
      <rPr>
        <b/>
        <sz val="11"/>
        <rFont val="Times New Roman"/>
        <family val="1"/>
        <charset val="186"/>
      </rPr>
      <t xml:space="preserve">PVM </t>
    </r>
    <r>
      <rPr>
        <i/>
        <sz val="11"/>
        <rFont val="Times New Roman"/>
        <family val="1"/>
        <charset val="186"/>
      </rPr>
      <t>(pasirinkti tarifą)</t>
    </r>
  </si>
  <si>
    <t>Nurodykite priežastis, dėl kurių PVM nemokamas:</t>
  </si>
  <si>
    <t>W</t>
  </si>
  <si>
    <t>1. Vaikų žaidimo aikštelių įrenginiai</t>
  </si>
  <si>
    <t>1.1.</t>
  </si>
  <si>
    <t>1.2.</t>
  </si>
  <si>
    <t>1.3.</t>
  </si>
  <si>
    <t>1.4.</t>
  </si>
  <si>
    <t>1.5.</t>
  </si>
  <si>
    <t>1.6.</t>
  </si>
  <si>
    <t>1.7.</t>
  </si>
  <si>
    <t>1.8.</t>
  </si>
  <si>
    <t>1.9.</t>
  </si>
  <si>
    <t>1.10.</t>
  </si>
  <si>
    <t>1.11.</t>
  </si>
  <si>
    <t>1.12.</t>
  </si>
  <si>
    <t>1.13.</t>
  </si>
  <si>
    <t>1.14.</t>
  </si>
  <si>
    <t>1.15.</t>
  </si>
  <si>
    <t>1.16.</t>
  </si>
  <si>
    <t>1.17.</t>
  </si>
  <si>
    <t>1.18.</t>
  </si>
  <si>
    <t>1.19.</t>
  </si>
  <si>
    <t>1.20.</t>
  </si>
  <si>
    <t>1.21.</t>
  </si>
  <si>
    <t>1.22.</t>
  </si>
  <si>
    <t>2. SPORTO ĮRANGA</t>
  </si>
  <si>
    <t>2.1.</t>
  </si>
  <si>
    <t>2.2.</t>
  </si>
  <si>
    <t>2.3.</t>
  </si>
  <si>
    <t>2.4.</t>
  </si>
  <si>
    <t>2.5.</t>
  </si>
  <si>
    <t>2.6.</t>
  </si>
  <si>
    <t>2.7.</t>
  </si>
  <si>
    <t>2.8.</t>
  </si>
  <si>
    <t>2.9.</t>
  </si>
  <si>
    <t>2.10</t>
  </si>
  <si>
    <t>3. Mažoji architektūra</t>
  </si>
  <si>
    <t>3.1.</t>
  </si>
  <si>
    <t>3.2.</t>
  </si>
  <si>
    <t>3.3.</t>
  </si>
  <si>
    <t>3.4.</t>
  </si>
  <si>
    <t>3.5.</t>
  </si>
  <si>
    <t>3.6.</t>
  </si>
  <si>
    <t>3.7.</t>
  </si>
  <si>
    <t>3.8.</t>
  </si>
  <si>
    <t>3.9.</t>
  </si>
  <si>
    <t>3.10</t>
  </si>
  <si>
    <t>3.11</t>
  </si>
  <si>
    <t>3.12</t>
  </si>
  <si>
    <t>3.13</t>
  </si>
  <si>
    <t>4. Dangos</t>
  </si>
  <si>
    <t>4.1.</t>
  </si>
  <si>
    <t>4.2.</t>
  </si>
  <si>
    <t>4.3.</t>
  </si>
  <si>
    <t>4.4.</t>
  </si>
  <si>
    <t>4.5.</t>
  </si>
  <si>
    <t>4.6.</t>
  </si>
  <si>
    <t>5. Aikštelės įrengimo schemos parengimas</t>
  </si>
  <si>
    <t xml:space="preserve">5.1. </t>
  </si>
  <si>
    <t xml:space="preserve">5.2. </t>
  </si>
  <si>
    <t>Žaidimo įrenginys Spyruokliukas</t>
  </si>
  <si>
    <t>Žaidimo įrenginys KOMPLEKSAS B</t>
  </si>
  <si>
    <t>Žaidimo kompleksas BOKŠTAS</t>
  </si>
  <si>
    <t xml:space="preserve">Laipynė burbulai </t>
  </si>
  <si>
    <t>Žymena</t>
  </si>
  <si>
    <t>Gatvės gimnastikos kompleksas</t>
  </si>
  <si>
    <t>Atsispaudimų rėmas</t>
  </si>
  <si>
    <t>Horizontalaus ir pasvirusio gatvės treniruočių suoliukų komplektas</t>
  </si>
  <si>
    <t>Pakyla 40cm</t>
  </si>
  <si>
    <t>Pakyla 60cm</t>
  </si>
  <si>
    <t>Trigubas rėmas</t>
  </si>
  <si>
    <t>Treniruoklis pilvo ir sėdmenų raumenims lavinti</t>
  </si>
  <si>
    <t>Treniruoklis nugaros, krūtinės  ir rankų raumenims lavinti</t>
  </si>
  <si>
    <t>Treniruoklis K1</t>
  </si>
  <si>
    <t>Treniruoklis K</t>
  </si>
  <si>
    <t>Suoliukas I</t>
  </si>
  <si>
    <t xml:space="preserve">Suoliukas II </t>
  </si>
  <si>
    <t xml:space="preserve">Pikniko stalas </t>
  </si>
  <si>
    <t xml:space="preserve">Šiukšlių dėžė S1 </t>
  </si>
  <si>
    <t>Šiukšlių dėžė S2</t>
  </si>
  <si>
    <t>Dviračių stovas</t>
  </si>
  <si>
    <t>Pplastikinis bortelis</t>
  </si>
  <si>
    <t>Gumos granulių bortelis</t>
  </si>
  <si>
    <t>Betoninis bortelis</t>
  </si>
  <si>
    <t>Segmentinė tvora</t>
  </si>
  <si>
    <t>Segmentinės tvoros varteliai</t>
  </si>
  <si>
    <t>Guminis cilindrinis suoliukas, 1 vnt</t>
  </si>
  <si>
    <t>Guminė sfera, 50cm, 1 vnt</t>
  </si>
  <si>
    <t xml:space="preserve">Liejama guma, 40mm. </t>
  </si>
  <si>
    <t xml:space="preserve">Liejama guma, 60mm. </t>
  </si>
  <si>
    <t xml:space="preserve">Liejama guma, 80mm. </t>
  </si>
  <si>
    <t xml:space="preserve">Liejama guma, 100mm. </t>
  </si>
  <si>
    <t>Smėlio dangos įrengimas, 40cm</t>
  </si>
  <si>
    <t>Korinė danga su tinkliuku, su montavimu, su aikštelės išlyginimu</t>
  </si>
  <si>
    <t>Aikštelės iki 150 kv.m įrengimo schemos parengimas su Pirkėju</t>
  </si>
  <si>
    <t>Didesnės kaip 150 kv.m įrengimo schemos parengimas ir suderinimas su Pirkėju</t>
  </si>
  <si>
    <t>vnt.</t>
  </si>
  <si>
    <t>m</t>
  </si>
  <si>
    <t xml:space="preserve"> m2</t>
  </si>
  <si>
    <t>kompl.</t>
  </si>
  <si>
    <t>Kiekis</t>
  </si>
  <si>
    <t xml:space="preserve">Žaidimo įrenginys Balansinės sūpynės </t>
  </si>
  <si>
    <t>Žaidimo įrenginys Mini karuselė</t>
  </si>
  <si>
    <t>Žaidimo įrenginys KOMPLEKSAS A</t>
  </si>
  <si>
    <t>Žaidimo įrenginys KOMPLEKSAS C</t>
  </si>
  <si>
    <t>Žaidimo įrenginys Čiuožykla</t>
  </si>
  <si>
    <t>Žaidimo įrenginys Dvigubos supynės</t>
  </si>
  <si>
    <t>Žaidimo įrenginys Trigubos supynės</t>
  </si>
  <si>
    <t>Žaidimų aikštelės įrenginys „Lėktuvas“.</t>
  </si>
  <si>
    <t xml:space="preserve">Žaidimų aikštelės įrenginys „Malūnsparnis“. </t>
  </si>
  <si>
    <t>Žaidimų aikštelės kompleksas „Gaisrinė“.</t>
  </si>
  <si>
    <t>Žaidimų aikštelės įrenginys „Policijos stotis“</t>
  </si>
  <si>
    <t>Žaidimų aikštelės įrenginys „Penkiavietė karuselė“.</t>
  </si>
  <si>
    <t>Žaidimų aikštelės įrenginys  Karuselė vaikams su negalia</t>
  </si>
  <si>
    <r>
      <t xml:space="preserve">Žaidimų aikštelės įrenginys </t>
    </r>
    <r>
      <rPr>
        <sz val="10"/>
        <color rgb="FF000000"/>
        <rFont val="Times New Roman"/>
        <family val="1"/>
        <charset val="186"/>
      </rPr>
      <t>Spyruokliukas Mašina</t>
    </r>
  </si>
  <si>
    <t xml:space="preserve">Žaidimų aikštelės įrenginys Trivietės balansavimo sūpynės </t>
  </si>
  <si>
    <t>Žaidimų aikštelės įrenginys manipuliacinė sienėlė - Servisas ir dirbtuvės.</t>
  </si>
  <si>
    <t>Žaidimų aikštelės įrenginys  Karuselė M</t>
  </si>
  <si>
    <t>DĖL VAIKŲ ŽAIDIMŲ AIKŠTELIŲ ĮRENGIMO IR MONTAVIMO DARBŲ PIRKIMO</t>
  </si>
  <si>
    <t>PASIŪLYMAS</t>
  </si>
  <si>
    <t>Pasiūlymo priedas Nr. 1 „Pasiūlymo formos skaičiuoklė“</t>
  </si>
  <si>
    <t>Prašome pasirinkti PVM tarifą</t>
  </si>
  <si>
    <t xml:space="preserve"> Įkainis be PVM</t>
  </si>
  <si>
    <t>Maksimalūs paslaugų įkainiai, kuriuos viršijus pasiūlymas atmetamas                                            (Įkainis be PVM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</si>
</sst>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\ 000\ 000.00"/>
    <numFmt numFmtId="165" formatCode="0\ 000\ 000\ 000.000"/>
  </numFmts>
  <fonts count="18" x14ac:knownFonts="1">
    <font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16"/>
      <color theme="1"/>
      <name val="Times New Roman"/>
      <family val="1"/>
      <charset val="186"/>
    </font>
    <font>
      <sz val="11"/>
      <name val="Times New Roman"/>
      <family val="1"/>
      <charset val="186"/>
    </font>
    <font>
      <i/>
      <sz val="11"/>
      <color rgb="FF000000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8"/>
      <name val="Calibri"/>
      <family val="2"/>
      <charset val="186"/>
      <scheme val="minor"/>
    </font>
    <font>
      <sz val="11"/>
      <color theme="0"/>
      <name val="Times New Roman"/>
      <family val="1"/>
      <charset val="186"/>
    </font>
    <font>
      <sz val="10"/>
      <name val="Arial"/>
      <family val="2"/>
    </font>
    <font>
      <b/>
      <sz val="10"/>
      <color theme="1"/>
      <name val="Times New Roman"/>
      <family val="1"/>
      <charset val="186"/>
    </font>
    <font>
      <sz val="10"/>
      <color indexed="8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4"/>
      <color theme="1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3" fillId="0" borderId="0"/>
  </cellStyleXfs>
  <cellXfs count="63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1" fillId="2" borderId="0" xfId="0" applyFont="1" applyFill="1" applyAlignment="1">
      <alignment horizontal="left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vertical="center"/>
    </xf>
    <xf numFmtId="0" fontId="0" fillId="4" borderId="0" xfId="0" applyFill="1" applyAlignment="1">
      <alignment horizontal="right" vertical="center"/>
    </xf>
    <xf numFmtId="2" fontId="0" fillId="4" borderId="0" xfId="0" applyNumberFormat="1" applyFill="1" applyAlignment="1">
      <alignment vertical="center"/>
    </xf>
    <xf numFmtId="164" fontId="0" fillId="4" borderId="0" xfId="0" applyNumberFormat="1" applyFill="1" applyAlignment="1">
      <alignment vertical="center"/>
    </xf>
    <xf numFmtId="165" fontId="0" fillId="4" borderId="0" xfId="0" applyNumberForma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shrinkToFit="1"/>
    </xf>
    <xf numFmtId="1" fontId="10" fillId="0" borderId="1" xfId="0" applyNumberFormat="1" applyFont="1" applyBorder="1" applyAlignment="1">
      <alignment horizontal="center" vertical="center" shrinkToFit="1"/>
    </xf>
    <xf numFmtId="2" fontId="1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0" borderId="1" xfId="0" applyFont="1" applyBorder="1" applyAlignment="1">
      <alignment horizontal="center" vertical="center"/>
    </xf>
    <xf numFmtId="1" fontId="16" fillId="0" borderId="1" xfId="0" applyNumberFormat="1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 shrinkToFit="1"/>
    </xf>
    <xf numFmtId="2" fontId="2" fillId="0" borderId="1" xfId="0" applyNumberFormat="1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vertical="center" wrapText="1"/>
      <protection locked="0"/>
    </xf>
    <xf numFmtId="2" fontId="9" fillId="0" borderId="1" xfId="0" applyNumberFormat="1" applyFont="1" applyBorder="1" applyAlignment="1" applyProtection="1">
      <alignment horizontal="center" vertical="center" shrinkToFit="1"/>
      <protection locked="0"/>
    </xf>
    <xf numFmtId="0" fontId="5" fillId="2" borderId="0" xfId="0" applyFont="1" applyFill="1" applyAlignment="1">
      <alignment horizontal="center" vertical="center"/>
    </xf>
    <xf numFmtId="2" fontId="2" fillId="0" borderId="0" xfId="0" applyNumberFormat="1" applyFont="1" applyAlignment="1" applyProtection="1">
      <alignment horizontal="center" vertical="center" wrapText="1"/>
      <protection locked="0"/>
    </xf>
    <xf numFmtId="0" fontId="1" fillId="2" borderId="0" xfId="0" applyFont="1" applyFill="1" applyAlignment="1">
      <alignment horizontal="center" vertical="center" wrapText="1"/>
    </xf>
    <xf numFmtId="9" fontId="1" fillId="6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vertical="center" wrapText="1"/>
      <protection locked="0"/>
    </xf>
    <xf numFmtId="0" fontId="12" fillId="2" borderId="0" xfId="0" applyFont="1" applyFill="1" applyAlignment="1">
      <alignment vertical="center"/>
    </xf>
    <xf numFmtId="1" fontId="9" fillId="5" borderId="1" xfId="0" applyNumberFormat="1" applyFont="1" applyFill="1" applyBorder="1" applyAlignment="1">
      <alignment horizontal="center" vertical="center" shrinkToFit="1"/>
    </xf>
    <xf numFmtId="2" fontId="10" fillId="5" borderId="1" xfId="0" applyNumberFormat="1" applyFont="1" applyFill="1" applyBorder="1" applyAlignment="1">
      <alignment horizontal="center" vertical="center" shrinkToFit="1"/>
    </xf>
    <xf numFmtId="2" fontId="0" fillId="5" borderId="1" xfId="0" applyNumberFormat="1" applyFill="1" applyBorder="1"/>
    <xf numFmtId="0" fontId="5" fillId="0" borderId="1" xfId="0" applyFont="1" applyBorder="1" applyAlignment="1" applyProtection="1">
      <alignment horizontal="right" vertical="center" wrapText="1"/>
      <protection locked="0"/>
    </xf>
    <xf numFmtId="0" fontId="8" fillId="0" borderId="1" xfId="0" applyFont="1" applyBorder="1" applyAlignment="1" applyProtection="1">
      <alignment horizontal="right" vertical="center" wrapText="1"/>
      <protection locked="0"/>
    </xf>
    <xf numFmtId="0" fontId="1" fillId="2" borderId="0" xfId="0" applyFont="1" applyFill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0" fontId="14" fillId="5" borderId="1" xfId="0" applyFont="1" applyFill="1" applyBorder="1" applyAlignment="1">
      <alignment horizontal="left" vertical="center"/>
    </xf>
    <xf numFmtId="0" fontId="1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15" fillId="2" borderId="1" xfId="1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shrinkToFit="1"/>
    </xf>
    <xf numFmtId="1" fontId="9" fillId="0" borderId="0" xfId="0" applyNumberFormat="1" applyFont="1" applyAlignment="1">
      <alignment horizontal="center" vertical="center" shrinkToFit="1"/>
    </xf>
    <xf numFmtId="0" fontId="14" fillId="5" borderId="1" xfId="0" applyFont="1" applyFill="1" applyBorder="1" applyAlignment="1">
      <alignment horizontal="left" vertical="top"/>
    </xf>
    <xf numFmtId="0" fontId="3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4" fillId="5" borderId="1" xfId="0" applyFont="1" applyFill="1" applyBorder="1" applyAlignment="1">
      <alignment horizontal="left"/>
    </xf>
    <xf numFmtId="0" fontId="4" fillId="3" borderId="0" xfId="0" applyFont="1" applyFill="1" applyAlignment="1">
      <alignment horizontal="center" vertical="center"/>
    </xf>
  </cellXfs>
  <cellStyles count="2">
    <cellStyle name="Įprastas" xfId="0" builtinId="0"/>
    <cellStyle name="Normal 2" xfId="1" xr:uid="{EDB1E2CB-C6A0-4F6A-9F34-8B13022ADE52}"/>
  </cellStyles>
  <dxfs count="10"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0"/>
        </patternFill>
      </fill>
    </dxf>
    <dxf>
      <fill>
        <patternFill>
          <bgColor theme="9" tint="0.59996337778862885"/>
        </patternFill>
      </fill>
    </dxf>
    <dxf>
      <font>
        <color theme="1"/>
      </font>
    </dxf>
    <dxf>
      <font>
        <color theme="1"/>
      </font>
    </dxf>
    <dxf>
      <font>
        <color theme="1"/>
      </font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 2013“ – 2022 m. tema">
  <a:themeElements>
    <a:clrScheme name="„Office“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„Office“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„Office“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D4836-4A12-436F-ABD0-191FBDF35A42}">
  <sheetPr>
    <pageSetUpPr fitToPage="1"/>
  </sheetPr>
  <dimension ref="A1:M272"/>
  <sheetViews>
    <sheetView tabSelected="1" zoomScale="110" zoomScaleNormal="110" workbookViewId="0">
      <selection activeCell="L14" sqref="L14"/>
    </sheetView>
  </sheetViews>
  <sheetFormatPr defaultColWidth="0" defaultRowHeight="14" zeroHeight="1" x14ac:dyDescent="0.35"/>
  <cols>
    <col min="1" max="1" width="34.7265625" style="7" customWidth="1"/>
    <col min="2" max="2" width="25.54296875" style="7" customWidth="1"/>
    <col min="3" max="3" width="20.1796875" style="7" customWidth="1"/>
    <col min="4" max="4" width="14.26953125" style="7" customWidth="1"/>
    <col min="5" max="5" width="8.81640625" style="7" hidden="1" customWidth="1"/>
    <col min="6" max="7" width="11.81640625" style="7" customWidth="1"/>
    <col min="8" max="8" width="12.453125" style="7" customWidth="1"/>
    <col min="9" max="9" width="22.1796875" style="7" customWidth="1"/>
    <col min="10" max="10" width="26" style="7" customWidth="1"/>
    <col min="11" max="11" width="32.7265625" style="7" customWidth="1"/>
    <col min="12" max="12" width="40.54296875" style="7" customWidth="1"/>
    <col min="13" max="13" width="12.54296875" style="4" hidden="1" customWidth="1"/>
    <col min="14" max="16384" width="12.54296875" style="7" hidden="1"/>
  </cols>
  <sheetData>
    <row r="1" spans="1:13" ht="28" customHeight="1" x14ac:dyDescent="0.35">
      <c r="A1" s="48"/>
      <c r="B1" s="48"/>
      <c r="C1" s="48"/>
      <c r="H1" s="47" t="s">
        <v>210</v>
      </c>
      <c r="I1" s="47"/>
      <c r="J1" s="47"/>
      <c r="K1" s="47"/>
      <c r="L1" s="47"/>
      <c r="M1" s="16" t="s">
        <v>61</v>
      </c>
    </row>
    <row r="2" spans="1:13" x14ac:dyDescent="0.35">
      <c r="A2" s="48"/>
      <c r="B2" s="48"/>
      <c r="C2" s="48"/>
      <c r="M2" s="4" t="e">
        <f>SUM(M4:M97)</f>
        <v>#REF!</v>
      </c>
    </row>
    <row r="3" spans="1:13" x14ac:dyDescent="0.35">
      <c r="A3" s="49" t="s">
        <v>209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</row>
    <row r="4" spans="1:13" ht="40.5" customHeight="1" x14ac:dyDescent="0.35">
      <c r="A4" s="50" t="s">
        <v>208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" t="e">
        <f>IF(#REF!="",0,1)</f>
        <v>#REF!</v>
      </c>
    </row>
    <row r="5" spans="1:13" hidden="1" x14ac:dyDescent="0.35">
      <c r="B5" s="4"/>
      <c r="C5" s="4"/>
      <c r="D5" s="4" t="e">
        <f>SUM(#REF!)</f>
        <v>#REF!</v>
      </c>
      <c r="M5" s="7"/>
    </row>
    <row r="6" spans="1:13" hidden="1" x14ac:dyDescent="0.35">
      <c r="B6" s="4"/>
      <c r="M6" s="7"/>
    </row>
    <row r="7" spans="1:13" hidden="1" x14ac:dyDescent="0.35">
      <c r="B7" s="4"/>
      <c r="M7" s="7"/>
    </row>
    <row r="8" spans="1:13" hidden="1" x14ac:dyDescent="0.35">
      <c r="B8" s="4"/>
      <c r="M8" s="7"/>
    </row>
    <row r="9" spans="1:13" ht="63" customHeight="1" x14ac:dyDescent="0.35">
      <c r="A9" s="17" t="s">
        <v>0</v>
      </c>
      <c r="B9" s="53" t="s">
        <v>3</v>
      </c>
      <c r="C9" s="53"/>
      <c r="D9" s="53"/>
      <c r="E9" s="53"/>
      <c r="F9" s="17" t="s">
        <v>4</v>
      </c>
      <c r="G9" s="17" t="s">
        <v>190</v>
      </c>
      <c r="H9" s="17" t="s">
        <v>212</v>
      </c>
      <c r="I9" s="18" t="s">
        <v>63</v>
      </c>
      <c r="J9" s="32"/>
      <c r="K9" s="17" t="s">
        <v>213</v>
      </c>
      <c r="M9" s="7"/>
    </row>
    <row r="10" spans="1:13" x14ac:dyDescent="0.35">
      <c r="A10" s="19">
        <v>1</v>
      </c>
      <c r="B10" s="54">
        <v>2</v>
      </c>
      <c r="C10" s="54"/>
      <c r="D10" s="54"/>
      <c r="E10" s="54"/>
      <c r="F10" s="19">
        <v>3</v>
      </c>
      <c r="G10" s="19">
        <v>4</v>
      </c>
      <c r="H10" s="19">
        <v>5</v>
      </c>
      <c r="I10" s="19">
        <v>6</v>
      </c>
      <c r="J10" s="55"/>
      <c r="K10" s="19"/>
      <c r="M10" s="7"/>
    </row>
    <row r="11" spans="1:13" x14ac:dyDescent="0.35">
      <c r="A11" s="46" t="s">
        <v>92</v>
      </c>
      <c r="B11" s="46"/>
      <c r="C11" s="46"/>
      <c r="D11" s="46"/>
      <c r="E11" s="46"/>
      <c r="F11" s="46"/>
      <c r="G11" s="46"/>
      <c r="H11" s="46"/>
      <c r="I11" s="46"/>
      <c r="J11" s="55"/>
      <c r="K11" s="36"/>
      <c r="M11" s="7"/>
    </row>
    <row r="12" spans="1:13" ht="13.5" customHeight="1" x14ac:dyDescent="0.35">
      <c r="A12" s="23" t="s">
        <v>93</v>
      </c>
      <c r="B12" s="52" t="s">
        <v>150</v>
      </c>
      <c r="C12" s="52"/>
      <c r="D12" s="52"/>
      <c r="E12" s="52"/>
      <c r="F12" s="24" t="s">
        <v>186</v>
      </c>
      <c r="G12" s="20">
        <v>3</v>
      </c>
      <c r="H12" s="26"/>
      <c r="I12" s="29">
        <f t="shared" ref="I12:I33" si="0">G12*H12</f>
        <v>0</v>
      </c>
      <c r="J12" s="55"/>
      <c r="K12" s="26">
        <v>991.73553719008271</v>
      </c>
      <c r="M12" s="7"/>
    </row>
    <row r="13" spans="1:13" ht="16.5" customHeight="1" x14ac:dyDescent="0.35">
      <c r="A13" s="23" t="s">
        <v>94</v>
      </c>
      <c r="B13" s="43" t="s">
        <v>191</v>
      </c>
      <c r="C13" s="43"/>
      <c r="D13" s="43"/>
      <c r="E13" s="43"/>
      <c r="F13" s="24" t="s">
        <v>186</v>
      </c>
      <c r="G13" s="20">
        <v>4</v>
      </c>
      <c r="H13" s="26"/>
      <c r="I13" s="29">
        <f t="shared" si="0"/>
        <v>0</v>
      </c>
      <c r="J13" s="55"/>
      <c r="K13" s="26">
        <v>1239.6694214875999</v>
      </c>
      <c r="M13" s="7"/>
    </row>
    <row r="14" spans="1:13" x14ac:dyDescent="0.35">
      <c r="A14" s="23" t="s">
        <v>95</v>
      </c>
      <c r="B14" s="43" t="s">
        <v>192</v>
      </c>
      <c r="C14" s="43"/>
      <c r="D14" s="43"/>
      <c r="E14" s="43"/>
      <c r="F14" s="24" t="s">
        <v>186</v>
      </c>
      <c r="G14" s="20">
        <v>3</v>
      </c>
      <c r="H14" s="26"/>
      <c r="I14" s="29">
        <f t="shared" si="0"/>
        <v>0</v>
      </c>
      <c r="J14" s="55"/>
      <c r="K14" s="26">
        <v>1404.9586776859505</v>
      </c>
      <c r="M14" s="7"/>
    </row>
    <row r="15" spans="1:13" ht="16" customHeight="1" x14ac:dyDescent="0.3">
      <c r="A15" s="23" t="s">
        <v>96</v>
      </c>
      <c r="B15" s="45" t="s">
        <v>193</v>
      </c>
      <c r="C15" s="45"/>
      <c r="D15" s="45"/>
      <c r="E15" s="45"/>
      <c r="F15" s="24" t="s">
        <v>186</v>
      </c>
      <c r="G15" s="20">
        <v>3</v>
      </c>
      <c r="H15" s="26"/>
      <c r="I15" s="29">
        <f t="shared" si="0"/>
        <v>0</v>
      </c>
      <c r="J15" s="55"/>
      <c r="K15" s="26">
        <v>7438.0165289256202</v>
      </c>
      <c r="M15" s="7"/>
    </row>
    <row r="16" spans="1:13" ht="14.15" customHeight="1" x14ac:dyDescent="0.3">
      <c r="A16" s="23" t="s">
        <v>97</v>
      </c>
      <c r="B16" s="51" t="s">
        <v>151</v>
      </c>
      <c r="C16" s="51"/>
      <c r="D16" s="51"/>
      <c r="E16" s="51"/>
      <c r="F16" s="24" t="s">
        <v>186</v>
      </c>
      <c r="G16" s="20">
        <v>2</v>
      </c>
      <c r="H16" s="26"/>
      <c r="I16" s="29">
        <f t="shared" si="0"/>
        <v>0</v>
      </c>
      <c r="J16" s="55"/>
      <c r="K16" s="26">
        <v>6611.5702479338843</v>
      </c>
      <c r="M16" s="7"/>
    </row>
    <row r="17" spans="1:13" ht="15.65" customHeight="1" x14ac:dyDescent="0.35">
      <c r="A17" s="23" t="s">
        <v>98</v>
      </c>
      <c r="B17" s="43" t="s">
        <v>194</v>
      </c>
      <c r="C17" s="43"/>
      <c r="D17" s="43"/>
      <c r="E17" s="43"/>
      <c r="F17" s="24" t="s">
        <v>186</v>
      </c>
      <c r="G17" s="20">
        <v>3</v>
      </c>
      <c r="H17" s="26"/>
      <c r="I17" s="29">
        <f t="shared" si="0"/>
        <v>0</v>
      </c>
      <c r="J17" s="55"/>
      <c r="K17" s="26">
        <v>8099.1735537190089</v>
      </c>
      <c r="M17" s="7"/>
    </row>
    <row r="18" spans="1:13" x14ac:dyDescent="0.35">
      <c r="A18" s="23" t="s">
        <v>99</v>
      </c>
      <c r="B18" s="43" t="s">
        <v>195</v>
      </c>
      <c r="C18" s="43"/>
      <c r="D18" s="43"/>
      <c r="E18" s="43"/>
      <c r="F18" s="24" t="s">
        <v>186</v>
      </c>
      <c r="G18" s="20">
        <v>2</v>
      </c>
      <c r="H18" s="26"/>
      <c r="I18" s="29">
        <f t="shared" si="0"/>
        <v>0</v>
      </c>
      <c r="J18" s="55"/>
      <c r="K18" s="26">
        <v>3140.495867768595</v>
      </c>
      <c r="M18" s="7"/>
    </row>
    <row r="19" spans="1:13" ht="15.65" customHeight="1" x14ac:dyDescent="0.35">
      <c r="A19" s="23" t="s">
        <v>100</v>
      </c>
      <c r="B19" s="43" t="s">
        <v>196</v>
      </c>
      <c r="C19" s="43"/>
      <c r="D19" s="43"/>
      <c r="E19" s="43"/>
      <c r="F19" s="24" t="s">
        <v>186</v>
      </c>
      <c r="G19" s="20">
        <v>4</v>
      </c>
      <c r="H19" s="26"/>
      <c r="I19" s="29">
        <f t="shared" si="0"/>
        <v>0</v>
      </c>
      <c r="J19" s="55"/>
      <c r="K19" s="26">
        <v>1652.8925619834711</v>
      </c>
      <c r="M19" s="7"/>
    </row>
    <row r="20" spans="1:13" ht="13.5" customHeight="1" x14ac:dyDescent="0.35">
      <c r="A20" s="23" t="s">
        <v>101</v>
      </c>
      <c r="B20" s="43" t="s">
        <v>197</v>
      </c>
      <c r="C20" s="43"/>
      <c r="D20" s="43"/>
      <c r="E20" s="43"/>
      <c r="F20" s="24" t="s">
        <v>186</v>
      </c>
      <c r="G20" s="20">
        <v>2</v>
      </c>
      <c r="H20" s="26"/>
      <c r="I20" s="29">
        <f t="shared" si="0"/>
        <v>0</v>
      </c>
      <c r="J20" s="55"/>
      <c r="K20" s="26">
        <v>6611.5702479338843</v>
      </c>
      <c r="M20" s="7"/>
    </row>
    <row r="21" spans="1:13" x14ac:dyDescent="0.35">
      <c r="A21" s="23" t="s">
        <v>102</v>
      </c>
      <c r="B21" s="43" t="s">
        <v>152</v>
      </c>
      <c r="C21" s="43"/>
      <c r="D21" s="43"/>
      <c r="E21" s="43"/>
      <c r="F21" s="24" t="s">
        <v>186</v>
      </c>
      <c r="G21" s="20">
        <v>1</v>
      </c>
      <c r="H21" s="26"/>
      <c r="I21" s="29">
        <f t="shared" si="0"/>
        <v>0</v>
      </c>
      <c r="J21" s="55"/>
      <c r="K21" s="26">
        <v>61983.47107438017</v>
      </c>
      <c r="M21" s="7"/>
    </row>
    <row r="22" spans="1:13" ht="17.5" customHeight="1" x14ac:dyDescent="0.35">
      <c r="A22" s="23" t="s">
        <v>103</v>
      </c>
      <c r="B22" s="44" t="s">
        <v>198</v>
      </c>
      <c r="C22" s="44"/>
      <c r="D22" s="44"/>
      <c r="E22" s="44"/>
      <c r="F22" s="24" t="s">
        <v>186</v>
      </c>
      <c r="G22" s="20">
        <v>1</v>
      </c>
      <c r="H22" s="26"/>
      <c r="I22" s="29">
        <f t="shared" si="0"/>
        <v>0</v>
      </c>
      <c r="J22" s="55"/>
      <c r="K22" s="26">
        <v>33884.297520661159</v>
      </c>
      <c r="M22" s="7"/>
    </row>
    <row r="23" spans="1:13" ht="18.649999999999999" customHeight="1" x14ac:dyDescent="0.35">
      <c r="A23" s="23" t="s">
        <v>104</v>
      </c>
      <c r="B23" s="43" t="s">
        <v>199</v>
      </c>
      <c r="C23" s="43"/>
      <c r="D23" s="43"/>
      <c r="E23" s="43"/>
      <c r="F23" s="24" t="s">
        <v>186</v>
      </c>
      <c r="G23" s="20">
        <v>1</v>
      </c>
      <c r="H23" s="26"/>
      <c r="I23" s="29">
        <f t="shared" si="0"/>
        <v>0</v>
      </c>
      <c r="J23" s="55"/>
      <c r="K23" s="26">
        <v>39669.421487603307</v>
      </c>
      <c r="M23" s="7"/>
    </row>
    <row r="24" spans="1:13" ht="16" customHeight="1" x14ac:dyDescent="0.35">
      <c r="A24" s="23" t="s">
        <v>105</v>
      </c>
      <c r="B24" s="43" t="s">
        <v>200</v>
      </c>
      <c r="C24" s="43"/>
      <c r="D24" s="43"/>
      <c r="E24" s="43"/>
      <c r="F24" s="24" t="s">
        <v>186</v>
      </c>
      <c r="G24" s="20">
        <v>1</v>
      </c>
      <c r="H24" s="26"/>
      <c r="I24" s="29">
        <f t="shared" si="0"/>
        <v>0</v>
      </c>
      <c r="J24" s="55"/>
      <c r="K24" s="26">
        <v>42148.760330578516</v>
      </c>
      <c r="M24" s="7"/>
    </row>
    <row r="25" spans="1:13" ht="17.5" customHeight="1" x14ac:dyDescent="0.35">
      <c r="A25" s="23" t="s">
        <v>106</v>
      </c>
      <c r="B25" s="43" t="s">
        <v>201</v>
      </c>
      <c r="C25" s="43"/>
      <c r="D25" s="43"/>
      <c r="E25" s="43"/>
      <c r="F25" s="24" t="s">
        <v>186</v>
      </c>
      <c r="G25" s="20">
        <v>2</v>
      </c>
      <c r="H25" s="26"/>
      <c r="I25" s="29">
        <f t="shared" si="0"/>
        <v>0</v>
      </c>
      <c r="J25" s="55"/>
      <c r="K25" s="26">
        <v>28925.619834710746</v>
      </c>
      <c r="M25" s="7"/>
    </row>
    <row r="26" spans="1:13" ht="15.65" customHeight="1" x14ac:dyDescent="0.35">
      <c r="A26" s="23" t="s">
        <v>107</v>
      </c>
      <c r="B26" s="43" t="s">
        <v>202</v>
      </c>
      <c r="C26" s="43"/>
      <c r="D26" s="43"/>
      <c r="E26" s="43"/>
      <c r="F26" s="24" t="s">
        <v>186</v>
      </c>
      <c r="G26" s="20">
        <v>1</v>
      </c>
      <c r="H26" s="26"/>
      <c r="I26" s="29">
        <f t="shared" si="0"/>
        <v>0</v>
      </c>
      <c r="J26" s="55"/>
      <c r="K26" s="26">
        <v>5371.9008264462809</v>
      </c>
      <c r="M26" s="7"/>
    </row>
    <row r="27" spans="1:13" ht="16" customHeight="1" x14ac:dyDescent="0.35">
      <c r="A27" s="23" t="s">
        <v>108</v>
      </c>
      <c r="B27" s="43" t="s">
        <v>203</v>
      </c>
      <c r="C27" s="43"/>
      <c r="D27" s="43"/>
      <c r="E27" s="43"/>
      <c r="F27" s="24" t="s">
        <v>186</v>
      </c>
      <c r="G27" s="20">
        <v>2</v>
      </c>
      <c r="H27" s="26"/>
      <c r="I27" s="29">
        <f t="shared" si="0"/>
        <v>0</v>
      </c>
      <c r="J27" s="55"/>
      <c r="K27" s="26">
        <v>4545.454545454546</v>
      </c>
      <c r="M27" s="7"/>
    </row>
    <row r="28" spans="1:13" ht="14.5" customHeight="1" x14ac:dyDescent="0.3">
      <c r="A28" s="23" t="s">
        <v>109</v>
      </c>
      <c r="B28" s="45" t="s">
        <v>204</v>
      </c>
      <c r="C28" s="45"/>
      <c r="D28" s="45"/>
      <c r="E28" s="45"/>
      <c r="F28" s="24" t="s">
        <v>186</v>
      </c>
      <c r="G28" s="20">
        <v>2</v>
      </c>
      <c r="H28" s="26"/>
      <c r="I28" s="29">
        <f t="shared" si="0"/>
        <v>0</v>
      </c>
      <c r="J28" s="55"/>
      <c r="K28" s="26">
        <v>1404.9586776859505</v>
      </c>
      <c r="M28" s="7"/>
    </row>
    <row r="29" spans="1:13" ht="15.65" customHeight="1" x14ac:dyDescent="0.35">
      <c r="A29" s="23" t="s">
        <v>110</v>
      </c>
      <c r="B29" s="43" t="s">
        <v>205</v>
      </c>
      <c r="C29" s="43"/>
      <c r="D29" s="43"/>
      <c r="E29" s="43"/>
      <c r="F29" s="24" t="s">
        <v>186</v>
      </c>
      <c r="G29" s="20">
        <v>1</v>
      </c>
      <c r="H29" s="26"/>
      <c r="I29" s="29">
        <f t="shared" si="0"/>
        <v>0</v>
      </c>
      <c r="J29" s="55"/>
      <c r="K29" s="26">
        <v>3966.9421487603308</v>
      </c>
      <c r="M29" s="7"/>
    </row>
    <row r="30" spans="1:13" x14ac:dyDescent="0.35">
      <c r="A30" s="23" t="s">
        <v>111</v>
      </c>
      <c r="B30" s="57" t="s">
        <v>153</v>
      </c>
      <c r="C30" s="57"/>
      <c r="D30" s="57"/>
      <c r="E30" s="57"/>
      <c r="F30" s="24" t="s">
        <v>186</v>
      </c>
      <c r="G30" s="20">
        <v>1</v>
      </c>
      <c r="H30" s="26"/>
      <c r="I30" s="29">
        <f t="shared" si="0"/>
        <v>0</v>
      </c>
      <c r="J30" s="55"/>
      <c r="K30" s="26">
        <v>18181.818181818184</v>
      </c>
      <c r="M30" s="7"/>
    </row>
    <row r="31" spans="1:13" ht="15" customHeight="1" x14ac:dyDescent="0.35">
      <c r="A31" s="23" t="s">
        <v>112</v>
      </c>
      <c r="B31" s="43" t="s">
        <v>206</v>
      </c>
      <c r="C31" s="43"/>
      <c r="D31" s="43"/>
      <c r="E31" s="43"/>
      <c r="F31" s="24" t="s">
        <v>186</v>
      </c>
      <c r="G31" s="20">
        <v>1</v>
      </c>
      <c r="H31" s="26"/>
      <c r="I31" s="29">
        <f t="shared" si="0"/>
        <v>0</v>
      </c>
      <c r="J31" s="55"/>
      <c r="K31" s="26">
        <v>4132.2314049586776</v>
      </c>
      <c r="M31" s="7"/>
    </row>
    <row r="32" spans="1:13" ht="14.5" customHeight="1" x14ac:dyDescent="0.35">
      <c r="A32" s="23" t="s">
        <v>113</v>
      </c>
      <c r="B32" s="43" t="s">
        <v>207</v>
      </c>
      <c r="C32" s="43"/>
      <c r="D32" s="43"/>
      <c r="E32" s="43"/>
      <c r="F32" s="24" t="s">
        <v>186</v>
      </c>
      <c r="G32" s="20">
        <v>5</v>
      </c>
      <c r="H32" s="26"/>
      <c r="I32" s="29">
        <f t="shared" si="0"/>
        <v>0</v>
      </c>
      <c r="J32" s="55"/>
      <c r="K32" s="26">
        <v>909.09090909090912</v>
      </c>
      <c r="M32" s="7"/>
    </row>
    <row r="33" spans="1:13" x14ac:dyDescent="0.35">
      <c r="A33" s="23" t="s">
        <v>114</v>
      </c>
      <c r="B33" s="57" t="s">
        <v>154</v>
      </c>
      <c r="C33" s="57"/>
      <c r="D33" s="57"/>
      <c r="E33" s="57"/>
      <c r="F33" s="24" t="s">
        <v>186</v>
      </c>
      <c r="G33" s="20">
        <v>17</v>
      </c>
      <c r="H33" s="26"/>
      <c r="I33" s="29">
        <f t="shared" si="0"/>
        <v>0</v>
      </c>
      <c r="J33" s="55"/>
      <c r="K33" s="26">
        <v>148.7603305785124</v>
      </c>
      <c r="M33" s="7"/>
    </row>
    <row r="34" spans="1:13" x14ac:dyDescent="0.35">
      <c r="A34" s="46" t="s">
        <v>115</v>
      </c>
      <c r="B34" s="46"/>
      <c r="C34" s="46"/>
      <c r="D34" s="46"/>
      <c r="E34" s="46"/>
      <c r="F34" s="46"/>
      <c r="G34" s="46"/>
      <c r="H34" s="46"/>
      <c r="I34" s="46"/>
      <c r="J34" s="55"/>
      <c r="K34" s="37"/>
      <c r="M34" s="7"/>
    </row>
    <row r="35" spans="1:13" x14ac:dyDescent="0.35">
      <c r="A35" s="23" t="s">
        <v>116</v>
      </c>
      <c r="B35" s="43" t="s">
        <v>155</v>
      </c>
      <c r="C35" s="43"/>
      <c r="D35" s="43"/>
      <c r="E35" s="43"/>
      <c r="F35" s="24" t="s">
        <v>186</v>
      </c>
      <c r="G35" s="20">
        <v>6</v>
      </c>
      <c r="H35" s="26"/>
      <c r="I35" s="29">
        <f t="shared" ref="I35:I44" si="1">G35*H35</f>
        <v>0</v>
      </c>
      <c r="J35" s="55"/>
      <c r="K35" s="26">
        <v>5371.9008264462809</v>
      </c>
      <c r="M35" s="7"/>
    </row>
    <row r="36" spans="1:13" x14ac:dyDescent="0.35">
      <c r="A36" s="23" t="s">
        <v>117</v>
      </c>
      <c r="B36" s="43" t="s">
        <v>156</v>
      </c>
      <c r="C36" s="43"/>
      <c r="D36" s="43"/>
      <c r="E36" s="43"/>
      <c r="F36" s="24" t="s">
        <v>186</v>
      </c>
      <c r="G36" s="20">
        <v>6</v>
      </c>
      <c r="H36" s="26"/>
      <c r="I36" s="29">
        <f t="shared" si="1"/>
        <v>0</v>
      </c>
      <c r="J36" s="55"/>
      <c r="K36" s="26">
        <v>991.73553719008271</v>
      </c>
      <c r="M36" s="7"/>
    </row>
    <row r="37" spans="1:13" ht="15.65" customHeight="1" x14ac:dyDescent="0.35">
      <c r="A37" s="23" t="s">
        <v>118</v>
      </c>
      <c r="B37" s="43" t="s">
        <v>157</v>
      </c>
      <c r="C37" s="43"/>
      <c r="D37" s="43"/>
      <c r="E37" s="43"/>
      <c r="F37" s="24" t="s">
        <v>186</v>
      </c>
      <c r="G37" s="20">
        <v>6</v>
      </c>
      <c r="H37" s="26"/>
      <c r="I37" s="29">
        <f t="shared" si="1"/>
        <v>0</v>
      </c>
      <c r="J37" s="55"/>
      <c r="K37" s="26">
        <v>2314.0495867768595</v>
      </c>
      <c r="M37" s="7"/>
    </row>
    <row r="38" spans="1:13" x14ac:dyDescent="0.35">
      <c r="A38" s="23" t="s">
        <v>119</v>
      </c>
      <c r="B38" s="43" t="s">
        <v>158</v>
      </c>
      <c r="C38" s="43"/>
      <c r="D38" s="43"/>
      <c r="E38" s="43"/>
      <c r="F38" s="24" t="s">
        <v>186</v>
      </c>
      <c r="G38" s="20">
        <v>6</v>
      </c>
      <c r="H38" s="26"/>
      <c r="I38" s="29">
        <f t="shared" si="1"/>
        <v>0</v>
      </c>
      <c r="J38" s="55"/>
      <c r="K38" s="26">
        <v>743.80165289256206</v>
      </c>
      <c r="M38" s="7"/>
    </row>
    <row r="39" spans="1:13" x14ac:dyDescent="0.35">
      <c r="A39" s="23" t="s">
        <v>120</v>
      </c>
      <c r="B39" s="43" t="s">
        <v>159</v>
      </c>
      <c r="C39" s="43"/>
      <c r="D39" s="43"/>
      <c r="E39" s="43"/>
      <c r="F39" s="24" t="s">
        <v>186</v>
      </c>
      <c r="G39" s="20">
        <v>6</v>
      </c>
      <c r="H39" s="26"/>
      <c r="I39" s="29">
        <f t="shared" si="1"/>
        <v>0</v>
      </c>
      <c r="J39" s="55"/>
      <c r="K39" s="26">
        <v>785.12396694214874</v>
      </c>
      <c r="M39" s="7"/>
    </row>
    <row r="40" spans="1:13" x14ac:dyDescent="0.35">
      <c r="A40" s="23" t="s">
        <v>121</v>
      </c>
      <c r="B40" s="43" t="s">
        <v>160</v>
      </c>
      <c r="C40" s="43"/>
      <c r="D40" s="43"/>
      <c r="E40" s="43"/>
      <c r="F40" s="24" t="s">
        <v>186</v>
      </c>
      <c r="G40" s="20">
        <v>6</v>
      </c>
      <c r="H40" s="26"/>
      <c r="I40" s="29">
        <f t="shared" si="1"/>
        <v>0</v>
      </c>
      <c r="J40" s="55"/>
      <c r="K40" s="26">
        <v>909.09090909090912</v>
      </c>
      <c r="M40" s="7"/>
    </row>
    <row r="41" spans="1:13" ht="16.5" customHeight="1" x14ac:dyDescent="0.35">
      <c r="A41" s="23" t="s">
        <v>122</v>
      </c>
      <c r="B41" s="43" t="s">
        <v>161</v>
      </c>
      <c r="C41" s="43"/>
      <c r="D41" s="43"/>
      <c r="E41" s="43"/>
      <c r="F41" s="24" t="s">
        <v>186</v>
      </c>
      <c r="G41" s="20">
        <v>3</v>
      </c>
      <c r="H41" s="26"/>
      <c r="I41" s="29">
        <f t="shared" si="1"/>
        <v>0</v>
      </c>
      <c r="J41" s="55"/>
      <c r="K41" s="26">
        <v>1652.8925619834711</v>
      </c>
      <c r="M41" s="7"/>
    </row>
    <row r="42" spans="1:13" ht="14.5" customHeight="1" x14ac:dyDescent="0.35">
      <c r="A42" s="23" t="s">
        <v>123</v>
      </c>
      <c r="B42" s="43" t="s">
        <v>162</v>
      </c>
      <c r="C42" s="43"/>
      <c r="D42" s="43"/>
      <c r="E42" s="43"/>
      <c r="F42" s="24" t="s">
        <v>186</v>
      </c>
      <c r="G42" s="20">
        <v>3</v>
      </c>
      <c r="H42" s="26"/>
      <c r="I42" s="29">
        <f t="shared" si="1"/>
        <v>0</v>
      </c>
      <c r="J42" s="55"/>
      <c r="K42" s="26">
        <v>1818.1818181818182</v>
      </c>
      <c r="M42" s="7"/>
    </row>
    <row r="43" spans="1:13" x14ac:dyDescent="0.35">
      <c r="A43" s="23" t="s">
        <v>124</v>
      </c>
      <c r="B43" s="57" t="s">
        <v>163</v>
      </c>
      <c r="C43" s="57"/>
      <c r="D43" s="57"/>
      <c r="E43" s="57"/>
      <c r="F43" s="24" t="s">
        <v>186</v>
      </c>
      <c r="G43" s="20">
        <v>2</v>
      </c>
      <c r="H43" s="26"/>
      <c r="I43" s="29">
        <f t="shared" si="1"/>
        <v>0</v>
      </c>
      <c r="J43" s="55"/>
      <c r="K43" s="26">
        <v>4958.6776859504134</v>
      </c>
      <c r="M43" s="7"/>
    </row>
    <row r="44" spans="1:13" x14ac:dyDescent="0.35">
      <c r="A44" s="23" t="s">
        <v>125</v>
      </c>
      <c r="B44" s="57" t="s">
        <v>164</v>
      </c>
      <c r="C44" s="57"/>
      <c r="D44" s="57"/>
      <c r="E44" s="57"/>
      <c r="F44" s="24" t="s">
        <v>186</v>
      </c>
      <c r="G44" s="20">
        <v>3</v>
      </c>
      <c r="H44" s="26"/>
      <c r="I44" s="29">
        <f t="shared" si="1"/>
        <v>0</v>
      </c>
      <c r="J44" s="55"/>
      <c r="K44" s="26">
        <v>5950.4132231404965</v>
      </c>
      <c r="M44" s="7"/>
    </row>
    <row r="45" spans="1:13" x14ac:dyDescent="0.35">
      <c r="A45" s="56" t="s">
        <v>126</v>
      </c>
      <c r="B45" s="56"/>
      <c r="C45" s="56"/>
      <c r="D45" s="56"/>
      <c r="E45" s="56"/>
      <c r="F45" s="56"/>
      <c r="G45" s="56"/>
      <c r="H45" s="56"/>
      <c r="I45" s="56"/>
      <c r="J45" s="55"/>
      <c r="K45" s="37"/>
      <c r="M45" s="7"/>
    </row>
    <row r="46" spans="1:13" x14ac:dyDescent="0.35">
      <c r="A46" s="23" t="s">
        <v>127</v>
      </c>
      <c r="B46" s="57" t="s">
        <v>165</v>
      </c>
      <c r="C46" s="57"/>
      <c r="D46" s="57"/>
      <c r="E46" s="57"/>
      <c r="F46" s="24" t="s">
        <v>186</v>
      </c>
      <c r="G46" s="20">
        <v>5</v>
      </c>
      <c r="H46" s="26"/>
      <c r="I46" s="29">
        <f t="shared" ref="I46:I58" si="2">G46*H46</f>
        <v>0</v>
      </c>
      <c r="J46" s="55"/>
      <c r="K46" s="26">
        <v>451.23966942148763</v>
      </c>
      <c r="M46" s="7"/>
    </row>
    <row r="47" spans="1:13" x14ac:dyDescent="0.35">
      <c r="A47" s="23" t="s">
        <v>128</v>
      </c>
      <c r="B47" s="57" t="s">
        <v>166</v>
      </c>
      <c r="C47" s="57"/>
      <c r="D47" s="57"/>
      <c r="E47" s="57"/>
      <c r="F47" s="24" t="s">
        <v>186</v>
      </c>
      <c r="G47" s="20">
        <v>14</v>
      </c>
      <c r="H47" s="26"/>
      <c r="I47" s="29">
        <f t="shared" si="2"/>
        <v>0</v>
      </c>
      <c r="J47" s="55"/>
      <c r="K47" s="26">
        <v>454.54545454545456</v>
      </c>
      <c r="M47" s="7"/>
    </row>
    <row r="48" spans="1:13" x14ac:dyDescent="0.35">
      <c r="A48" s="23" t="s">
        <v>129</v>
      </c>
      <c r="B48" s="58" t="s">
        <v>167</v>
      </c>
      <c r="C48" s="58"/>
      <c r="D48" s="58"/>
      <c r="E48" s="58"/>
      <c r="F48" s="24" t="s">
        <v>186</v>
      </c>
      <c r="G48" s="20">
        <v>10</v>
      </c>
      <c r="H48" s="26"/>
      <c r="I48" s="29">
        <f t="shared" si="2"/>
        <v>0</v>
      </c>
      <c r="J48" s="55"/>
      <c r="K48" s="26">
        <v>991.73553719008271</v>
      </c>
      <c r="M48" s="7"/>
    </row>
    <row r="49" spans="1:13" x14ac:dyDescent="0.35">
      <c r="A49" s="23" t="s">
        <v>130</v>
      </c>
      <c r="B49" s="57" t="s">
        <v>168</v>
      </c>
      <c r="C49" s="57"/>
      <c r="D49" s="57"/>
      <c r="E49" s="57"/>
      <c r="F49" s="24" t="s">
        <v>186</v>
      </c>
      <c r="G49" s="20">
        <v>4</v>
      </c>
      <c r="H49" s="26"/>
      <c r="I49" s="29">
        <f t="shared" si="2"/>
        <v>0</v>
      </c>
      <c r="J49" s="55"/>
      <c r="K49" s="26">
        <v>413.22314049586777</v>
      </c>
      <c r="M49" s="7"/>
    </row>
    <row r="50" spans="1:13" x14ac:dyDescent="0.35">
      <c r="A50" s="23" t="s">
        <v>131</v>
      </c>
      <c r="B50" s="57" t="s">
        <v>169</v>
      </c>
      <c r="C50" s="57"/>
      <c r="D50" s="57"/>
      <c r="E50" s="57"/>
      <c r="F50" s="24" t="s">
        <v>186</v>
      </c>
      <c r="G50" s="20">
        <v>12</v>
      </c>
      <c r="H50" s="26"/>
      <c r="I50" s="29">
        <f t="shared" si="2"/>
        <v>0</v>
      </c>
      <c r="J50" s="55"/>
      <c r="K50" s="26">
        <v>413.22314049586777</v>
      </c>
      <c r="M50" s="7"/>
    </row>
    <row r="51" spans="1:13" x14ac:dyDescent="0.35">
      <c r="A51" s="23" t="s">
        <v>132</v>
      </c>
      <c r="B51" s="57" t="s">
        <v>170</v>
      </c>
      <c r="C51" s="57"/>
      <c r="D51" s="57"/>
      <c r="E51" s="57"/>
      <c r="F51" s="24" t="s">
        <v>186</v>
      </c>
      <c r="G51" s="20">
        <v>12</v>
      </c>
      <c r="H51" s="26"/>
      <c r="I51" s="29">
        <f t="shared" si="2"/>
        <v>0</v>
      </c>
      <c r="J51" s="55"/>
      <c r="K51" s="26">
        <v>148.7603305785124</v>
      </c>
      <c r="M51" s="7"/>
    </row>
    <row r="52" spans="1:13" x14ac:dyDescent="0.35">
      <c r="A52" s="23" t="s">
        <v>133</v>
      </c>
      <c r="B52" s="57" t="s">
        <v>171</v>
      </c>
      <c r="C52" s="57"/>
      <c r="D52" s="57"/>
      <c r="E52" s="57"/>
      <c r="F52" s="24" t="s">
        <v>186</v>
      </c>
      <c r="G52" s="20">
        <v>10</v>
      </c>
      <c r="H52" s="26"/>
      <c r="I52" s="29">
        <f t="shared" si="2"/>
        <v>0</v>
      </c>
      <c r="J52" s="55"/>
      <c r="K52" s="26">
        <v>14.87603305785124</v>
      </c>
      <c r="M52" s="7"/>
    </row>
    <row r="53" spans="1:13" x14ac:dyDescent="0.35">
      <c r="A53" s="23" t="s">
        <v>134</v>
      </c>
      <c r="B53" s="57" t="s">
        <v>172</v>
      </c>
      <c r="C53" s="57"/>
      <c r="D53" s="57"/>
      <c r="E53" s="57"/>
      <c r="F53" s="24" t="s">
        <v>186</v>
      </c>
      <c r="G53" s="20">
        <v>10</v>
      </c>
      <c r="H53" s="26"/>
      <c r="I53" s="29">
        <f t="shared" si="2"/>
        <v>0</v>
      </c>
      <c r="J53" s="55"/>
      <c r="K53" s="26">
        <v>30.578512396694215</v>
      </c>
      <c r="M53" s="7"/>
    </row>
    <row r="54" spans="1:13" x14ac:dyDescent="0.35">
      <c r="A54" s="23" t="s">
        <v>135</v>
      </c>
      <c r="B54" s="57" t="s">
        <v>173</v>
      </c>
      <c r="C54" s="57"/>
      <c r="D54" s="57"/>
      <c r="E54" s="57"/>
      <c r="F54" s="24" t="s">
        <v>186</v>
      </c>
      <c r="G54" s="20">
        <v>8</v>
      </c>
      <c r="H54" s="26"/>
      <c r="I54" s="29">
        <f t="shared" si="2"/>
        <v>0</v>
      </c>
      <c r="J54" s="55"/>
      <c r="K54" s="26">
        <v>20.66115702479339</v>
      </c>
      <c r="M54" s="7"/>
    </row>
    <row r="55" spans="1:13" x14ac:dyDescent="0.35">
      <c r="A55" s="23" t="s">
        <v>136</v>
      </c>
      <c r="B55" s="57" t="s">
        <v>174</v>
      </c>
      <c r="C55" s="57"/>
      <c r="D55" s="57"/>
      <c r="E55" s="57"/>
      <c r="F55" s="24" t="s">
        <v>187</v>
      </c>
      <c r="G55" s="20">
        <v>100</v>
      </c>
      <c r="H55" s="26"/>
      <c r="I55" s="29">
        <f t="shared" si="2"/>
        <v>0</v>
      </c>
      <c r="J55" s="55"/>
      <c r="K55" s="26">
        <v>50.413223140495866</v>
      </c>
      <c r="M55" s="7"/>
    </row>
    <row r="56" spans="1:13" x14ac:dyDescent="0.35">
      <c r="A56" s="23" t="s">
        <v>137</v>
      </c>
      <c r="B56" s="57" t="s">
        <v>175</v>
      </c>
      <c r="C56" s="57"/>
      <c r="D56" s="57"/>
      <c r="E56" s="57"/>
      <c r="F56" s="24" t="s">
        <v>186</v>
      </c>
      <c r="G56" s="20">
        <v>14</v>
      </c>
      <c r="H56" s="26"/>
      <c r="I56" s="29">
        <f t="shared" si="2"/>
        <v>0</v>
      </c>
      <c r="J56" s="55"/>
      <c r="K56" s="26">
        <v>289.25619834710744</v>
      </c>
      <c r="M56" s="7"/>
    </row>
    <row r="57" spans="1:13" ht="14.15" customHeight="1" x14ac:dyDescent="0.35">
      <c r="A57" s="23" t="s">
        <v>138</v>
      </c>
      <c r="B57" s="43" t="s">
        <v>176</v>
      </c>
      <c r="C57" s="43"/>
      <c r="D57" s="43"/>
      <c r="E57" s="43"/>
      <c r="F57" s="24" t="s">
        <v>186</v>
      </c>
      <c r="G57" s="20">
        <v>5</v>
      </c>
      <c r="H57" s="26"/>
      <c r="I57" s="29">
        <f t="shared" si="2"/>
        <v>0</v>
      </c>
      <c r="J57" s="55"/>
      <c r="K57" s="26">
        <v>454.54545454545456</v>
      </c>
      <c r="M57" s="7"/>
    </row>
    <row r="58" spans="1:13" x14ac:dyDescent="0.35">
      <c r="A58" s="23" t="s">
        <v>139</v>
      </c>
      <c r="B58" s="57" t="s">
        <v>177</v>
      </c>
      <c r="C58" s="57"/>
      <c r="D58" s="57"/>
      <c r="E58" s="57"/>
      <c r="F58" s="24" t="s">
        <v>186</v>
      </c>
      <c r="G58" s="20">
        <v>5</v>
      </c>
      <c r="H58" s="26"/>
      <c r="I58" s="29">
        <f t="shared" si="2"/>
        <v>0</v>
      </c>
      <c r="J58" s="55"/>
      <c r="K58" s="26">
        <v>454.54545454545456</v>
      </c>
      <c r="M58" s="7"/>
    </row>
    <row r="59" spans="1:13" x14ac:dyDescent="0.35">
      <c r="A59" s="46" t="s">
        <v>140</v>
      </c>
      <c r="B59" s="46"/>
      <c r="C59" s="46"/>
      <c r="D59" s="46"/>
      <c r="E59" s="46"/>
      <c r="F59" s="46"/>
      <c r="G59" s="46"/>
      <c r="H59" s="46"/>
      <c r="I59" s="46"/>
      <c r="J59" s="55"/>
      <c r="K59" s="37"/>
      <c r="M59" s="7"/>
    </row>
    <row r="60" spans="1:13" x14ac:dyDescent="0.35">
      <c r="A60" s="23" t="s">
        <v>141</v>
      </c>
      <c r="B60" s="57" t="s">
        <v>178</v>
      </c>
      <c r="C60" s="57"/>
      <c r="D60" s="57"/>
      <c r="E60" s="57"/>
      <c r="F60" s="24" t="s">
        <v>188</v>
      </c>
      <c r="G60" s="20">
        <v>50</v>
      </c>
      <c r="H60" s="26"/>
      <c r="I60" s="29">
        <f t="shared" ref="I60:I65" si="3">G60*H60</f>
        <v>0</v>
      </c>
      <c r="J60" s="55"/>
      <c r="K60" s="26">
        <v>110.74380165289257</v>
      </c>
      <c r="M60" s="7"/>
    </row>
    <row r="61" spans="1:13" x14ac:dyDescent="0.35">
      <c r="A61" s="23" t="s">
        <v>142</v>
      </c>
      <c r="B61" s="57" t="s">
        <v>179</v>
      </c>
      <c r="C61" s="57"/>
      <c r="D61" s="57"/>
      <c r="E61" s="57"/>
      <c r="F61" s="24" t="s">
        <v>188</v>
      </c>
      <c r="G61" s="20">
        <v>50</v>
      </c>
      <c r="H61" s="26"/>
      <c r="I61" s="29">
        <f t="shared" si="3"/>
        <v>0</v>
      </c>
      <c r="J61" s="55"/>
      <c r="K61" s="26">
        <v>120.6611570247934</v>
      </c>
      <c r="M61" s="7"/>
    </row>
    <row r="62" spans="1:13" x14ac:dyDescent="0.35">
      <c r="A62" s="23" t="s">
        <v>143</v>
      </c>
      <c r="B62" s="57" t="s">
        <v>180</v>
      </c>
      <c r="C62" s="57"/>
      <c r="D62" s="57"/>
      <c r="E62" s="57"/>
      <c r="F62" s="24" t="s">
        <v>188</v>
      </c>
      <c r="G62" s="20">
        <v>40</v>
      </c>
      <c r="H62" s="26"/>
      <c r="I62" s="29">
        <f t="shared" si="3"/>
        <v>0</v>
      </c>
      <c r="J62" s="55"/>
      <c r="K62" s="26">
        <v>132.2314049586777</v>
      </c>
      <c r="M62" s="7"/>
    </row>
    <row r="63" spans="1:13" x14ac:dyDescent="0.35">
      <c r="A63" s="23" t="s">
        <v>144</v>
      </c>
      <c r="B63" s="57" t="s">
        <v>181</v>
      </c>
      <c r="C63" s="57"/>
      <c r="D63" s="57"/>
      <c r="E63" s="57"/>
      <c r="F63" s="24" t="s">
        <v>188</v>
      </c>
      <c r="G63" s="20">
        <v>50</v>
      </c>
      <c r="H63" s="26"/>
      <c r="I63" s="29">
        <f t="shared" si="3"/>
        <v>0</v>
      </c>
      <c r="J63" s="55"/>
      <c r="K63" s="26">
        <v>140.49586776859505</v>
      </c>
      <c r="M63" s="7"/>
    </row>
    <row r="64" spans="1:13" x14ac:dyDescent="0.35">
      <c r="A64" s="23" t="s">
        <v>145</v>
      </c>
      <c r="B64" s="43" t="s">
        <v>182</v>
      </c>
      <c r="C64" s="43"/>
      <c r="D64" s="43"/>
      <c r="E64" s="43"/>
      <c r="F64" s="24" t="s">
        <v>188</v>
      </c>
      <c r="G64" s="20">
        <v>50</v>
      </c>
      <c r="H64" s="26"/>
      <c r="I64" s="29">
        <f t="shared" si="3"/>
        <v>0</v>
      </c>
      <c r="J64" s="55"/>
      <c r="K64" s="26">
        <v>30.578512396694215</v>
      </c>
      <c r="M64" s="7"/>
    </row>
    <row r="65" spans="1:13" ht="15.65" customHeight="1" x14ac:dyDescent="0.35">
      <c r="A65" s="23" t="s">
        <v>146</v>
      </c>
      <c r="B65" s="43" t="s">
        <v>183</v>
      </c>
      <c r="C65" s="43"/>
      <c r="D65" s="43"/>
      <c r="E65" s="43"/>
      <c r="F65" s="25" t="s">
        <v>188</v>
      </c>
      <c r="G65" s="20">
        <v>50</v>
      </c>
      <c r="H65" s="26"/>
      <c r="I65" s="29">
        <f t="shared" si="3"/>
        <v>0</v>
      </c>
      <c r="J65" s="55"/>
      <c r="K65" s="26">
        <v>30.578512396694215</v>
      </c>
      <c r="M65" s="7"/>
    </row>
    <row r="66" spans="1:13" ht="15.65" customHeight="1" x14ac:dyDescent="0.35">
      <c r="A66" s="61" t="s">
        <v>147</v>
      </c>
      <c r="B66" s="61"/>
      <c r="C66" s="61"/>
      <c r="D66" s="61"/>
      <c r="E66" s="61"/>
      <c r="F66" s="61"/>
      <c r="G66" s="61"/>
      <c r="H66" s="61"/>
      <c r="I66" s="61"/>
      <c r="J66" s="55"/>
      <c r="K66" s="38"/>
      <c r="M66" s="7"/>
    </row>
    <row r="67" spans="1:13" ht="16.5" customHeight="1" x14ac:dyDescent="0.3">
      <c r="A67" s="23" t="s">
        <v>148</v>
      </c>
      <c r="B67" s="45" t="s">
        <v>184</v>
      </c>
      <c r="C67" s="45"/>
      <c r="D67" s="45"/>
      <c r="E67" s="45"/>
      <c r="F67" s="25" t="s">
        <v>189</v>
      </c>
      <c r="G67" s="20">
        <v>12</v>
      </c>
      <c r="H67" s="26"/>
      <c r="I67" s="29">
        <f>G67*H67</f>
        <v>0</v>
      </c>
      <c r="J67" s="55"/>
      <c r="K67" s="26">
        <v>909.09090909090912</v>
      </c>
      <c r="M67" s="7"/>
    </row>
    <row r="68" spans="1:13" ht="28.5" customHeight="1" x14ac:dyDescent="0.3">
      <c r="A68" s="23" t="s">
        <v>149</v>
      </c>
      <c r="B68" s="45" t="s">
        <v>185</v>
      </c>
      <c r="C68" s="45"/>
      <c r="D68" s="45"/>
      <c r="E68" s="45"/>
      <c r="F68" s="25" t="s">
        <v>189</v>
      </c>
      <c r="G68" s="20">
        <v>5</v>
      </c>
      <c r="H68" s="26"/>
      <c r="I68" s="29">
        <f>G68*H68</f>
        <v>0</v>
      </c>
      <c r="J68" s="55"/>
      <c r="K68" s="26">
        <v>2066.1157024793388</v>
      </c>
      <c r="M68" s="7"/>
    </row>
    <row r="69" spans="1:13" ht="27.75" customHeight="1" x14ac:dyDescent="0.35">
      <c r="A69" s="5"/>
      <c r="B69" s="5"/>
      <c r="D69" s="59"/>
      <c r="E69" s="59"/>
      <c r="F69" s="59"/>
      <c r="G69" s="59"/>
      <c r="H69" s="59"/>
      <c r="I69" s="59"/>
      <c r="J69" s="60"/>
      <c r="K69" s="4"/>
      <c r="L69" s="21"/>
      <c r="M69" s="4">
        <f>IF(H69=100,0,1)</f>
        <v>1</v>
      </c>
    </row>
    <row r="70" spans="1:13" ht="15" customHeight="1" x14ac:dyDescent="0.35">
      <c r="A70" s="39" t="s">
        <v>5</v>
      </c>
      <c r="B70" s="39"/>
      <c r="C70" s="39"/>
      <c r="D70" s="39"/>
      <c r="E70" s="39"/>
      <c r="F70" s="39"/>
      <c r="G70" s="39"/>
      <c r="H70" s="28"/>
      <c r="I70" s="27">
        <f>SUM(H12:H68)</f>
        <v>0</v>
      </c>
      <c r="J70" s="31"/>
      <c r="M70" s="7"/>
    </row>
    <row r="71" spans="1:13" ht="15" customHeight="1" x14ac:dyDescent="0.35">
      <c r="A71" s="40" t="s">
        <v>89</v>
      </c>
      <c r="B71" s="40"/>
      <c r="C71" s="40"/>
      <c r="D71" s="40"/>
      <c r="E71" s="40"/>
      <c r="F71" s="40"/>
      <c r="G71" s="40"/>
      <c r="H71" s="33"/>
      <c r="I71" s="27">
        <f>I70*H71</f>
        <v>0</v>
      </c>
      <c r="J71" s="4" t="s">
        <v>211</v>
      </c>
      <c r="M71" s="7"/>
    </row>
    <row r="72" spans="1:13" ht="15" customHeight="1" x14ac:dyDescent="0.35">
      <c r="A72" s="39" t="s">
        <v>6</v>
      </c>
      <c r="B72" s="39"/>
      <c r="C72" s="39"/>
      <c r="D72" s="39"/>
      <c r="E72" s="39"/>
      <c r="F72" s="39"/>
      <c r="G72" s="39"/>
      <c r="H72" s="34"/>
      <c r="I72" s="27">
        <f>SUM(I70:I71)</f>
        <v>0</v>
      </c>
      <c r="J72" s="31"/>
      <c r="M72" s="7"/>
    </row>
    <row r="73" spans="1:13" ht="15" customHeight="1" x14ac:dyDescent="0.35">
      <c r="A73" s="42"/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</row>
    <row r="74" spans="1:13" ht="15" customHeight="1" x14ac:dyDescent="0.35">
      <c r="C74" s="35" t="s">
        <v>90</v>
      </c>
    </row>
    <row r="75" spans="1:13" x14ac:dyDescent="0.35"/>
    <row r="76" spans="1:13" ht="19.5" customHeight="1" x14ac:dyDescent="0.35">
      <c r="C76" s="41"/>
      <c r="D76" s="41"/>
      <c r="E76" s="41"/>
      <c r="F76" s="41"/>
      <c r="G76" s="41"/>
      <c r="H76" s="41"/>
      <c r="I76" s="41"/>
      <c r="J76" s="41"/>
      <c r="K76" s="41"/>
      <c r="L76" s="41"/>
    </row>
    <row r="77" spans="1:13" ht="30" customHeight="1" x14ac:dyDescent="0.35">
      <c r="C77" s="35"/>
      <c r="D77" s="35"/>
      <c r="M77" s="4" t="e">
        <f>IF(OR(I71="",I71&gt;0),0,IF(#REF!="",1,0))</f>
        <v>#REF!</v>
      </c>
    </row>
    <row r="79" spans="1:13" hidden="1" x14ac:dyDescent="0.35">
      <c r="E79" s="16"/>
      <c r="F79" s="16"/>
      <c r="G79" s="16"/>
      <c r="H79" s="16"/>
      <c r="I79" s="16"/>
      <c r="J79" s="16"/>
      <c r="K79" s="16"/>
      <c r="L79" s="16"/>
    </row>
    <row r="80" spans="1:13" hidden="1" x14ac:dyDescent="0.35">
      <c r="A80" s="30"/>
      <c r="B80" s="16"/>
      <c r="C80" s="16"/>
      <c r="D80" s="16"/>
    </row>
    <row r="81" spans="1:13" hidden="1" x14ac:dyDescent="0.35">
      <c r="E81" s="5"/>
      <c r="F81" s="5"/>
      <c r="G81" s="5"/>
      <c r="H81" s="5"/>
      <c r="I81" s="5"/>
      <c r="J81" s="5"/>
      <c r="K81" s="5"/>
      <c r="L81" s="5"/>
    </row>
    <row r="82" spans="1:13" hidden="1" x14ac:dyDescent="0.35">
      <c r="A82" s="5"/>
      <c r="B82" s="5"/>
      <c r="C82" s="5"/>
      <c r="D82" s="5"/>
    </row>
    <row r="84" spans="1:13" ht="76.5" customHeight="1" x14ac:dyDescent="0.35">
      <c r="B84" s="4"/>
      <c r="M84" s="7"/>
    </row>
    <row r="85" spans="1:13" hidden="1" x14ac:dyDescent="0.35">
      <c r="B85" s="4"/>
      <c r="M85" s="7"/>
    </row>
    <row r="86" spans="1:13" ht="38.25" customHeight="1" x14ac:dyDescent="0.35">
      <c r="B86" s="4"/>
      <c r="M86" s="7"/>
    </row>
    <row r="87" spans="1:13" ht="33.75" customHeight="1" x14ac:dyDescent="0.35">
      <c r="B87" s="4"/>
      <c r="M87" s="7"/>
    </row>
    <row r="88" spans="1:13" ht="63" customHeight="1" x14ac:dyDescent="0.35">
      <c r="B88" s="4"/>
      <c r="M88" s="7"/>
    </row>
    <row r="90" spans="1:13" hidden="1" x14ac:dyDescent="0.35">
      <c r="E90" s="6"/>
      <c r="F90" s="6"/>
      <c r="G90" s="6"/>
      <c r="H90" s="6"/>
      <c r="I90" s="6"/>
      <c r="J90" s="6"/>
      <c r="K90" s="6"/>
      <c r="L90" s="6"/>
    </row>
    <row r="91" spans="1:13" s="6" customFormat="1" ht="133.5" customHeight="1" x14ac:dyDescent="0.35">
      <c r="B91" s="4"/>
      <c r="E91" s="7"/>
      <c r="F91" s="7"/>
      <c r="G91" s="7"/>
      <c r="H91" s="7"/>
      <c r="I91" s="7"/>
      <c r="J91" s="7"/>
      <c r="K91" s="7"/>
      <c r="L91" s="7"/>
    </row>
    <row r="94" spans="1:13" hidden="1" x14ac:dyDescent="0.35">
      <c r="A94" s="7" t="s">
        <v>91</v>
      </c>
      <c r="C94" s="4"/>
      <c r="M94" s="7"/>
    </row>
    <row r="95" spans="1:13" hidden="1" x14ac:dyDescent="0.35">
      <c r="C95" s="4"/>
      <c r="M95" s="7"/>
    </row>
    <row r="96" spans="1:13" hidden="1" x14ac:dyDescent="0.35">
      <c r="C96" s="4"/>
      <c r="M96" s="7"/>
    </row>
    <row r="97" spans="3:13" hidden="1" x14ac:dyDescent="0.35">
      <c r="C97" s="4"/>
      <c r="M97" s="7"/>
    </row>
    <row r="272" x14ac:dyDescent="0.35"/>
  </sheetData>
  <sheetProtection selectLockedCells="1"/>
  <dataConsolidate/>
  <mergeCells count="72">
    <mergeCell ref="B61:E61"/>
    <mergeCell ref="B62:E62"/>
    <mergeCell ref="B63:E63"/>
    <mergeCell ref="A59:I59"/>
    <mergeCell ref="D69:J69"/>
    <mergeCell ref="B64:E64"/>
    <mergeCell ref="B65:E65"/>
    <mergeCell ref="B67:E67"/>
    <mergeCell ref="B68:E68"/>
    <mergeCell ref="A66:I66"/>
    <mergeCell ref="B55:E55"/>
    <mergeCell ref="B56:E56"/>
    <mergeCell ref="B57:E57"/>
    <mergeCell ref="B58:E58"/>
    <mergeCell ref="B60:E60"/>
    <mergeCell ref="B50:E50"/>
    <mergeCell ref="B51:E51"/>
    <mergeCell ref="B52:E52"/>
    <mergeCell ref="B53:E53"/>
    <mergeCell ref="B54:E54"/>
    <mergeCell ref="B44:E44"/>
    <mergeCell ref="B46:E46"/>
    <mergeCell ref="B47:E47"/>
    <mergeCell ref="B48:E48"/>
    <mergeCell ref="B49:E49"/>
    <mergeCell ref="B39:E39"/>
    <mergeCell ref="B40:E40"/>
    <mergeCell ref="B41:E41"/>
    <mergeCell ref="B42:E42"/>
    <mergeCell ref="B43:E43"/>
    <mergeCell ref="B37:E37"/>
    <mergeCell ref="B38:E38"/>
    <mergeCell ref="B29:E29"/>
    <mergeCell ref="B30:E30"/>
    <mergeCell ref="B31:E31"/>
    <mergeCell ref="B32:E32"/>
    <mergeCell ref="B33:E33"/>
    <mergeCell ref="H1:L1"/>
    <mergeCell ref="A1:C2"/>
    <mergeCell ref="A3:L3"/>
    <mergeCell ref="A4:L4"/>
    <mergeCell ref="B17:E17"/>
    <mergeCell ref="B16:E16"/>
    <mergeCell ref="B13:E13"/>
    <mergeCell ref="B14:E14"/>
    <mergeCell ref="B12:E12"/>
    <mergeCell ref="B15:E15"/>
    <mergeCell ref="B9:E9"/>
    <mergeCell ref="B10:E10"/>
    <mergeCell ref="J10:J68"/>
    <mergeCell ref="A11:I11"/>
    <mergeCell ref="A45:I45"/>
    <mergeCell ref="B36:E36"/>
    <mergeCell ref="B25:E25"/>
    <mergeCell ref="B26:E26"/>
    <mergeCell ref="B27:E27"/>
    <mergeCell ref="B28:E28"/>
    <mergeCell ref="B35:E35"/>
    <mergeCell ref="A34:I34"/>
    <mergeCell ref="B18:E18"/>
    <mergeCell ref="B21:E21"/>
    <mergeCell ref="B19:E19"/>
    <mergeCell ref="B20:E20"/>
    <mergeCell ref="B24:E24"/>
    <mergeCell ref="B23:E23"/>
    <mergeCell ref="B22:E22"/>
    <mergeCell ref="A70:G70"/>
    <mergeCell ref="A71:G71"/>
    <mergeCell ref="A72:G72"/>
    <mergeCell ref="E76:L76"/>
    <mergeCell ref="C76:D76"/>
    <mergeCell ref="A73:L73"/>
  </mergeCells>
  <phoneticPr fontId="11" type="noConversion"/>
  <conditionalFormatting sqref="A5:A8 K70:K72 A84:A88 A91 B94:B97">
    <cfRule type="notContainsBlanks" dxfId="9" priority="10">
      <formula>LEN(TRIM(A5))&gt;0</formula>
    </cfRule>
  </conditionalFormatting>
  <conditionalFormatting sqref="A1:C2">
    <cfRule type="notContainsBlanks" dxfId="8" priority="9">
      <formula>LEN(TRIM(A1))&gt;0</formula>
    </cfRule>
  </conditionalFormatting>
  <conditionalFormatting sqref="A4:L4">
    <cfRule type="containsBlanks" dxfId="7" priority="5">
      <formula>LEN(TRIM(A4))=0</formula>
    </cfRule>
  </conditionalFormatting>
  <conditionalFormatting sqref="C74">
    <cfRule type="expression" dxfId="6" priority="1">
      <formula>NOT(OR(I68="",I68&gt;0))</formula>
    </cfRule>
  </conditionalFormatting>
  <conditionalFormatting sqref="C77">
    <cfRule type="expression" dxfId="5" priority="13">
      <formula>NOT(OR(I71="",I71&gt;0))</formula>
    </cfRule>
  </conditionalFormatting>
  <conditionalFormatting sqref="D77">
    <cfRule type="expression" dxfId="4" priority="46">
      <formula>NOT(OR(#REF!="",#REF!&gt;0))</formula>
    </cfRule>
  </conditionalFormatting>
  <conditionalFormatting sqref="G65 G67:G68">
    <cfRule type="containsBlanks" dxfId="3" priority="27">
      <formula>LEN(TRIM(G65))=0</formula>
    </cfRule>
  </conditionalFormatting>
  <conditionalFormatting sqref="H71">
    <cfRule type="notContainsBlanks" dxfId="2" priority="11">
      <formula>LEN(TRIM(H71))&gt;0</formula>
    </cfRule>
  </conditionalFormatting>
  <conditionalFormatting sqref="J71">
    <cfRule type="notContainsBlanks" dxfId="1" priority="2">
      <formula>LEN(TRIM(J71))&gt;0</formula>
    </cfRule>
  </conditionalFormatting>
  <conditionalFormatting sqref="K65 K67:K68">
    <cfRule type="containsBlanks" dxfId="0" priority="4">
      <formula>LEN(TRIM(K65))=0</formula>
    </cfRule>
  </conditionalFormatting>
  <dataValidations count="41">
    <dataValidation type="list" allowBlank="1" showInputMessage="1" showErrorMessage="1" sqref="H71" xr:uid="{67DC3A2E-FD49-431E-8D8F-AD75B2707548}">
      <formula1>"0%,21%"</formula1>
    </dataValidation>
    <dataValidation operator="equal" allowBlank="1" showInputMessage="1" showErrorMessage="1" sqref="D5" xr:uid="{E48DAB39-D6D3-42EE-A06B-1D2C09F98120}"/>
    <dataValidation type="decimal" operator="lessThanOrEqual" allowBlank="1" showInputMessage="1" showErrorMessage="1" sqref="H12 H48 H36" xr:uid="{808D63D6-573F-40BC-8391-45C2EB2ED42A}">
      <formula1>991.74</formula1>
    </dataValidation>
    <dataValidation type="decimal" operator="lessThanOrEqual" allowBlank="1" showInputMessage="1" showErrorMessage="1" sqref="H13" xr:uid="{10DB81C0-EEDC-48CA-9EA0-23727BF245CD}">
      <formula1>1239.67</formula1>
    </dataValidation>
    <dataValidation type="decimal" operator="lessThanOrEqual" allowBlank="1" showInputMessage="1" showErrorMessage="1" sqref="H14 H28" xr:uid="{97F4F86F-CB4F-42E9-B06C-72D861D2F6DE}">
      <formula1>1404.96</formula1>
    </dataValidation>
    <dataValidation type="decimal" operator="lessThanOrEqual" allowBlank="1" showInputMessage="1" showErrorMessage="1" sqref="H15" xr:uid="{61EBCAC6-A51E-4EAB-87A3-CE9B9154190F}">
      <formula1>7438.02</formula1>
    </dataValidation>
    <dataValidation type="decimal" operator="lessThanOrEqual" allowBlank="1" showInputMessage="1" showErrorMessage="1" sqref="H16 H20" xr:uid="{02DB2150-CC78-49BC-8ED6-5BB531C27F4E}">
      <formula1>6611.57</formula1>
    </dataValidation>
    <dataValidation type="decimal" operator="lessThanOrEqual" allowBlank="1" showInputMessage="1" showErrorMessage="1" sqref="H17" xr:uid="{5E052CBE-26F4-4353-BDED-4E80B25D25E3}">
      <formula1>8099.17</formula1>
    </dataValidation>
    <dataValidation type="decimal" operator="lessThanOrEqual" allowBlank="1" showInputMessage="1" showErrorMessage="1" sqref="H18" xr:uid="{D62E6E34-F20C-49D3-96D5-508574DEDB75}">
      <formula1>3140.5</formula1>
    </dataValidation>
    <dataValidation type="decimal" operator="lessThanOrEqual" allowBlank="1" showInputMessage="1" showErrorMessage="1" sqref="H19 H41" xr:uid="{0A2BB9AC-D842-4129-AD47-4B4B36CD2FE2}">
      <formula1>1652.89</formula1>
    </dataValidation>
    <dataValidation type="decimal" operator="lessThanOrEqual" allowBlank="1" showInputMessage="1" showErrorMessage="1" sqref="H21" xr:uid="{8B85F92B-0462-4C53-B357-40EDCA33BA49}">
      <formula1>61983.47</formula1>
    </dataValidation>
    <dataValidation type="decimal" operator="lessThanOrEqual" allowBlank="1" showInputMessage="1" showErrorMessage="1" sqref="H22" xr:uid="{99CF933C-37EC-421B-AA39-2C2FEF0480ED}">
      <formula1>33884.3</formula1>
    </dataValidation>
    <dataValidation type="decimal" operator="lessThanOrEqual" allowBlank="1" showInputMessage="1" showErrorMessage="1" sqref="H23" xr:uid="{A4DB8294-2CC0-4998-B762-E5CF1999B8D1}">
      <formula1>39669.42</formula1>
    </dataValidation>
    <dataValidation type="decimal" operator="lessThanOrEqual" allowBlank="1" showInputMessage="1" showErrorMessage="1" sqref="H24" xr:uid="{99261932-EEFC-44CF-ACC2-6DF371D06D72}">
      <formula1>42148.76</formula1>
    </dataValidation>
    <dataValidation type="decimal" operator="lessThanOrEqual" allowBlank="1" showInputMessage="1" showErrorMessage="1" sqref="H25" xr:uid="{F02AD8F9-E5C4-45C7-8DEF-62A9B9EDA046}">
      <formula1>28925.62</formula1>
    </dataValidation>
    <dataValidation type="decimal" operator="lessThanOrEqual" allowBlank="1" showInputMessage="1" showErrorMessage="1" sqref="H26 H35" xr:uid="{679DFAD3-FCAE-4B59-90FF-7B8F000D1AC3}">
      <formula1>5371.9</formula1>
    </dataValidation>
    <dataValidation type="decimal" operator="lessThanOrEqual" allowBlank="1" showInputMessage="1" showErrorMessage="1" sqref="H27" xr:uid="{53E25D91-6F15-46D4-ACEB-1E3E90AE318B}">
      <formula1>4545.45</formula1>
    </dataValidation>
    <dataValidation type="decimal" operator="lessThanOrEqual" allowBlank="1" showInputMessage="1" showErrorMessage="1" sqref="H29" xr:uid="{C67BD8A7-DDC8-497F-A305-77E364BA7D18}">
      <formula1>3966.94</formula1>
    </dataValidation>
    <dataValidation type="decimal" operator="lessThanOrEqual" allowBlank="1" showInputMessage="1" showErrorMessage="1" sqref="H30" xr:uid="{FA070733-800B-44AB-94B3-363445CB7440}">
      <formula1>18181.82</formula1>
    </dataValidation>
    <dataValidation type="decimal" operator="lessThanOrEqual" allowBlank="1" showInputMessage="1" showErrorMessage="1" sqref="H31" xr:uid="{04CFAD2B-D128-4086-803A-58CBE774172A}">
      <formula1>4132.23</formula1>
    </dataValidation>
    <dataValidation type="decimal" operator="lessThanOrEqual" allowBlank="1" showInputMessage="1" showErrorMessage="1" sqref="H32 H40 H67" xr:uid="{F41C6223-BB49-40A1-8793-D354C78EC303}">
      <formula1>909.09</formula1>
    </dataValidation>
    <dataValidation type="decimal" operator="lessThanOrEqual" allowBlank="1" showInputMessage="1" showErrorMessage="1" sqref="H33 H51" xr:uid="{8CC5FCD7-EEB9-4D7D-97B8-3197FD538DBC}">
      <formula1>148.76</formula1>
    </dataValidation>
    <dataValidation type="decimal" operator="lessThanOrEqual" allowBlank="1" showInputMessage="1" showErrorMessage="1" sqref="H37" xr:uid="{6F7E2DA6-27A5-4508-B031-0248353FAE9E}">
      <formula1>2314.05</formula1>
    </dataValidation>
    <dataValidation type="decimal" operator="lessThanOrEqual" allowBlank="1" showInputMessage="1" showErrorMessage="1" sqref="H38" xr:uid="{4CF4EB14-C6A5-4D66-B5EE-C3DDDEE995EF}">
      <formula1>743.8</formula1>
    </dataValidation>
    <dataValidation type="decimal" operator="lessThanOrEqual" allowBlank="1" showInputMessage="1" showErrorMessage="1" sqref="H39" xr:uid="{53B3F998-DBB7-41A0-AF64-2345F298FE00}">
      <formula1>785.12</formula1>
    </dataValidation>
    <dataValidation type="decimal" operator="lessThanOrEqual" allowBlank="1" showInputMessage="1" showErrorMessage="1" sqref="H42" xr:uid="{26F2B5FE-46D2-4077-BF4C-E63694E579C0}">
      <formula1>1818.18</formula1>
    </dataValidation>
    <dataValidation type="decimal" operator="lessThanOrEqual" allowBlank="1" showInputMessage="1" showErrorMessage="1" sqref="H43" xr:uid="{6EB4629B-7F8F-43ED-9A37-444E2DCB7437}">
      <formula1>4958.68</formula1>
    </dataValidation>
    <dataValidation type="decimal" operator="lessThanOrEqual" allowBlank="1" showInputMessage="1" showErrorMessage="1" sqref="H44" xr:uid="{38243C3A-ADE1-45C7-817A-CC4A0F038A92}">
      <formula1>5950.41</formula1>
    </dataValidation>
    <dataValidation type="decimal" operator="lessThanOrEqual" allowBlank="1" showInputMessage="1" showErrorMessage="1" sqref="H46" xr:uid="{46FCBE39-C15C-41F5-9879-1E02957EA7F6}">
      <formula1>451.24</formula1>
    </dataValidation>
    <dataValidation type="decimal" operator="lessThanOrEqual" allowBlank="1" showInputMessage="1" showErrorMessage="1" sqref="H47 H57:H58" xr:uid="{15764EA0-D0FA-4E69-BBA9-2E0DB4E95EDF}">
      <formula1>454.55</formula1>
    </dataValidation>
    <dataValidation type="decimal" operator="lessThanOrEqual" allowBlank="1" showInputMessage="1" showErrorMessage="1" sqref="H49:H50" xr:uid="{66C63521-1FFB-44B5-9308-D01B5557E348}">
      <formula1>413.22</formula1>
    </dataValidation>
    <dataValidation type="decimal" operator="lessThanOrEqual" allowBlank="1" showInputMessage="1" showErrorMessage="1" sqref="H52" xr:uid="{A47F56CD-BF7C-4641-9A45-8135C38438B5}">
      <formula1>14.88</formula1>
    </dataValidation>
    <dataValidation type="decimal" operator="lessThanOrEqual" allowBlank="1" showInputMessage="1" showErrorMessage="1" sqref="H53 H64:H65" xr:uid="{ED5054FD-9154-45AE-A0CC-D87F4E725DEA}">
      <formula1>30.58</formula1>
    </dataValidation>
    <dataValidation type="decimal" operator="lessThanOrEqual" allowBlank="1" showInputMessage="1" showErrorMessage="1" sqref="H54" xr:uid="{0DFF6F4D-7841-463D-BA83-5B5089660492}">
      <formula1>20.66</formula1>
    </dataValidation>
    <dataValidation type="decimal" operator="lessThanOrEqual" allowBlank="1" showInputMessage="1" showErrorMessage="1" sqref="H55" xr:uid="{BE0A3192-46D2-4B65-A403-3137ED0FCED3}">
      <formula1>50.41</formula1>
    </dataValidation>
    <dataValidation type="decimal" operator="lessThanOrEqual" allowBlank="1" showInputMessage="1" showErrorMessage="1" sqref="H56" xr:uid="{125416A4-FF58-404A-A7AE-A6D3686A4BE4}">
      <formula1>289.26</formula1>
    </dataValidation>
    <dataValidation type="decimal" operator="lessThanOrEqual" allowBlank="1" showInputMessage="1" showErrorMessage="1" sqref="H60" xr:uid="{C3FEB6CE-B3C9-470C-8C67-C11FC0358CCC}">
      <formula1>110.74</formula1>
    </dataValidation>
    <dataValidation type="decimal" operator="lessThanOrEqual" allowBlank="1" showInputMessage="1" showErrorMessage="1" sqref="H61" xr:uid="{B6F304F9-0E70-4F83-9FD6-A555EC37472B}">
      <formula1>120.66</formula1>
    </dataValidation>
    <dataValidation type="decimal" operator="lessThanOrEqual" allowBlank="1" showInputMessage="1" showErrorMessage="1" sqref="H62" xr:uid="{504EA924-2AD8-4BA4-A609-DD09F306ED4E}">
      <formula1>132.23</formula1>
    </dataValidation>
    <dataValidation type="decimal" operator="lessThanOrEqual" allowBlank="1" showInputMessage="1" showErrorMessage="1" sqref="H63" xr:uid="{BCC7A222-25CF-4136-AD40-46CD7B407518}">
      <formula1>140.5</formula1>
    </dataValidation>
    <dataValidation type="decimal" operator="lessThanOrEqual" allowBlank="1" showInputMessage="1" showErrorMessage="1" sqref="H68" xr:uid="{2FB72320-8DBD-4027-B3C9-E53E0E7297D9}">
      <formula1>2066.12</formula1>
    </dataValidation>
  </dataValidations>
  <printOptions gridLines="1"/>
  <pageMargins left="0.7" right="0.7" top="0.75" bottom="0.75" header="0.3" footer="0.3"/>
  <pageSetup paperSize="9" scale="5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0A37A2-9F52-4E9E-9A35-036E3AC11A68}">
  <sheetPr>
    <pageSetUpPr fitToPage="1"/>
  </sheetPr>
  <dimension ref="A1:DM157"/>
  <sheetViews>
    <sheetView zoomScale="70" zoomScaleNormal="70" workbookViewId="0"/>
  </sheetViews>
  <sheetFormatPr defaultColWidth="9.1796875" defaultRowHeight="14" x14ac:dyDescent="0.3"/>
  <cols>
    <col min="1" max="1" width="29.54296875" style="1" customWidth="1"/>
    <col min="2" max="2" width="9.1796875" style="2"/>
    <col min="3" max="3" width="10.453125" style="2" bestFit="1" customWidth="1"/>
    <col min="4" max="4" width="9.1796875" style="2"/>
    <col min="5" max="5" width="16.81640625" style="1" customWidth="1"/>
    <col min="6" max="10" width="9.1796875" style="1"/>
    <col min="11" max="11" width="12" style="1" bestFit="1" customWidth="1"/>
    <col min="12" max="23" width="9.1796875" style="1"/>
    <col min="24" max="24" width="14.453125" style="1" bestFit="1" customWidth="1"/>
    <col min="25" max="42" width="9.1796875" style="1"/>
    <col min="43" max="43" width="14.453125" style="1" bestFit="1" customWidth="1"/>
    <col min="44" max="61" width="9.1796875" style="1"/>
    <col min="62" max="62" width="14.453125" style="1" bestFit="1" customWidth="1"/>
    <col min="63" max="80" width="9.1796875" style="1"/>
    <col min="81" max="81" width="14.453125" style="1" bestFit="1" customWidth="1"/>
    <col min="82" max="99" width="9.1796875" style="1"/>
    <col min="100" max="100" width="14.453125" style="1" bestFit="1" customWidth="1"/>
    <col min="101" max="16384" width="9.1796875" style="1"/>
  </cols>
  <sheetData>
    <row r="1" spans="1:117" x14ac:dyDescent="0.3">
      <c r="A1" s="1" t="s">
        <v>62</v>
      </c>
      <c r="B1" s="3" t="s">
        <v>61</v>
      </c>
    </row>
    <row r="4" spans="1:117" ht="40.5" customHeight="1" x14ac:dyDescent="0.3"/>
    <row r="5" spans="1:117" x14ac:dyDescent="0.3">
      <c r="E5" s="1" t="s">
        <v>1</v>
      </c>
    </row>
    <row r="6" spans="1:117" x14ac:dyDescent="0.3">
      <c r="E6" s="1" t="s">
        <v>2</v>
      </c>
    </row>
    <row r="9" spans="1:117" ht="14.5" x14ac:dyDescent="0.3">
      <c r="E9" s="13"/>
      <c r="F9" s="13"/>
      <c r="G9" s="11"/>
      <c r="H9" s="11"/>
      <c r="I9" s="11">
        <v>1</v>
      </c>
      <c r="J9" s="11">
        <v>2</v>
      </c>
      <c r="K9" s="11">
        <v>3</v>
      </c>
      <c r="L9" s="11">
        <v>4</v>
      </c>
      <c r="M9" s="11">
        <v>5</v>
      </c>
      <c r="N9" s="11">
        <v>6</v>
      </c>
      <c r="O9" s="11">
        <v>7</v>
      </c>
      <c r="P9" s="11">
        <v>8</v>
      </c>
      <c r="Q9" s="11">
        <v>9</v>
      </c>
      <c r="R9" s="11"/>
      <c r="S9" s="11"/>
      <c r="T9" s="11"/>
      <c r="U9" s="11"/>
      <c r="V9" s="11"/>
      <c r="X9" s="13"/>
      <c r="Y9" s="13"/>
      <c r="Z9" s="11"/>
      <c r="AA9" s="11"/>
      <c r="AB9" s="11">
        <v>1</v>
      </c>
      <c r="AC9" s="11">
        <v>2</v>
      </c>
      <c r="AD9" s="11">
        <v>3</v>
      </c>
      <c r="AE9" s="11">
        <v>4</v>
      </c>
      <c r="AF9" s="11">
        <v>5</v>
      </c>
      <c r="AG9" s="11">
        <v>6</v>
      </c>
      <c r="AH9" s="11">
        <v>7</v>
      </c>
      <c r="AI9" s="11">
        <v>8</v>
      </c>
      <c r="AJ9" s="11">
        <v>9</v>
      </c>
      <c r="AK9" s="11"/>
      <c r="AL9" s="11"/>
      <c r="AM9" s="11"/>
      <c r="AN9" s="11"/>
      <c r="AO9" s="11"/>
      <c r="AQ9" s="13"/>
      <c r="AR9" s="13"/>
      <c r="AS9" s="11"/>
      <c r="AT9" s="11"/>
      <c r="AU9" s="11">
        <v>1</v>
      </c>
      <c r="AV9" s="11">
        <v>2</v>
      </c>
      <c r="AW9" s="11">
        <v>3</v>
      </c>
      <c r="AX9" s="11">
        <v>4</v>
      </c>
      <c r="AY9" s="11">
        <v>5</v>
      </c>
      <c r="AZ9" s="11">
        <v>6</v>
      </c>
      <c r="BA9" s="11">
        <v>7</v>
      </c>
      <c r="BB9" s="11">
        <v>8</v>
      </c>
      <c r="BC9" s="11">
        <v>9</v>
      </c>
      <c r="BD9" s="11"/>
      <c r="BE9" s="11"/>
      <c r="BF9" s="11"/>
      <c r="BG9" s="11"/>
      <c r="BH9" s="11"/>
      <c r="BJ9" s="13"/>
      <c r="BK9" s="13"/>
      <c r="BL9" s="11"/>
      <c r="BM9" s="11"/>
      <c r="BN9" s="11">
        <v>1</v>
      </c>
      <c r="BO9" s="11">
        <v>2</v>
      </c>
      <c r="BP9" s="11">
        <v>3</v>
      </c>
      <c r="BQ9" s="11">
        <v>4</v>
      </c>
      <c r="BR9" s="11">
        <v>5</v>
      </c>
      <c r="BS9" s="11">
        <v>6</v>
      </c>
      <c r="BT9" s="11">
        <v>7</v>
      </c>
      <c r="BU9" s="11">
        <v>8</v>
      </c>
      <c r="BV9" s="11">
        <v>9</v>
      </c>
      <c r="BW9" s="11"/>
      <c r="BX9" s="11"/>
      <c r="BY9" s="11"/>
      <c r="BZ9" s="11"/>
      <c r="CA9" s="11"/>
      <c r="CC9" s="13"/>
      <c r="CD9" s="13"/>
      <c r="CE9" s="11"/>
      <c r="CF9" s="11"/>
      <c r="CG9" s="11">
        <v>1</v>
      </c>
      <c r="CH9" s="11">
        <v>2</v>
      </c>
      <c r="CI9" s="11">
        <v>3</v>
      </c>
      <c r="CJ9" s="11">
        <v>4</v>
      </c>
      <c r="CK9" s="11">
        <v>5</v>
      </c>
      <c r="CL9" s="11">
        <v>6</v>
      </c>
      <c r="CM9" s="11">
        <v>7</v>
      </c>
      <c r="CN9" s="11">
        <v>8</v>
      </c>
      <c r="CO9" s="11">
        <v>9</v>
      </c>
      <c r="CP9" s="11"/>
      <c r="CQ9" s="11"/>
      <c r="CR9" s="11"/>
      <c r="CS9" s="11"/>
      <c r="CT9" s="11"/>
      <c r="CV9" s="13"/>
      <c r="CW9" s="13"/>
      <c r="CX9" s="11"/>
      <c r="CY9" s="11"/>
      <c r="CZ9" s="11">
        <v>1</v>
      </c>
      <c r="DA9" s="11">
        <v>2</v>
      </c>
      <c r="DB9" s="11">
        <v>3</v>
      </c>
      <c r="DC9" s="11">
        <v>4</v>
      </c>
      <c r="DD9" s="11">
        <v>5</v>
      </c>
      <c r="DE9" s="11">
        <v>6</v>
      </c>
      <c r="DF9" s="11">
        <v>7</v>
      </c>
      <c r="DG9" s="11">
        <v>8</v>
      </c>
      <c r="DH9" s="11">
        <v>9</v>
      </c>
      <c r="DI9" s="11"/>
      <c r="DJ9" s="11"/>
      <c r="DK9" s="11"/>
      <c r="DL9" s="11"/>
      <c r="DM9" s="11"/>
    </row>
    <row r="10" spans="1:117" ht="14.5" x14ac:dyDescent="0.3">
      <c r="E10" s="13"/>
      <c r="F10" s="13"/>
      <c r="G10" s="11"/>
      <c r="H10" s="11"/>
      <c r="I10" s="11" t="s">
        <v>7</v>
      </c>
      <c r="J10" s="11" t="s">
        <v>8</v>
      </c>
      <c r="K10" s="11" t="s">
        <v>9</v>
      </c>
      <c r="L10" s="11" t="s">
        <v>10</v>
      </c>
      <c r="M10" s="11" t="s">
        <v>11</v>
      </c>
      <c r="N10" s="11" t="s">
        <v>12</v>
      </c>
      <c r="O10" s="11" t="s">
        <v>13</v>
      </c>
      <c r="P10" s="11" t="s">
        <v>14</v>
      </c>
      <c r="Q10" s="11" t="s">
        <v>15</v>
      </c>
      <c r="R10" s="11"/>
      <c r="S10" s="11"/>
      <c r="T10" s="11"/>
      <c r="U10" s="11"/>
      <c r="V10" s="11"/>
      <c r="X10" s="13"/>
      <c r="Y10" s="13"/>
      <c r="Z10" s="11"/>
      <c r="AA10" s="11"/>
      <c r="AB10" s="11" t="s">
        <v>7</v>
      </c>
      <c r="AC10" s="11" t="s">
        <v>8</v>
      </c>
      <c r="AD10" s="11" t="s">
        <v>9</v>
      </c>
      <c r="AE10" s="11" t="s">
        <v>10</v>
      </c>
      <c r="AF10" s="11" t="s">
        <v>11</v>
      </c>
      <c r="AG10" s="11" t="s">
        <v>12</v>
      </c>
      <c r="AH10" s="11" t="s">
        <v>13</v>
      </c>
      <c r="AI10" s="11" t="s">
        <v>14</v>
      </c>
      <c r="AJ10" s="11" t="s">
        <v>15</v>
      </c>
      <c r="AK10" s="11"/>
      <c r="AL10" s="11"/>
      <c r="AM10" s="11"/>
      <c r="AN10" s="11"/>
      <c r="AO10" s="11"/>
      <c r="AQ10" s="13"/>
      <c r="AR10" s="13"/>
      <c r="AS10" s="11"/>
      <c r="AT10" s="11"/>
      <c r="AU10" s="11" t="s">
        <v>7</v>
      </c>
      <c r="AV10" s="11" t="s">
        <v>8</v>
      </c>
      <c r="AW10" s="11" t="s">
        <v>9</v>
      </c>
      <c r="AX10" s="11" t="s">
        <v>10</v>
      </c>
      <c r="AY10" s="11" t="s">
        <v>11</v>
      </c>
      <c r="AZ10" s="11" t="s">
        <v>12</v>
      </c>
      <c r="BA10" s="11" t="s">
        <v>13</v>
      </c>
      <c r="BB10" s="11" t="s">
        <v>14</v>
      </c>
      <c r="BC10" s="11" t="s">
        <v>15</v>
      </c>
      <c r="BD10" s="11"/>
      <c r="BE10" s="11"/>
      <c r="BF10" s="11"/>
      <c r="BG10" s="11"/>
      <c r="BH10" s="11"/>
      <c r="BJ10" s="13"/>
      <c r="BK10" s="13"/>
      <c r="BL10" s="11"/>
      <c r="BM10" s="11"/>
      <c r="BN10" s="11" t="s">
        <v>7</v>
      </c>
      <c r="BO10" s="11" t="s">
        <v>8</v>
      </c>
      <c r="BP10" s="11" t="s">
        <v>9</v>
      </c>
      <c r="BQ10" s="11" t="s">
        <v>10</v>
      </c>
      <c r="BR10" s="11" t="s">
        <v>11</v>
      </c>
      <c r="BS10" s="11" t="s">
        <v>12</v>
      </c>
      <c r="BT10" s="11" t="s">
        <v>13</v>
      </c>
      <c r="BU10" s="11" t="s">
        <v>14</v>
      </c>
      <c r="BV10" s="11" t="s">
        <v>15</v>
      </c>
      <c r="BW10" s="11"/>
      <c r="BX10" s="11"/>
      <c r="BY10" s="11"/>
      <c r="BZ10" s="11"/>
      <c r="CA10" s="11"/>
      <c r="CC10" s="13"/>
      <c r="CD10" s="13"/>
      <c r="CE10" s="11"/>
      <c r="CF10" s="11"/>
      <c r="CG10" s="11" t="s">
        <v>7</v>
      </c>
      <c r="CH10" s="11" t="s">
        <v>8</v>
      </c>
      <c r="CI10" s="11" t="s">
        <v>9</v>
      </c>
      <c r="CJ10" s="11" t="s">
        <v>10</v>
      </c>
      <c r="CK10" s="11" t="s">
        <v>11</v>
      </c>
      <c r="CL10" s="11" t="s">
        <v>12</v>
      </c>
      <c r="CM10" s="11" t="s">
        <v>13</v>
      </c>
      <c r="CN10" s="11" t="s">
        <v>14</v>
      </c>
      <c r="CO10" s="11" t="s">
        <v>15</v>
      </c>
      <c r="CP10" s="11"/>
      <c r="CQ10" s="11"/>
      <c r="CR10" s="11"/>
      <c r="CS10" s="11"/>
      <c r="CT10" s="11"/>
      <c r="CV10" s="13"/>
      <c r="CW10" s="13"/>
      <c r="CX10" s="11"/>
      <c r="CY10" s="11"/>
      <c r="CZ10" s="11" t="s">
        <v>7</v>
      </c>
      <c r="DA10" s="11" t="s">
        <v>8</v>
      </c>
      <c r="DB10" s="11" t="s">
        <v>9</v>
      </c>
      <c r="DC10" s="11" t="s">
        <v>10</v>
      </c>
      <c r="DD10" s="11" t="s">
        <v>11</v>
      </c>
      <c r="DE10" s="11" t="s">
        <v>12</v>
      </c>
      <c r="DF10" s="11" t="s">
        <v>13</v>
      </c>
      <c r="DG10" s="11" t="s">
        <v>14</v>
      </c>
      <c r="DH10" s="11" t="s">
        <v>15</v>
      </c>
      <c r="DI10" s="11"/>
      <c r="DJ10" s="11"/>
      <c r="DK10" s="11"/>
      <c r="DL10" s="11"/>
      <c r="DM10" s="11"/>
    </row>
    <row r="11" spans="1:117" ht="14.5" x14ac:dyDescent="0.3">
      <c r="E11" s="13"/>
      <c r="F11" s="13"/>
      <c r="G11" s="11"/>
      <c r="H11" s="11"/>
      <c r="I11" s="11" t="s">
        <v>16</v>
      </c>
      <c r="J11" s="11" t="s">
        <v>17</v>
      </c>
      <c r="K11" s="11" t="s">
        <v>18</v>
      </c>
      <c r="L11" s="11" t="s">
        <v>19</v>
      </c>
      <c r="M11" s="11" t="s">
        <v>20</v>
      </c>
      <c r="N11" s="11" t="s">
        <v>21</v>
      </c>
      <c r="O11" s="11" t="s">
        <v>22</v>
      </c>
      <c r="P11" s="11" t="s">
        <v>23</v>
      </c>
      <c r="Q11" s="11" t="s">
        <v>24</v>
      </c>
      <c r="R11" s="11"/>
      <c r="S11" s="11"/>
      <c r="T11" s="11"/>
      <c r="U11" s="11"/>
      <c r="V11" s="11"/>
      <c r="X11" s="13"/>
      <c r="Y11" s="13"/>
      <c r="Z11" s="11"/>
      <c r="AA11" s="11"/>
      <c r="AB11" s="11" t="s">
        <v>16</v>
      </c>
      <c r="AC11" s="11" t="s">
        <v>17</v>
      </c>
      <c r="AD11" s="11" t="s">
        <v>18</v>
      </c>
      <c r="AE11" s="11" t="s">
        <v>19</v>
      </c>
      <c r="AF11" s="11" t="s">
        <v>20</v>
      </c>
      <c r="AG11" s="11" t="s">
        <v>21</v>
      </c>
      <c r="AH11" s="11" t="s">
        <v>22</v>
      </c>
      <c r="AI11" s="11" t="s">
        <v>23</v>
      </c>
      <c r="AJ11" s="11" t="s">
        <v>24</v>
      </c>
      <c r="AK11" s="11"/>
      <c r="AL11" s="11"/>
      <c r="AM11" s="11"/>
      <c r="AN11" s="11"/>
      <c r="AO11" s="11"/>
      <c r="AQ11" s="13"/>
      <c r="AR11" s="13"/>
      <c r="AS11" s="11"/>
      <c r="AT11" s="11"/>
      <c r="AU11" s="11" t="s">
        <v>16</v>
      </c>
      <c r="AV11" s="11" t="s">
        <v>17</v>
      </c>
      <c r="AW11" s="11" t="s">
        <v>18</v>
      </c>
      <c r="AX11" s="11" t="s">
        <v>19</v>
      </c>
      <c r="AY11" s="11" t="s">
        <v>20</v>
      </c>
      <c r="AZ11" s="11" t="s">
        <v>21</v>
      </c>
      <c r="BA11" s="11" t="s">
        <v>22</v>
      </c>
      <c r="BB11" s="11" t="s">
        <v>23</v>
      </c>
      <c r="BC11" s="11" t="s">
        <v>24</v>
      </c>
      <c r="BD11" s="11"/>
      <c r="BE11" s="11"/>
      <c r="BF11" s="11"/>
      <c r="BG11" s="11"/>
      <c r="BH11" s="11"/>
      <c r="BJ11" s="13"/>
      <c r="BK11" s="13"/>
      <c r="BL11" s="11"/>
      <c r="BM11" s="11"/>
      <c r="BN11" s="11" t="s">
        <v>16</v>
      </c>
      <c r="BO11" s="11" t="s">
        <v>17</v>
      </c>
      <c r="BP11" s="11" t="s">
        <v>18</v>
      </c>
      <c r="BQ11" s="11" t="s">
        <v>19</v>
      </c>
      <c r="BR11" s="11" t="s">
        <v>20</v>
      </c>
      <c r="BS11" s="11" t="s">
        <v>21</v>
      </c>
      <c r="BT11" s="11" t="s">
        <v>22</v>
      </c>
      <c r="BU11" s="11" t="s">
        <v>23</v>
      </c>
      <c r="BV11" s="11" t="s">
        <v>24</v>
      </c>
      <c r="BW11" s="11"/>
      <c r="BX11" s="11"/>
      <c r="BY11" s="11"/>
      <c r="BZ11" s="11"/>
      <c r="CA11" s="11"/>
      <c r="CC11" s="13"/>
      <c r="CD11" s="13"/>
      <c r="CE11" s="11"/>
      <c r="CF11" s="11"/>
      <c r="CG11" s="11" t="s">
        <v>16</v>
      </c>
      <c r="CH11" s="11" t="s">
        <v>17</v>
      </c>
      <c r="CI11" s="11" t="s">
        <v>18</v>
      </c>
      <c r="CJ11" s="11" t="s">
        <v>19</v>
      </c>
      <c r="CK11" s="11" t="s">
        <v>20</v>
      </c>
      <c r="CL11" s="11" t="s">
        <v>21</v>
      </c>
      <c r="CM11" s="11" t="s">
        <v>22</v>
      </c>
      <c r="CN11" s="11" t="s">
        <v>23</v>
      </c>
      <c r="CO11" s="11" t="s">
        <v>24</v>
      </c>
      <c r="CP11" s="11"/>
      <c r="CQ11" s="11"/>
      <c r="CR11" s="11"/>
      <c r="CS11" s="11"/>
      <c r="CT11" s="11"/>
      <c r="CV11" s="13"/>
      <c r="CW11" s="13"/>
      <c r="CX11" s="11"/>
      <c r="CY11" s="11"/>
      <c r="CZ11" s="11" t="s">
        <v>16</v>
      </c>
      <c r="DA11" s="11" t="s">
        <v>17</v>
      </c>
      <c r="DB11" s="11" t="s">
        <v>18</v>
      </c>
      <c r="DC11" s="11" t="s">
        <v>19</v>
      </c>
      <c r="DD11" s="11" t="s">
        <v>20</v>
      </c>
      <c r="DE11" s="11" t="s">
        <v>21</v>
      </c>
      <c r="DF11" s="11" t="s">
        <v>22</v>
      </c>
      <c r="DG11" s="11" t="s">
        <v>23</v>
      </c>
      <c r="DH11" s="11" t="s">
        <v>24</v>
      </c>
      <c r="DI11" s="11"/>
      <c r="DJ11" s="11"/>
      <c r="DK11" s="11"/>
      <c r="DL11" s="11"/>
      <c r="DM11" s="11"/>
    </row>
    <row r="12" spans="1:117" ht="14.5" x14ac:dyDescent="0.3">
      <c r="E12" s="13"/>
      <c r="F12" s="13"/>
      <c r="G12" s="11"/>
      <c r="H12" s="11"/>
      <c r="I12" s="11" t="s">
        <v>25</v>
      </c>
      <c r="J12" s="11" t="s">
        <v>26</v>
      </c>
      <c r="K12" s="11" t="s">
        <v>27</v>
      </c>
      <c r="L12" s="11" t="s">
        <v>28</v>
      </c>
      <c r="M12" s="11" t="s">
        <v>29</v>
      </c>
      <c r="N12" s="11" t="s">
        <v>30</v>
      </c>
      <c r="O12" s="11" t="s">
        <v>31</v>
      </c>
      <c r="P12" s="11" t="s">
        <v>32</v>
      </c>
      <c r="Q12" s="11" t="s">
        <v>33</v>
      </c>
      <c r="R12" s="11"/>
      <c r="S12" s="11"/>
      <c r="T12" s="11"/>
      <c r="U12" s="11"/>
      <c r="V12" s="11"/>
      <c r="X12" s="13"/>
      <c r="Y12" s="13"/>
      <c r="Z12" s="11"/>
      <c r="AA12" s="11"/>
      <c r="AB12" s="11" t="s">
        <v>25</v>
      </c>
      <c r="AC12" s="11" t="s">
        <v>26</v>
      </c>
      <c r="AD12" s="11" t="s">
        <v>27</v>
      </c>
      <c r="AE12" s="11" t="s">
        <v>28</v>
      </c>
      <c r="AF12" s="11" t="s">
        <v>29</v>
      </c>
      <c r="AG12" s="11" t="s">
        <v>30</v>
      </c>
      <c r="AH12" s="11" t="s">
        <v>31</v>
      </c>
      <c r="AI12" s="11" t="s">
        <v>32</v>
      </c>
      <c r="AJ12" s="11" t="s">
        <v>33</v>
      </c>
      <c r="AK12" s="11"/>
      <c r="AL12" s="11"/>
      <c r="AM12" s="11"/>
      <c r="AN12" s="11"/>
      <c r="AO12" s="11"/>
      <c r="AQ12" s="13"/>
      <c r="AR12" s="13"/>
      <c r="AS12" s="11"/>
      <c r="AT12" s="11"/>
      <c r="AU12" s="11" t="s">
        <v>25</v>
      </c>
      <c r="AV12" s="11" t="s">
        <v>26</v>
      </c>
      <c r="AW12" s="11" t="s">
        <v>27</v>
      </c>
      <c r="AX12" s="11" t="s">
        <v>28</v>
      </c>
      <c r="AY12" s="11" t="s">
        <v>29</v>
      </c>
      <c r="AZ12" s="11" t="s">
        <v>30</v>
      </c>
      <c r="BA12" s="11" t="s">
        <v>31</v>
      </c>
      <c r="BB12" s="11" t="s">
        <v>32</v>
      </c>
      <c r="BC12" s="11" t="s">
        <v>33</v>
      </c>
      <c r="BD12" s="11"/>
      <c r="BE12" s="11"/>
      <c r="BF12" s="11"/>
      <c r="BG12" s="11"/>
      <c r="BH12" s="11"/>
      <c r="BJ12" s="13"/>
      <c r="BK12" s="13"/>
      <c r="BL12" s="11"/>
      <c r="BM12" s="11"/>
      <c r="BN12" s="11" t="s">
        <v>25</v>
      </c>
      <c r="BO12" s="11" t="s">
        <v>26</v>
      </c>
      <c r="BP12" s="11" t="s">
        <v>27</v>
      </c>
      <c r="BQ12" s="11" t="s">
        <v>28</v>
      </c>
      <c r="BR12" s="11" t="s">
        <v>29</v>
      </c>
      <c r="BS12" s="11" t="s">
        <v>30</v>
      </c>
      <c r="BT12" s="11" t="s">
        <v>31</v>
      </c>
      <c r="BU12" s="11" t="s">
        <v>32</v>
      </c>
      <c r="BV12" s="11" t="s">
        <v>33</v>
      </c>
      <c r="BW12" s="11"/>
      <c r="BX12" s="11"/>
      <c r="BY12" s="11"/>
      <c r="BZ12" s="11"/>
      <c r="CA12" s="11"/>
      <c r="CC12" s="13"/>
      <c r="CD12" s="13"/>
      <c r="CE12" s="11"/>
      <c r="CF12" s="11"/>
      <c r="CG12" s="11" t="s">
        <v>25</v>
      </c>
      <c r="CH12" s="11" t="s">
        <v>26</v>
      </c>
      <c r="CI12" s="11" t="s">
        <v>27</v>
      </c>
      <c r="CJ12" s="11" t="s">
        <v>28</v>
      </c>
      <c r="CK12" s="11" t="s">
        <v>29</v>
      </c>
      <c r="CL12" s="11" t="s">
        <v>30</v>
      </c>
      <c r="CM12" s="11" t="s">
        <v>31</v>
      </c>
      <c r="CN12" s="11" t="s">
        <v>32</v>
      </c>
      <c r="CO12" s="11" t="s">
        <v>33</v>
      </c>
      <c r="CP12" s="11"/>
      <c r="CQ12" s="11"/>
      <c r="CR12" s="11"/>
      <c r="CS12" s="11"/>
      <c r="CT12" s="11"/>
      <c r="CV12" s="13"/>
      <c r="CW12" s="13"/>
      <c r="CX12" s="11"/>
      <c r="CY12" s="11"/>
      <c r="CZ12" s="11" t="s">
        <v>25</v>
      </c>
      <c r="DA12" s="11" t="s">
        <v>26</v>
      </c>
      <c r="DB12" s="11" t="s">
        <v>27</v>
      </c>
      <c r="DC12" s="11" t="s">
        <v>28</v>
      </c>
      <c r="DD12" s="11" t="s">
        <v>29</v>
      </c>
      <c r="DE12" s="11" t="s">
        <v>30</v>
      </c>
      <c r="DF12" s="11" t="s">
        <v>31</v>
      </c>
      <c r="DG12" s="11" t="s">
        <v>32</v>
      </c>
      <c r="DH12" s="11" t="s">
        <v>33</v>
      </c>
      <c r="DI12" s="11"/>
      <c r="DJ12" s="11"/>
      <c r="DK12" s="11"/>
      <c r="DL12" s="11"/>
      <c r="DM12" s="11"/>
    </row>
    <row r="13" spans="1:117" ht="14.5" x14ac:dyDescent="0.3">
      <c r="E13" s="13"/>
      <c r="F13" s="13"/>
      <c r="G13" s="11"/>
      <c r="H13" s="11"/>
      <c r="I13" s="11" t="s">
        <v>34</v>
      </c>
      <c r="J13" s="11" t="s">
        <v>35</v>
      </c>
      <c r="K13" s="11" t="s">
        <v>36</v>
      </c>
      <c r="L13" s="11" t="s">
        <v>37</v>
      </c>
      <c r="M13" s="11" t="s">
        <v>38</v>
      </c>
      <c r="N13" s="11" t="s">
        <v>39</v>
      </c>
      <c r="O13" s="11" t="s">
        <v>40</v>
      </c>
      <c r="P13" s="11" t="s">
        <v>41</v>
      </c>
      <c r="Q13" s="11" t="s">
        <v>42</v>
      </c>
      <c r="R13" s="11"/>
      <c r="S13" s="11"/>
      <c r="T13" s="11"/>
      <c r="U13" s="11"/>
      <c r="V13" s="11"/>
      <c r="X13" s="13"/>
      <c r="Y13" s="13"/>
      <c r="Z13" s="11"/>
      <c r="AA13" s="11"/>
      <c r="AB13" s="11" t="s">
        <v>34</v>
      </c>
      <c r="AC13" s="11" t="s">
        <v>35</v>
      </c>
      <c r="AD13" s="11" t="s">
        <v>36</v>
      </c>
      <c r="AE13" s="11" t="s">
        <v>37</v>
      </c>
      <c r="AF13" s="11" t="s">
        <v>38</v>
      </c>
      <c r="AG13" s="11" t="s">
        <v>39</v>
      </c>
      <c r="AH13" s="11" t="s">
        <v>40</v>
      </c>
      <c r="AI13" s="11" t="s">
        <v>41</v>
      </c>
      <c r="AJ13" s="11" t="s">
        <v>42</v>
      </c>
      <c r="AK13" s="11"/>
      <c r="AL13" s="11"/>
      <c r="AM13" s="11"/>
      <c r="AN13" s="11"/>
      <c r="AO13" s="11"/>
      <c r="AQ13" s="13"/>
      <c r="AR13" s="13"/>
      <c r="AS13" s="11"/>
      <c r="AT13" s="11"/>
      <c r="AU13" s="11" t="s">
        <v>34</v>
      </c>
      <c r="AV13" s="11" t="s">
        <v>35</v>
      </c>
      <c r="AW13" s="11" t="s">
        <v>36</v>
      </c>
      <c r="AX13" s="11" t="s">
        <v>37</v>
      </c>
      <c r="AY13" s="11" t="s">
        <v>38</v>
      </c>
      <c r="AZ13" s="11" t="s">
        <v>39</v>
      </c>
      <c r="BA13" s="11" t="s">
        <v>40</v>
      </c>
      <c r="BB13" s="11" t="s">
        <v>41</v>
      </c>
      <c r="BC13" s="11" t="s">
        <v>42</v>
      </c>
      <c r="BD13" s="11"/>
      <c r="BE13" s="11"/>
      <c r="BF13" s="11"/>
      <c r="BG13" s="11"/>
      <c r="BH13" s="11"/>
      <c r="BJ13" s="13"/>
      <c r="BK13" s="13"/>
      <c r="BL13" s="11"/>
      <c r="BM13" s="11"/>
      <c r="BN13" s="11" t="s">
        <v>34</v>
      </c>
      <c r="BO13" s="11" t="s">
        <v>35</v>
      </c>
      <c r="BP13" s="11" t="s">
        <v>36</v>
      </c>
      <c r="BQ13" s="11" t="s">
        <v>37</v>
      </c>
      <c r="BR13" s="11" t="s">
        <v>38</v>
      </c>
      <c r="BS13" s="11" t="s">
        <v>39</v>
      </c>
      <c r="BT13" s="11" t="s">
        <v>40</v>
      </c>
      <c r="BU13" s="11" t="s">
        <v>41</v>
      </c>
      <c r="BV13" s="11" t="s">
        <v>42</v>
      </c>
      <c r="BW13" s="11"/>
      <c r="BX13" s="11"/>
      <c r="BY13" s="11"/>
      <c r="BZ13" s="11"/>
      <c r="CA13" s="11"/>
      <c r="CC13" s="13"/>
      <c r="CD13" s="13"/>
      <c r="CE13" s="11"/>
      <c r="CF13" s="11"/>
      <c r="CG13" s="11" t="s">
        <v>34</v>
      </c>
      <c r="CH13" s="11" t="s">
        <v>35</v>
      </c>
      <c r="CI13" s="11" t="s">
        <v>36</v>
      </c>
      <c r="CJ13" s="11" t="s">
        <v>37</v>
      </c>
      <c r="CK13" s="11" t="s">
        <v>38</v>
      </c>
      <c r="CL13" s="11" t="s">
        <v>39</v>
      </c>
      <c r="CM13" s="11" t="s">
        <v>40</v>
      </c>
      <c r="CN13" s="11" t="s">
        <v>41</v>
      </c>
      <c r="CO13" s="11" t="s">
        <v>42</v>
      </c>
      <c r="CP13" s="11"/>
      <c r="CQ13" s="11"/>
      <c r="CR13" s="11"/>
      <c r="CS13" s="11"/>
      <c r="CT13" s="11"/>
      <c r="CV13" s="13"/>
      <c r="CW13" s="13"/>
      <c r="CX13" s="11"/>
      <c r="CY13" s="11"/>
      <c r="CZ13" s="11" t="s">
        <v>34</v>
      </c>
      <c r="DA13" s="11" t="s">
        <v>35</v>
      </c>
      <c r="DB13" s="11" t="s">
        <v>36</v>
      </c>
      <c r="DC13" s="11" t="s">
        <v>37</v>
      </c>
      <c r="DD13" s="11" t="s">
        <v>38</v>
      </c>
      <c r="DE13" s="11" t="s">
        <v>39</v>
      </c>
      <c r="DF13" s="11" t="s">
        <v>40</v>
      </c>
      <c r="DG13" s="11" t="s">
        <v>41</v>
      </c>
      <c r="DH13" s="11" t="s">
        <v>42</v>
      </c>
      <c r="DI13" s="11"/>
      <c r="DJ13" s="11"/>
      <c r="DK13" s="11"/>
      <c r="DL13" s="11"/>
      <c r="DM13" s="11"/>
    </row>
    <row r="14" spans="1:117" ht="14.5" x14ac:dyDescent="0.3">
      <c r="E14" s="13"/>
      <c r="F14" s="13"/>
      <c r="G14" s="11"/>
      <c r="H14" s="11"/>
      <c r="I14" s="11">
        <v>11</v>
      </c>
      <c r="J14" s="11">
        <v>12</v>
      </c>
      <c r="K14" s="11">
        <v>13</v>
      </c>
      <c r="L14" s="11">
        <v>14</v>
      </c>
      <c r="M14" s="11">
        <v>15</v>
      </c>
      <c r="N14" s="11">
        <v>16</v>
      </c>
      <c r="O14" s="11">
        <v>17</v>
      </c>
      <c r="P14" s="11">
        <v>18</v>
      </c>
      <c r="Q14" s="11">
        <v>19</v>
      </c>
      <c r="R14" s="11"/>
      <c r="S14" s="11"/>
      <c r="T14" s="11"/>
      <c r="U14" s="11"/>
      <c r="V14" s="11"/>
      <c r="X14" s="13"/>
      <c r="Y14" s="13"/>
      <c r="Z14" s="11"/>
      <c r="AA14" s="11"/>
      <c r="AB14" s="11">
        <v>11</v>
      </c>
      <c r="AC14" s="11">
        <v>12</v>
      </c>
      <c r="AD14" s="11">
        <v>13</v>
      </c>
      <c r="AE14" s="11">
        <v>14</v>
      </c>
      <c r="AF14" s="11">
        <v>15</v>
      </c>
      <c r="AG14" s="11">
        <v>16</v>
      </c>
      <c r="AH14" s="11">
        <v>17</v>
      </c>
      <c r="AI14" s="11">
        <v>18</v>
      </c>
      <c r="AJ14" s="11">
        <v>19</v>
      </c>
      <c r="AK14" s="11"/>
      <c r="AL14" s="11"/>
      <c r="AM14" s="11"/>
      <c r="AN14" s="11"/>
      <c r="AO14" s="11"/>
      <c r="AQ14" s="13"/>
      <c r="AR14" s="13"/>
      <c r="AS14" s="11"/>
      <c r="AT14" s="11"/>
      <c r="AU14" s="11">
        <v>11</v>
      </c>
      <c r="AV14" s="11">
        <v>12</v>
      </c>
      <c r="AW14" s="11">
        <v>13</v>
      </c>
      <c r="AX14" s="11">
        <v>14</v>
      </c>
      <c r="AY14" s="11">
        <v>15</v>
      </c>
      <c r="AZ14" s="11">
        <v>16</v>
      </c>
      <c r="BA14" s="11">
        <v>17</v>
      </c>
      <c r="BB14" s="11">
        <v>18</v>
      </c>
      <c r="BC14" s="11">
        <v>19</v>
      </c>
      <c r="BD14" s="11"/>
      <c r="BE14" s="11"/>
      <c r="BF14" s="11"/>
      <c r="BG14" s="11"/>
      <c r="BH14" s="11"/>
      <c r="BJ14" s="13"/>
      <c r="BK14" s="13"/>
      <c r="BL14" s="11"/>
      <c r="BM14" s="11"/>
      <c r="BN14" s="11">
        <v>11</v>
      </c>
      <c r="BO14" s="11">
        <v>12</v>
      </c>
      <c r="BP14" s="11">
        <v>13</v>
      </c>
      <c r="BQ14" s="11">
        <v>14</v>
      </c>
      <c r="BR14" s="11">
        <v>15</v>
      </c>
      <c r="BS14" s="11">
        <v>16</v>
      </c>
      <c r="BT14" s="11">
        <v>17</v>
      </c>
      <c r="BU14" s="11">
        <v>18</v>
      </c>
      <c r="BV14" s="11">
        <v>19</v>
      </c>
      <c r="BW14" s="11"/>
      <c r="BX14" s="11"/>
      <c r="BY14" s="11"/>
      <c r="BZ14" s="11"/>
      <c r="CA14" s="11"/>
      <c r="CC14" s="13"/>
      <c r="CD14" s="13"/>
      <c r="CE14" s="11"/>
      <c r="CF14" s="11"/>
      <c r="CG14" s="11">
        <v>11</v>
      </c>
      <c r="CH14" s="11">
        <v>12</v>
      </c>
      <c r="CI14" s="11">
        <v>13</v>
      </c>
      <c r="CJ14" s="11">
        <v>14</v>
      </c>
      <c r="CK14" s="11">
        <v>15</v>
      </c>
      <c r="CL14" s="11">
        <v>16</v>
      </c>
      <c r="CM14" s="11">
        <v>17</v>
      </c>
      <c r="CN14" s="11">
        <v>18</v>
      </c>
      <c r="CO14" s="11">
        <v>19</v>
      </c>
      <c r="CP14" s="11"/>
      <c r="CQ14" s="11"/>
      <c r="CR14" s="11"/>
      <c r="CS14" s="11"/>
      <c r="CT14" s="11"/>
      <c r="CV14" s="13"/>
      <c r="CW14" s="13"/>
      <c r="CX14" s="11"/>
      <c r="CY14" s="11"/>
      <c r="CZ14" s="11">
        <v>11</v>
      </c>
      <c r="DA14" s="11">
        <v>12</v>
      </c>
      <c r="DB14" s="11">
        <v>13</v>
      </c>
      <c r="DC14" s="11">
        <v>14</v>
      </c>
      <c r="DD14" s="11">
        <v>15</v>
      </c>
      <c r="DE14" s="11">
        <v>16</v>
      </c>
      <c r="DF14" s="11">
        <v>17</v>
      </c>
      <c r="DG14" s="11">
        <v>18</v>
      </c>
      <c r="DH14" s="11">
        <v>19</v>
      </c>
      <c r="DI14" s="11"/>
      <c r="DJ14" s="11"/>
      <c r="DK14" s="11"/>
      <c r="DL14" s="11"/>
      <c r="DM14" s="11"/>
    </row>
    <row r="15" spans="1:117" ht="46.5" customHeight="1" x14ac:dyDescent="0.3">
      <c r="E15" s="13"/>
      <c r="F15" s="13"/>
      <c r="G15" s="11"/>
      <c r="H15" s="11"/>
      <c r="I15" s="11" t="s">
        <v>43</v>
      </c>
      <c r="J15" s="11" t="s">
        <v>44</v>
      </c>
      <c r="K15" s="11" t="s">
        <v>45</v>
      </c>
      <c r="L15" s="11" t="s">
        <v>46</v>
      </c>
      <c r="M15" s="11" t="s">
        <v>47</v>
      </c>
      <c r="N15" s="11" t="s">
        <v>48</v>
      </c>
      <c r="O15" s="11" t="s">
        <v>49</v>
      </c>
      <c r="P15" s="11" t="s">
        <v>50</v>
      </c>
      <c r="Q15" s="11" t="s">
        <v>51</v>
      </c>
      <c r="R15" s="11"/>
      <c r="S15" s="11"/>
      <c r="T15" s="11"/>
      <c r="U15" s="11"/>
      <c r="V15" s="11"/>
      <c r="X15" s="13"/>
      <c r="Y15" s="13"/>
      <c r="Z15" s="11"/>
      <c r="AA15" s="11"/>
      <c r="AB15" s="11" t="s">
        <v>43</v>
      </c>
      <c r="AC15" s="11" t="s">
        <v>44</v>
      </c>
      <c r="AD15" s="11" t="s">
        <v>45</v>
      </c>
      <c r="AE15" s="11" t="s">
        <v>46</v>
      </c>
      <c r="AF15" s="11" t="s">
        <v>47</v>
      </c>
      <c r="AG15" s="11" t="s">
        <v>48</v>
      </c>
      <c r="AH15" s="11" t="s">
        <v>49</v>
      </c>
      <c r="AI15" s="11" t="s">
        <v>50</v>
      </c>
      <c r="AJ15" s="11" t="s">
        <v>51</v>
      </c>
      <c r="AK15" s="11"/>
      <c r="AL15" s="11"/>
      <c r="AM15" s="11"/>
      <c r="AN15" s="11"/>
      <c r="AO15" s="11"/>
      <c r="AQ15" s="13"/>
      <c r="AR15" s="13"/>
      <c r="AS15" s="11"/>
      <c r="AT15" s="11"/>
      <c r="AU15" s="11" t="s">
        <v>43</v>
      </c>
      <c r="AV15" s="11" t="s">
        <v>44</v>
      </c>
      <c r="AW15" s="11" t="s">
        <v>45</v>
      </c>
      <c r="AX15" s="11" t="s">
        <v>46</v>
      </c>
      <c r="AY15" s="11" t="s">
        <v>47</v>
      </c>
      <c r="AZ15" s="11" t="s">
        <v>48</v>
      </c>
      <c r="BA15" s="11" t="s">
        <v>49</v>
      </c>
      <c r="BB15" s="11" t="s">
        <v>50</v>
      </c>
      <c r="BC15" s="11" t="s">
        <v>51</v>
      </c>
      <c r="BD15" s="11"/>
      <c r="BE15" s="11"/>
      <c r="BF15" s="11"/>
      <c r="BG15" s="11"/>
      <c r="BH15" s="11"/>
      <c r="BJ15" s="13"/>
      <c r="BK15" s="13"/>
      <c r="BL15" s="11"/>
      <c r="BM15" s="11"/>
      <c r="BN15" s="11" t="s">
        <v>43</v>
      </c>
      <c r="BO15" s="11" t="s">
        <v>44</v>
      </c>
      <c r="BP15" s="11" t="s">
        <v>45</v>
      </c>
      <c r="BQ15" s="11" t="s">
        <v>46</v>
      </c>
      <c r="BR15" s="11" t="s">
        <v>47</v>
      </c>
      <c r="BS15" s="11" t="s">
        <v>48</v>
      </c>
      <c r="BT15" s="11" t="s">
        <v>49</v>
      </c>
      <c r="BU15" s="11" t="s">
        <v>50</v>
      </c>
      <c r="BV15" s="11" t="s">
        <v>51</v>
      </c>
      <c r="BW15" s="11"/>
      <c r="BX15" s="11"/>
      <c r="BY15" s="11"/>
      <c r="BZ15" s="11"/>
      <c r="CA15" s="11"/>
      <c r="CC15" s="13"/>
      <c r="CD15" s="13"/>
      <c r="CE15" s="11"/>
      <c r="CF15" s="11"/>
      <c r="CG15" s="11" t="s">
        <v>43</v>
      </c>
      <c r="CH15" s="11" t="s">
        <v>44</v>
      </c>
      <c r="CI15" s="11" t="s">
        <v>45</v>
      </c>
      <c r="CJ15" s="11" t="s">
        <v>46</v>
      </c>
      <c r="CK15" s="11" t="s">
        <v>47</v>
      </c>
      <c r="CL15" s="11" t="s">
        <v>48</v>
      </c>
      <c r="CM15" s="11" t="s">
        <v>49</v>
      </c>
      <c r="CN15" s="11" t="s">
        <v>50</v>
      </c>
      <c r="CO15" s="11" t="s">
        <v>51</v>
      </c>
      <c r="CP15" s="11"/>
      <c r="CQ15" s="11"/>
      <c r="CR15" s="11"/>
      <c r="CS15" s="11"/>
      <c r="CT15" s="11"/>
      <c r="CV15" s="13"/>
      <c r="CW15" s="13"/>
      <c r="CX15" s="11"/>
      <c r="CY15" s="11"/>
      <c r="CZ15" s="11" t="s">
        <v>43</v>
      </c>
      <c r="DA15" s="11" t="s">
        <v>44</v>
      </c>
      <c r="DB15" s="11" t="s">
        <v>45</v>
      </c>
      <c r="DC15" s="11" t="s">
        <v>46</v>
      </c>
      <c r="DD15" s="11" t="s">
        <v>47</v>
      </c>
      <c r="DE15" s="11" t="s">
        <v>48</v>
      </c>
      <c r="DF15" s="11" t="s">
        <v>49</v>
      </c>
      <c r="DG15" s="11" t="s">
        <v>50</v>
      </c>
      <c r="DH15" s="11" t="s">
        <v>51</v>
      </c>
      <c r="DI15" s="11"/>
      <c r="DJ15" s="11"/>
      <c r="DK15" s="11"/>
      <c r="DL15" s="11"/>
      <c r="DM15" s="11"/>
    </row>
    <row r="16" spans="1:117" ht="36" customHeight="1" x14ac:dyDescent="0.3">
      <c r="E16" s="13"/>
      <c r="F16" s="13"/>
      <c r="G16" s="11"/>
      <c r="H16" s="11"/>
      <c r="I16" s="11" t="s">
        <v>52</v>
      </c>
      <c r="J16" s="11" t="s">
        <v>53</v>
      </c>
      <c r="K16" s="11" t="s">
        <v>54</v>
      </c>
      <c r="L16" s="11" t="s">
        <v>55</v>
      </c>
      <c r="M16" s="11" t="s">
        <v>56</v>
      </c>
      <c r="N16" s="11" t="s">
        <v>57</v>
      </c>
      <c r="O16" s="11" t="s">
        <v>58</v>
      </c>
      <c r="P16" s="11" t="s">
        <v>59</v>
      </c>
      <c r="Q16" s="11" t="s">
        <v>60</v>
      </c>
      <c r="R16" s="11"/>
      <c r="S16" s="11"/>
      <c r="T16" s="11"/>
      <c r="U16" s="11"/>
      <c r="V16" s="11"/>
      <c r="X16" s="13"/>
      <c r="Y16" s="13"/>
      <c r="Z16" s="11"/>
      <c r="AA16" s="11"/>
      <c r="AB16" s="11" t="s">
        <v>52</v>
      </c>
      <c r="AC16" s="11" t="s">
        <v>53</v>
      </c>
      <c r="AD16" s="11" t="s">
        <v>54</v>
      </c>
      <c r="AE16" s="11" t="s">
        <v>55</v>
      </c>
      <c r="AF16" s="11" t="s">
        <v>56</v>
      </c>
      <c r="AG16" s="11" t="s">
        <v>57</v>
      </c>
      <c r="AH16" s="11" t="s">
        <v>58</v>
      </c>
      <c r="AI16" s="11" t="s">
        <v>59</v>
      </c>
      <c r="AJ16" s="11" t="s">
        <v>60</v>
      </c>
      <c r="AK16" s="11"/>
      <c r="AL16" s="11"/>
      <c r="AM16" s="11"/>
      <c r="AN16" s="11"/>
      <c r="AO16" s="11"/>
      <c r="AQ16" s="13"/>
      <c r="AR16" s="13"/>
      <c r="AS16" s="11"/>
      <c r="AT16" s="11"/>
      <c r="AU16" s="11" t="s">
        <v>52</v>
      </c>
      <c r="AV16" s="11" t="s">
        <v>53</v>
      </c>
      <c r="AW16" s="11" t="s">
        <v>54</v>
      </c>
      <c r="AX16" s="11" t="s">
        <v>55</v>
      </c>
      <c r="AY16" s="11" t="s">
        <v>56</v>
      </c>
      <c r="AZ16" s="11" t="s">
        <v>57</v>
      </c>
      <c r="BA16" s="11" t="s">
        <v>58</v>
      </c>
      <c r="BB16" s="11" t="s">
        <v>59</v>
      </c>
      <c r="BC16" s="11" t="s">
        <v>60</v>
      </c>
      <c r="BD16" s="11"/>
      <c r="BE16" s="11"/>
      <c r="BF16" s="11"/>
      <c r="BG16" s="11"/>
      <c r="BH16" s="11"/>
      <c r="BJ16" s="13"/>
      <c r="BK16" s="13"/>
      <c r="BL16" s="11"/>
      <c r="BM16" s="11"/>
      <c r="BN16" s="11" t="s">
        <v>52</v>
      </c>
      <c r="BO16" s="11" t="s">
        <v>53</v>
      </c>
      <c r="BP16" s="11" t="s">
        <v>54</v>
      </c>
      <c r="BQ16" s="11" t="s">
        <v>55</v>
      </c>
      <c r="BR16" s="11" t="s">
        <v>56</v>
      </c>
      <c r="BS16" s="11" t="s">
        <v>57</v>
      </c>
      <c r="BT16" s="11" t="s">
        <v>58</v>
      </c>
      <c r="BU16" s="11" t="s">
        <v>59</v>
      </c>
      <c r="BV16" s="11" t="s">
        <v>60</v>
      </c>
      <c r="BW16" s="11"/>
      <c r="BX16" s="11"/>
      <c r="BY16" s="11"/>
      <c r="BZ16" s="11"/>
      <c r="CA16" s="11"/>
      <c r="CC16" s="13"/>
      <c r="CD16" s="13"/>
      <c r="CE16" s="11"/>
      <c r="CF16" s="11"/>
      <c r="CG16" s="11" t="s">
        <v>52</v>
      </c>
      <c r="CH16" s="11" t="s">
        <v>53</v>
      </c>
      <c r="CI16" s="11" t="s">
        <v>54</v>
      </c>
      <c r="CJ16" s="11" t="s">
        <v>55</v>
      </c>
      <c r="CK16" s="11" t="s">
        <v>56</v>
      </c>
      <c r="CL16" s="11" t="s">
        <v>57</v>
      </c>
      <c r="CM16" s="11" t="s">
        <v>58</v>
      </c>
      <c r="CN16" s="11" t="s">
        <v>59</v>
      </c>
      <c r="CO16" s="11" t="s">
        <v>60</v>
      </c>
      <c r="CP16" s="11"/>
      <c r="CQ16" s="11"/>
      <c r="CR16" s="11"/>
      <c r="CS16" s="11"/>
      <c r="CT16" s="11"/>
      <c r="CV16" s="13"/>
      <c r="CW16" s="13"/>
      <c r="CX16" s="11"/>
      <c r="CY16" s="11"/>
      <c r="CZ16" s="11" t="s">
        <v>52</v>
      </c>
      <c r="DA16" s="11" t="s">
        <v>53</v>
      </c>
      <c r="DB16" s="11" t="s">
        <v>54</v>
      </c>
      <c r="DC16" s="11" t="s">
        <v>55</v>
      </c>
      <c r="DD16" s="11" t="s">
        <v>56</v>
      </c>
      <c r="DE16" s="11" t="s">
        <v>57</v>
      </c>
      <c r="DF16" s="11" t="s">
        <v>58</v>
      </c>
      <c r="DG16" s="11" t="s">
        <v>59</v>
      </c>
      <c r="DH16" s="11" t="s">
        <v>60</v>
      </c>
      <c r="DI16" s="11"/>
      <c r="DJ16" s="11"/>
      <c r="DK16" s="11"/>
      <c r="DL16" s="11"/>
      <c r="DM16" s="11"/>
    </row>
    <row r="17" spans="2:117" s="7" customFormat="1" ht="15" customHeight="1" x14ac:dyDescent="0.3">
      <c r="B17" s="2"/>
      <c r="C17" s="2"/>
      <c r="D17" s="2"/>
      <c r="E17" s="14" t="e">
        <f>Konkretus!#REF!</f>
        <v>#REF!</v>
      </c>
      <c r="F17" s="14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X17" s="14" t="e">
        <f>Konkretus!#REF!</f>
        <v>#REF!</v>
      </c>
      <c r="Y17" s="14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Q17" s="14" t="e">
        <f>Konkretus!#REF!</f>
        <v>#REF!</v>
      </c>
      <c r="AR17" s="14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J17" s="14" t="e">
        <f>Konkretus!#REF!</f>
        <v>#REF!</v>
      </c>
      <c r="BK17" s="14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C17" s="14" t="e">
        <f>Konkretus!#REF!</f>
        <v>#REF!</v>
      </c>
      <c r="CD17" s="14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V17" s="14" t="e">
        <f>Konkretus!#REF!</f>
        <v>#REF!</v>
      </c>
      <c r="CW17" s="14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</row>
    <row r="18" spans="2:117" s="7" customFormat="1" ht="14.5" x14ac:dyDescent="0.3">
      <c r="B18" s="2"/>
      <c r="C18" s="2"/>
      <c r="D18" s="2"/>
      <c r="E18" s="15" t="e">
        <f>1000000000.001+DOLLAR(E17,2)</f>
        <v>#REF!</v>
      </c>
      <c r="F18" s="15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X18" s="15" t="e">
        <f>1000000000.001+DOLLAR(X17,2)</f>
        <v>#REF!</v>
      </c>
      <c r="Y18" s="15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Q18" s="15" t="e">
        <f>1000000000.001+DOLLAR(AQ17,2)</f>
        <v>#REF!</v>
      </c>
      <c r="AR18" s="15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J18" s="15" t="e">
        <f>1000000000.001+DOLLAR(BJ17,2)</f>
        <v>#REF!</v>
      </c>
      <c r="BK18" s="15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C18" s="15" t="e">
        <f>1000000000.001+DOLLAR(CC17,2)</f>
        <v>#REF!</v>
      </c>
      <c r="CD18" s="15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V18" s="15" t="e">
        <f>1000000000.001+DOLLAR(CV17,2)</f>
        <v>#REF!</v>
      </c>
      <c r="CW18" s="15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</row>
    <row r="19" spans="2:117" s="7" customFormat="1" ht="14.5" x14ac:dyDescent="0.3">
      <c r="B19" s="2"/>
      <c r="C19" s="2"/>
      <c r="D19" s="2"/>
      <c r="E19" s="10" t="e">
        <f>LEN(E18)</f>
        <v>#REF!</v>
      </c>
      <c r="F19" s="10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X19" s="10" t="e">
        <f>LEN(X18)</f>
        <v>#REF!</v>
      </c>
      <c r="Y19" s="10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Q19" s="10" t="e">
        <f>LEN(AQ18)</f>
        <v>#REF!</v>
      </c>
      <c r="AR19" s="10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J19" s="10" t="e">
        <f>LEN(BJ18)</f>
        <v>#REF!</v>
      </c>
      <c r="BK19" s="10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C19" s="10" t="e">
        <f>LEN(CC18)</f>
        <v>#REF!</v>
      </c>
      <c r="CD19" s="10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V19" s="10" t="e">
        <f>LEN(CV18)</f>
        <v>#REF!</v>
      </c>
      <c r="CW19" s="10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</row>
    <row r="20" spans="2:117" s="7" customFormat="1" ht="14.5" x14ac:dyDescent="0.3">
      <c r="B20" s="2"/>
      <c r="C20" s="2"/>
      <c r="D20" s="2"/>
      <c r="E20" s="10" t="e">
        <f>MID(E18,2,1)</f>
        <v>#REF!</v>
      </c>
      <c r="F20" s="10" t="e">
        <f t="shared" ref="F20:F28" si="0">ROUND(E20,0)</f>
        <v>#REF!</v>
      </c>
      <c r="G20" s="11" t="e">
        <f>F20</f>
        <v>#REF!</v>
      </c>
      <c r="H20" s="11"/>
      <c r="I20" s="11" t="e">
        <f>IF(G20=I9,I10," ")</f>
        <v>#REF!</v>
      </c>
      <c r="J20" s="11" t="e">
        <f>IF(G20=J9,J10," ")</f>
        <v>#REF!</v>
      </c>
      <c r="K20" s="11" t="e">
        <f>IF(G20=K9,K10," ")</f>
        <v>#REF!</v>
      </c>
      <c r="L20" s="11" t="e">
        <f>IF(G20=L9,L10," ")</f>
        <v>#REF!</v>
      </c>
      <c r="M20" s="11" t="e">
        <f>IF(G20=M9,M10," ")</f>
        <v>#REF!</v>
      </c>
      <c r="N20" s="11" t="e">
        <f>IF(G20=N9,N10," ")</f>
        <v>#REF!</v>
      </c>
      <c r="O20" s="11" t="e">
        <f>IF(G20=O9,O10," ")</f>
        <v>#REF!</v>
      </c>
      <c r="P20" s="11" t="e">
        <f>IF(G20=P9,P10," ")</f>
        <v>#REF!</v>
      </c>
      <c r="Q20" s="11" t="e">
        <f>IF(G20=Q9,Q10," ")</f>
        <v>#REF!</v>
      </c>
      <c r="R20" s="11" t="e">
        <f>IF(G20=0," ",IF(G20=1," šimtas "," šimtai "))</f>
        <v>#REF!</v>
      </c>
      <c r="S20" s="11" t="e">
        <f>I20&amp;J20&amp;K20&amp;L20&amp;M20&amp;N20&amp;O20&amp;P20&amp;Q20&amp;R20</f>
        <v>#REF!</v>
      </c>
      <c r="T20" s="11"/>
      <c r="U20" s="11"/>
      <c r="V20" s="11"/>
      <c r="X20" s="10" t="e">
        <f>MID(X18,2,1)</f>
        <v>#REF!</v>
      </c>
      <c r="Y20" s="10" t="e">
        <f t="shared" ref="Y20:Y28" si="1">ROUND(X20,0)</f>
        <v>#REF!</v>
      </c>
      <c r="Z20" s="11" t="e">
        <f>Y20</f>
        <v>#REF!</v>
      </c>
      <c r="AA20" s="11"/>
      <c r="AB20" s="11" t="e">
        <f>IF(Z20=AB9,AB10," ")</f>
        <v>#REF!</v>
      </c>
      <c r="AC20" s="11" t="e">
        <f>IF(Z20=AC9,AC10," ")</f>
        <v>#REF!</v>
      </c>
      <c r="AD20" s="11" t="e">
        <f>IF(Z20=AD9,AD10," ")</f>
        <v>#REF!</v>
      </c>
      <c r="AE20" s="11" t="e">
        <f>IF(Z20=AE9,AE10," ")</f>
        <v>#REF!</v>
      </c>
      <c r="AF20" s="11" t="e">
        <f>IF(Z20=AF9,AF10," ")</f>
        <v>#REF!</v>
      </c>
      <c r="AG20" s="11" t="e">
        <f>IF(Z20=AG9,AG10," ")</f>
        <v>#REF!</v>
      </c>
      <c r="AH20" s="11" t="e">
        <f>IF(Z20=AH9,AH10," ")</f>
        <v>#REF!</v>
      </c>
      <c r="AI20" s="11" t="e">
        <f>IF(Z20=AI9,AI10," ")</f>
        <v>#REF!</v>
      </c>
      <c r="AJ20" s="11" t="e">
        <f>IF(Z20=AJ9,AJ10," ")</f>
        <v>#REF!</v>
      </c>
      <c r="AK20" s="11" t="e">
        <f>IF(Z20=0," ",IF(Z20=1," šimtas "," šimtai "))</f>
        <v>#REF!</v>
      </c>
      <c r="AL20" s="11" t="e">
        <f>AB20&amp;AC20&amp;AD20&amp;AE20&amp;AF20&amp;AG20&amp;AH20&amp;AI20&amp;AJ20&amp;AK20</f>
        <v>#REF!</v>
      </c>
      <c r="AM20" s="11"/>
      <c r="AN20" s="11"/>
      <c r="AO20" s="11"/>
      <c r="AQ20" s="10" t="e">
        <f>MID(AQ18,2,1)</f>
        <v>#REF!</v>
      </c>
      <c r="AR20" s="10" t="e">
        <f t="shared" ref="AR20:AR28" si="2">ROUND(AQ20,0)</f>
        <v>#REF!</v>
      </c>
      <c r="AS20" s="11" t="e">
        <f>AR20</f>
        <v>#REF!</v>
      </c>
      <c r="AT20" s="11"/>
      <c r="AU20" s="11" t="e">
        <f>IF(AS20=AU9,AU10," ")</f>
        <v>#REF!</v>
      </c>
      <c r="AV20" s="11" t="e">
        <f>IF(AS20=AV9,AV10," ")</f>
        <v>#REF!</v>
      </c>
      <c r="AW20" s="11" t="e">
        <f>IF(AS20=AW9,AW10," ")</f>
        <v>#REF!</v>
      </c>
      <c r="AX20" s="11" t="e">
        <f>IF(AS20=AX9,AX10," ")</f>
        <v>#REF!</v>
      </c>
      <c r="AY20" s="11" t="e">
        <f>IF(AS20=AY9,AY10," ")</f>
        <v>#REF!</v>
      </c>
      <c r="AZ20" s="11" t="e">
        <f>IF(AS20=AZ9,AZ10," ")</f>
        <v>#REF!</v>
      </c>
      <c r="BA20" s="11" t="e">
        <f>IF(AS20=BA9,BA10," ")</f>
        <v>#REF!</v>
      </c>
      <c r="BB20" s="11" t="e">
        <f>IF(AS20=BB9,BB10," ")</f>
        <v>#REF!</v>
      </c>
      <c r="BC20" s="11" t="e">
        <f>IF(AS20=BC9,BC10," ")</f>
        <v>#REF!</v>
      </c>
      <c r="BD20" s="11" t="e">
        <f>IF(AS20=0," ",IF(AS20=1," šimtas "," šimtai "))</f>
        <v>#REF!</v>
      </c>
      <c r="BE20" s="11" t="e">
        <f>AU20&amp;AV20&amp;AW20&amp;AX20&amp;AY20&amp;AZ20&amp;BA20&amp;BB20&amp;BC20&amp;BD20</f>
        <v>#REF!</v>
      </c>
      <c r="BF20" s="11"/>
      <c r="BG20" s="11"/>
      <c r="BH20" s="11"/>
      <c r="BJ20" s="10" t="e">
        <f>MID(BJ18,2,1)</f>
        <v>#REF!</v>
      </c>
      <c r="BK20" s="10" t="e">
        <f t="shared" ref="BK20:BK28" si="3">ROUND(BJ20,0)</f>
        <v>#REF!</v>
      </c>
      <c r="BL20" s="11" t="e">
        <f>BK20</f>
        <v>#REF!</v>
      </c>
      <c r="BM20" s="11"/>
      <c r="BN20" s="11" t="e">
        <f>IF(BL20=BN9,BN10," ")</f>
        <v>#REF!</v>
      </c>
      <c r="BO20" s="11" t="e">
        <f>IF(BL20=BO9,BO10," ")</f>
        <v>#REF!</v>
      </c>
      <c r="BP20" s="11" t="e">
        <f>IF(BL20=BP9,BP10," ")</f>
        <v>#REF!</v>
      </c>
      <c r="BQ20" s="11" t="e">
        <f>IF(BL20=BQ9,BQ10," ")</f>
        <v>#REF!</v>
      </c>
      <c r="BR20" s="11" t="e">
        <f>IF(BL20=BR9,BR10," ")</f>
        <v>#REF!</v>
      </c>
      <c r="BS20" s="11" t="e">
        <f>IF(BL20=BS9,BS10," ")</f>
        <v>#REF!</v>
      </c>
      <c r="BT20" s="11" t="e">
        <f>IF(BL20=BT9,BT10," ")</f>
        <v>#REF!</v>
      </c>
      <c r="BU20" s="11" t="e">
        <f>IF(BL20=BU9,BU10," ")</f>
        <v>#REF!</v>
      </c>
      <c r="BV20" s="11" t="e">
        <f>IF(BL20=BV9,BV10," ")</f>
        <v>#REF!</v>
      </c>
      <c r="BW20" s="11" t="e">
        <f>IF(BL20=0," ",IF(BL20=1," šimtas "," šimtai "))</f>
        <v>#REF!</v>
      </c>
      <c r="BX20" s="11" t="e">
        <f>BN20&amp;BO20&amp;BP20&amp;BQ20&amp;BR20&amp;BS20&amp;BT20&amp;BU20&amp;BV20&amp;BW20</f>
        <v>#REF!</v>
      </c>
      <c r="BY20" s="11"/>
      <c r="BZ20" s="11"/>
      <c r="CA20" s="11"/>
      <c r="CC20" s="10" t="e">
        <f>MID(CC18,2,1)</f>
        <v>#REF!</v>
      </c>
      <c r="CD20" s="10" t="e">
        <f t="shared" ref="CD20:CD28" si="4">ROUND(CC20,0)</f>
        <v>#REF!</v>
      </c>
      <c r="CE20" s="11" t="e">
        <f>CD20</f>
        <v>#REF!</v>
      </c>
      <c r="CF20" s="11"/>
      <c r="CG20" s="11" t="e">
        <f>IF(CE20=CG9,CG10," ")</f>
        <v>#REF!</v>
      </c>
      <c r="CH20" s="11" t="e">
        <f>IF(CE20=CH9,CH10," ")</f>
        <v>#REF!</v>
      </c>
      <c r="CI20" s="11" t="e">
        <f>IF(CE20=CI9,CI10," ")</f>
        <v>#REF!</v>
      </c>
      <c r="CJ20" s="11" t="e">
        <f>IF(CE20=CJ9,CJ10," ")</f>
        <v>#REF!</v>
      </c>
      <c r="CK20" s="11" t="e">
        <f>IF(CE20=CK9,CK10," ")</f>
        <v>#REF!</v>
      </c>
      <c r="CL20" s="11" t="e">
        <f>IF(CE20=CL9,CL10," ")</f>
        <v>#REF!</v>
      </c>
      <c r="CM20" s="11" t="e">
        <f>IF(CE20=CM9,CM10," ")</f>
        <v>#REF!</v>
      </c>
      <c r="CN20" s="11" t="e">
        <f>IF(CE20=CN9,CN10," ")</f>
        <v>#REF!</v>
      </c>
      <c r="CO20" s="11" t="e">
        <f>IF(CE20=CO9,CO10," ")</f>
        <v>#REF!</v>
      </c>
      <c r="CP20" s="11" t="e">
        <f>IF(CE20=0," ",IF(CE20=1," šimtas "," šimtai "))</f>
        <v>#REF!</v>
      </c>
      <c r="CQ20" s="11" t="e">
        <f>CG20&amp;CH20&amp;CI20&amp;CJ20&amp;CK20&amp;CL20&amp;CM20&amp;CN20&amp;CO20&amp;CP20</f>
        <v>#REF!</v>
      </c>
      <c r="CR20" s="11"/>
      <c r="CS20" s="11"/>
      <c r="CT20" s="11"/>
      <c r="CV20" s="10" t="e">
        <f>MID(CV18,2,1)</f>
        <v>#REF!</v>
      </c>
      <c r="CW20" s="10" t="e">
        <f t="shared" ref="CW20:CW28" si="5">ROUND(CV20,0)</f>
        <v>#REF!</v>
      </c>
      <c r="CX20" s="11" t="e">
        <f>CW20</f>
        <v>#REF!</v>
      </c>
      <c r="CY20" s="11"/>
      <c r="CZ20" s="11" t="e">
        <f>IF(CX20=CZ9,CZ10," ")</f>
        <v>#REF!</v>
      </c>
      <c r="DA20" s="11" t="e">
        <f>IF(CX20=DA9,DA10," ")</f>
        <v>#REF!</v>
      </c>
      <c r="DB20" s="11" t="e">
        <f>IF(CX20=DB9,DB10," ")</f>
        <v>#REF!</v>
      </c>
      <c r="DC20" s="11" t="e">
        <f>IF(CX20=DC9,DC10," ")</f>
        <v>#REF!</v>
      </c>
      <c r="DD20" s="11" t="e">
        <f>IF(CX20=DD9,DD10," ")</f>
        <v>#REF!</v>
      </c>
      <c r="DE20" s="11" t="e">
        <f>IF(CX20=DE9,DE10," ")</f>
        <v>#REF!</v>
      </c>
      <c r="DF20" s="11" t="e">
        <f>IF(CX20=DF9,DF10," ")</f>
        <v>#REF!</v>
      </c>
      <c r="DG20" s="11" t="e">
        <f>IF(CX20=DG9,DG10," ")</f>
        <v>#REF!</v>
      </c>
      <c r="DH20" s="11" t="e">
        <f>IF(CX20=DH9,DH10," ")</f>
        <v>#REF!</v>
      </c>
      <c r="DI20" s="11" t="e">
        <f>IF(CX20=0," ",IF(CX20=1," šimtas "," šimtai "))</f>
        <v>#REF!</v>
      </c>
      <c r="DJ20" s="11" t="e">
        <f>CZ20&amp;DA20&amp;DB20&amp;DC20&amp;DD20&amp;DE20&amp;DF20&amp;DG20&amp;DH20&amp;DI20</f>
        <v>#REF!</v>
      </c>
      <c r="DK20" s="11"/>
      <c r="DL20" s="11"/>
      <c r="DM20" s="11"/>
    </row>
    <row r="21" spans="2:117" ht="14.5" x14ac:dyDescent="0.3">
      <c r="E21" s="10" t="e">
        <f>MID(E18,3,1)</f>
        <v>#REF!</v>
      </c>
      <c r="F21" s="10" t="e">
        <f t="shared" si="0"/>
        <v>#REF!</v>
      </c>
      <c r="G21" s="11" t="e">
        <f>ROUND(IF(AND(F21=1,F22&gt;0),MID(E18,3,2),F21),0)</f>
        <v>#REF!</v>
      </c>
      <c r="H21" s="11" t="e">
        <f>IF(G20=0,0,1)</f>
        <v>#REF!</v>
      </c>
      <c r="I21" s="11" t="e">
        <f>IF(G21=I9,IF(H21=0,I12,I13),IF(G21=I14,IF(H21=0,I15,I16)," "))</f>
        <v>#REF!</v>
      </c>
      <c r="J21" s="11" t="e">
        <f>IF(G21=J9,IF(H21=0,J12,J13),IF(G21=J14,IF(H21=0,J15,J16)," "))</f>
        <v>#REF!</v>
      </c>
      <c r="K21" s="11" t="e">
        <f>IF(G21=K9,IF(H21=0,K12,K13),IF(G21=K14,IF(H21=0,K15,K16)," "))</f>
        <v>#REF!</v>
      </c>
      <c r="L21" s="11" t="e">
        <f>IF(G21=L9,IF(H21=0,L12,L13),IF(G21=L14,IF(H21=0,L15,L16)," "))</f>
        <v>#REF!</v>
      </c>
      <c r="M21" s="11" t="e">
        <f>IF(G21=M9,IF(H21=0,M12,M13),IF(G21=M14,IF(H21=0,M15,M16)," "))</f>
        <v>#REF!</v>
      </c>
      <c r="N21" s="11" t="e">
        <f>IF(G21=N9,IF(H21=0,N12,N13),IF(G21=N14,IF(H21=0,N15,N16)," "))</f>
        <v>#REF!</v>
      </c>
      <c r="O21" s="11" t="e">
        <f>IF(G21=O9,IF(H21=0,O12,O13),IF(G21=O14,IF(H21=0,O15,O16)," "))</f>
        <v>#REF!</v>
      </c>
      <c r="P21" s="11" t="e">
        <f>IF(G21=P9,IF(H21=0,P12,P13),IF(G21=P14,IF(H21=0,P15,P16)," "))</f>
        <v>#REF!</v>
      </c>
      <c r="Q21" s="11" t="e">
        <f>IF(G21=Q9,IF(H21=0,Q12,Q13),IF(G21=Q14,IF(H21=0,Q15,Q16)," "))</f>
        <v>#REF!</v>
      </c>
      <c r="R21" s="11"/>
      <c r="S21" s="11" t="e">
        <f t="shared" ref="S21:S27" si="6">I21&amp;J21&amp;K21&amp;L21&amp;M21&amp;N21&amp;O21&amp;P21&amp;Q21&amp;R21</f>
        <v>#REF!</v>
      </c>
      <c r="T21" s="11"/>
      <c r="U21" s="11"/>
      <c r="V21" s="11"/>
      <c r="X21" s="10" t="e">
        <f>MID(X18,3,1)</f>
        <v>#REF!</v>
      </c>
      <c r="Y21" s="10" t="e">
        <f t="shared" si="1"/>
        <v>#REF!</v>
      </c>
      <c r="Z21" s="11" t="e">
        <f>ROUND(IF(AND(Y21=1,Y22&gt;0),MID(X18,3,2),Y21),0)</f>
        <v>#REF!</v>
      </c>
      <c r="AA21" s="11" t="e">
        <f>IF(Z20=0,0,1)</f>
        <v>#REF!</v>
      </c>
      <c r="AB21" s="11" t="e">
        <f>IF(Z21=AB9,IF(AA21=0,AB12,AB13),IF(Z21=AB14,IF(AA21=0,AB15,AB16)," "))</f>
        <v>#REF!</v>
      </c>
      <c r="AC21" s="11" t="e">
        <f>IF(Z21=AC9,IF(AA21=0,AC12,AC13),IF(Z21=AC14,IF(AA21=0,AC15,AC16)," "))</f>
        <v>#REF!</v>
      </c>
      <c r="AD21" s="11" t="e">
        <f>IF(Z21=AD9,IF(AA21=0,AD12,AD13),IF(Z21=AD14,IF(AA21=0,AD15,AD16)," "))</f>
        <v>#REF!</v>
      </c>
      <c r="AE21" s="11" t="e">
        <f>IF(Z21=AE9,IF(AA21=0,AE12,AE13),IF(Z21=AE14,IF(AA21=0,AE15,AE16)," "))</f>
        <v>#REF!</v>
      </c>
      <c r="AF21" s="11" t="e">
        <f>IF(Z21=AF9,IF(AA21=0,AF12,AF13),IF(Z21=AF14,IF(AA21=0,AF15,AF16)," "))</f>
        <v>#REF!</v>
      </c>
      <c r="AG21" s="11" t="e">
        <f>IF(Z21=AG9,IF(AA21=0,AG12,AG13),IF(Z21=AG14,IF(AA21=0,AG15,AG16)," "))</f>
        <v>#REF!</v>
      </c>
      <c r="AH21" s="11" t="e">
        <f>IF(Z21=AH9,IF(AA21=0,AH12,AH13),IF(Z21=AH14,IF(AA21=0,AH15,AH16)," "))</f>
        <v>#REF!</v>
      </c>
      <c r="AI21" s="11" t="e">
        <f>IF(Z21=AI9,IF(AA21=0,AI12,AI13),IF(Z21=AI14,IF(AA21=0,AI15,AI16)," "))</f>
        <v>#REF!</v>
      </c>
      <c r="AJ21" s="11" t="e">
        <f>IF(Z21=AJ9,IF(AA21=0,AJ12,AJ13),IF(Z21=AJ14,IF(AA21=0,AJ15,AJ16)," "))</f>
        <v>#REF!</v>
      </c>
      <c r="AK21" s="11"/>
      <c r="AL21" s="11" t="e">
        <f t="shared" ref="AL21:AL27" si="7">AB21&amp;AC21&amp;AD21&amp;AE21&amp;AF21&amp;AG21&amp;AH21&amp;AI21&amp;AJ21&amp;AK21</f>
        <v>#REF!</v>
      </c>
      <c r="AM21" s="11"/>
      <c r="AN21" s="11"/>
      <c r="AO21" s="11"/>
      <c r="AQ21" s="10" t="e">
        <f>MID(AQ18,3,1)</f>
        <v>#REF!</v>
      </c>
      <c r="AR21" s="10" t="e">
        <f t="shared" si="2"/>
        <v>#REF!</v>
      </c>
      <c r="AS21" s="11" t="e">
        <f>ROUND(IF(AND(AR21=1,AR22&gt;0),MID(AQ18,3,2),AR21),0)</f>
        <v>#REF!</v>
      </c>
      <c r="AT21" s="11" t="e">
        <f>IF(AS20=0,0,1)</f>
        <v>#REF!</v>
      </c>
      <c r="AU21" s="11" t="e">
        <f>IF(AS21=AU9,IF(AT21=0,AU12,AU13),IF(AS21=AU14,IF(AT21=0,AU15,AU16)," "))</f>
        <v>#REF!</v>
      </c>
      <c r="AV21" s="11" t="e">
        <f>IF(AS21=AV9,IF(AT21=0,AV12,AV13),IF(AS21=AV14,IF(AT21=0,AV15,AV16)," "))</f>
        <v>#REF!</v>
      </c>
      <c r="AW21" s="11" t="e">
        <f>IF(AS21=AW9,IF(AT21=0,AW12,AW13),IF(AS21=AW14,IF(AT21=0,AW15,AW16)," "))</f>
        <v>#REF!</v>
      </c>
      <c r="AX21" s="11" t="e">
        <f>IF(AS21=AX9,IF(AT21=0,AX12,AX13),IF(AS21=AX14,IF(AT21=0,AX15,AX16)," "))</f>
        <v>#REF!</v>
      </c>
      <c r="AY21" s="11" t="e">
        <f>IF(AS21=AY9,IF(AT21=0,AY12,AY13),IF(AS21=AY14,IF(AT21=0,AY15,AY16)," "))</f>
        <v>#REF!</v>
      </c>
      <c r="AZ21" s="11" t="e">
        <f>IF(AS21=AZ9,IF(AT21=0,AZ12,AZ13),IF(AS21=AZ14,IF(AT21=0,AZ15,AZ16)," "))</f>
        <v>#REF!</v>
      </c>
      <c r="BA21" s="11" t="e">
        <f>IF(AS21=BA9,IF(AT21=0,BA12,BA13),IF(AS21=BA14,IF(AT21=0,BA15,BA16)," "))</f>
        <v>#REF!</v>
      </c>
      <c r="BB21" s="11" t="e">
        <f>IF(AS21=BB9,IF(AT21=0,BB12,BB13),IF(AS21=BB14,IF(AT21=0,BB15,BB16)," "))</f>
        <v>#REF!</v>
      </c>
      <c r="BC21" s="11" t="e">
        <f>IF(AS21=BC9,IF(AT21=0,BC12,BC13),IF(AS21=BC14,IF(AT21=0,BC15,BC16)," "))</f>
        <v>#REF!</v>
      </c>
      <c r="BD21" s="11"/>
      <c r="BE21" s="11" t="e">
        <f t="shared" ref="BE21:BE27" si="8">AU21&amp;AV21&amp;AW21&amp;AX21&amp;AY21&amp;AZ21&amp;BA21&amp;BB21&amp;BC21&amp;BD21</f>
        <v>#REF!</v>
      </c>
      <c r="BF21" s="11"/>
      <c r="BG21" s="11"/>
      <c r="BH21" s="11"/>
      <c r="BJ21" s="10" t="e">
        <f>MID(BJ18,3,1)</f>
        <v>#REF!</v>
      </c>
      <c r="BK21" s="10" t="e">
        <f t="shared" si="3"/>
        <v>#REF!</v>
      </c>
      <c r="BL21" s="11" t="e">
        <f>ROUND(IF(AND(BK21=1,BK22&gt;0),MID(BJ18,3,2),BK21),0)</f>
        <v>#REF!</v>
      </c>
      <c r="BM21" s="11" t="e">
        <f>IF(BL20=0,0,1)</f>
        <v>#REF!</v>
      </c>
      <c r="BN21" s="11" t="e">
        <f>IF(BL21=BN9,IF(BM21=0,BN12,BN13),IF(BL21=BN14,IF(BM21=0,BN15,BN16)," "))</f>
        <v>#REF!</v>
      </c>
      <c r="BO21" s="11" t="e">
        <f>IF(BL21=BO9,IF(BM21=0,BO12,BO13),IF(BL21=BO14,IF(BM21=0,BO15,BO16)," "))</f>
        <v>#REF!</v>
      </c>
      <c r="BP21" s="11" t="e">
        <f>IF(BL21=BP9,IF(BM21=0,BP12,BP13),IF(BL21=BP14,IF(BM21=0,BP15,BP16)," "))</f>
        <v>#REF!</v>
      </c>
      <c r="BQ21" s="11" t="e">
        <f>IF(BL21=BQ9,IF(BM21=0,BQ12,BQ13),IF(BL21=BQ14,IF(BM21=0,BQ15,BQ16)," "))</f>
        <v>#REF!</v>
      </c>
      <c r="BR21" s="11" t="e">
        <f>IF(BL21=BR9,IF(BM21=0,BR12,BR13),IF(BL21=BR14,IF(BM21=0,BR15,BR16)," "))</f>
        <v>#REF!</v>
      </c>
      <c r="BS21" s="11" t="e">
        <f>IF(BL21=BS9,IF(BM21=0,BS12,BS13),IF(BL21=BS14,IF(BM21=0,BS15,BS16)," "))</f>
        <v>#REF!</v>
      </c>
      <c r="BT21" s="11" t="e">
        <f>IF(BL21=BT9,IF(BM21=0,BT12,BT13),IF(BL21=BT14,IF(BM21=0,BT15,BT16)," "))</f>
        <v>#REF!</v>
      </c>
      <c r="BU21" s="11" t="e">
        <f>IF(BL21=BU9,IF(BM21=0,BU12,BU13),IF(BL21=BU14,IF(BM21=0,BU15,BU16)," "))</f>
        <v>#REF!</v>
      </c>
      <c r="BV21" s="11" t="e">
        <f>IF(BL21=BV9,IF(BM21=0,BV12,BV13),IF(BL21=BV14,IF(BM21=0,BV15,BV16)," "))</f>
        <v>#REF!</v>
      </c>
      <c r="BW21" s="11"/>
      <c r="BX21" s="11" t="e">
        <f t="shared" ref="BX21:BX27" si="9">BN21&amp;BO21&amp;BP21&amp;BQ21&amp;BR21&amp;BS21&amp;BT21&amp;BU21&amp;BV21&amp;BW21</f>
        <v>#REF!</v>
      </c>
      <c r="BY21" s="11"/>
      <c r="BZ21" s="11"/>
      <c r="CA21" s="11"/>
      <c r="CC21" s="10" t="e">
        <f>MID(CC18,3,1)</f>
        <v>#REF!</v>
      </c>
      <c r="CD21" s="10" t="e">
        <f t="shared" si="4"/>
        <v>#REF!</v>
      </c>
      <c r="CE21" s="11" t="e">
        <f>ROUND(IF(AND(CD21=1,CD22&gt;0),MID(CC18,3,2),CD21),0)</f>
        <v>#REF!</v>
      </c>
      <c r="CF21" s="11" t="e">
        <f>IF(CE20=0,0,1)</f>
        <v>#REF!</v>
      </c>
      <c r="CG21" s="11" t="e">
        <f>IF(CE21=CG9,IF(CF21=0,CG12,CG13),IF(CE21=CG14,IF(CF21=0,CG15,CG16)," "))</f>
        <v>#REF!</v>
      </c>
      <c r="CH21" s="11" t="e">
        <f>IF(CE21=CH9,IF(CF21=0,CH12,CH13),IF(CE21=CH14,IF(CF21=0,CH15,CH16)," "))</f>
        <v>#REF!</v>
      </c>
      <c r="CI21" s="11" t="e">
        <f>IF(CE21=CI9,IF(CF21=0,CI12,CI13),IF(CE21=CI14,IF(CF21=0,CI15,CI16)," "))</f>
        <v>#REF!</v>
      </c>
      <c r="CJ21" s="11" t="e">
        <f>IF(CE21=CJ9,IF(CF21=0,CJ12,CJ13),IF(CE21=CJ14,IF(CF21=0,CJ15,CJ16)," "))</f>
        <v>#REF!</v>
      </c>
      <c r="CK21" s="11" t="e">
        <f>IF(CE21=CK9,IF(CF21=0,CK12,CK13),IF(CE21=CK14,IF(CF21=0,CK15,CK16)," "))</f>
        <v>#REF!</v>
      </c>
      <c r="CL21" s="11" t="e">
        <f>IF(CE21=CL9,IF(CF21=0,CL12,CL13),IF(CE21=CL14,IF(CF21=0,CL15,CL16)," "))</f>
        <v>#REF!</v>
      </c>
      <c r="CM21" s="11" t="e">
        <f>IF(CE21=CM9,IF(CF21=0,CM12,CM13),IF(CE21=CM14,IF(CF21=0,CM15,CM16)," "))</f>
        <v>#REF!</v>
      </c>
      <c r="CN21" s="11" t="e">
        <f>IF(CE21=CN9,IF(CF21=0,CN12,CN13),IF(CE21=CN14,IF(CF21=0,CN15,CN16)," "))</f>
        <v>#REF!</v>
      </c>
      <c r="CO21" s="11" t="e">
        <f>IF(CE21=CO9,IF(CF21=0,CO12,CO13),IF(CE21=CO14,IF(CF21=0,CO15,CO16)," "))</f>
        <v>#REF!</v>
      </c>
      <c r="CP21" s="11"/>
      <c r="CQ21" s="11" t="e">
        <f t="shared" ref="CQ21:CQ27" si="10">CG21&amp;CH21&amp;CI21&amp;CJ21&amp;CK21&amp;CL21&amp;CM21&amp;CN21&amp;CO21&amp;CP21</f>
        <v>#REF!</v>
      </c>
      <c r="CR21" s="11"/>
      <c r="CS21" s="11"/>
      <c r="CT21" s="11"/>
      <c r="CV21" s="10" t="e">
        <f>MID(CV18,3,1)</f>
        <v>#REF!</v>
      </c>
      <c r="CW21" s="10" t="e">
        <f t="shared" si="5"/>
        <v>#REF!</v>
      </c>
      <c r="CX21" s="11" t="e">
        <f>ROUND(IF(AND(CW21=1,CW22&gt;0),MID(CV18,3,2),CW21),0)</f>
        <v>#REF!</v>
      </c>
      <c r="CY21" s="11" t="e">
        <f>IF(CX20=0,0,1)</f>
        <v>#REF!</v>
      </c>
      <c r="CZ21" s="11" t="e">
        <f>IF(CX21=CZ9,IF(CY21=0,CZ12,CZ13),IF(CX21=CZ14,IF(CY21=0,CZ15,CZ16)," "))</f>
        <v>#REF!</v>
      </c>
      <c r="DA21" s="11" t="e">
        <f>IF(CX21=DA9,IF(CY21=0,DA12,DA13),IF(CX21=DA14,IF(CY21=0,DA15,DA16)," "))</f>
        <v>#REF!</v>
      </c>
      <c r="DB21" s="11" t="e">
        <f>IF(CX21=DB9,IF(CY21=0,DB12,DB13),IF(CX21=DB14,IF(CY21=0,DB15,DB16)," "))</f>
        <v>#REF!</v>
      </c>
      <c r="DC21" s="11" t="e">
        <f>IF(CX21=DC9,IF(CY21=0,DC12,DC13),IF(CX21=DC14,IF(CY21=0,DC15,DC16)," "))</f>
        <v>#REF!</v>
      </c>
      <c r="DD21" s="11" t="e">
        <f>IF(CX21=DD9,IF(CY21=0,DD12,DD13),IF(CX21=DD14,IF(CY21=0,DD15,DD16)," "))</f>
        <v>#REF!</v>
      </c>
      <c r="DE21" s="11" t="e">
        <f>IF(CX21=DE9,IF(CY21=0,DE12,DE13),IF(CX21=DE14,IF(CY21=0,DE15,DE16)," "))</f>
        <v>#REF!</v>
      </c>
      <c r="DF21" s="11" t="e">
        <f>IF(CX21=DF9,IF(CY21=0,DF12,DF13),IF(CX21=DF14,IF(CY21=0,DF15,DF16)," "))</f>
        <v>#REF!</v>
      </c>
      <c r="DG21" s="11" t="e">
        <f>IF(CX21=DG9,IF(CY21=0,DG12,DG13),IF(CX21=DG14,IF(CY21=0,DG15,DG16)," "))</f>
        <v>#REF!</v>
      </c>
      <c r="DH21" s="11" t="e">
        <f>IF(CX21=DH9,IF(CY21=0,DH12,DH13),IF(CX21=DH14,IF(CY21=0,DH15,DH16)," "))</f>
        <v>#REF!</v>
      </c>
      <c r="DI21" s="11"/>
      <c r="DJ21" s="11" t="e">
        <f t="shared" ref="DJ21:DJ27" si="11">CZ21&amp;DA21&amp;DB21&amp;DC21&amp;DD21&amp;DE21&amp;DF21&amp;DG21&amp;DH21&amp;DI21</f>
        <v>#REF!</v>
      </c>
      <c r="DK21" s="11"/>
      <c r="DL21" s="11"/>
      <c r="DM21" s="11"/>
    </row>
    <row r="22" spans="2:117" ht="49.5" customHeight="1" x14ac:dyDescent="0.3">
      <c r="E22" s="10" t="e">
        <f>MID(E18,4,1)</f>
        <v>#REF!</v>
      </c>
      <c r="F22" s="10" t="e">
        <f t="shared" si="0"/>
        <v>#REF!</v>
      </c>
      <c r="G22" s="11" t="e">
        <f>IF(LEN(G21)&gt;1,0,F22)</f>
        <v>#REF!</v>
      </c>
      <c r="H22" s="11" t="e">
        <f>IF(SUM(G20:G21)=0,0,1)</f>
        <v>#REF!</v>
      </c>
      <c r="I22" s="11" t="e">
        <f>IF(G22=I9,IF(H22=0,I10,I11)," ")</f>
        <v>#REF!</v>
      </c>
      <c r="J22" s="11" t="e">
        <f>IF(G22=J9,IF(H22=0,J10,J11)," ")</f>
        <v>#REF!</v>
      </c>
      <c r="K22" s="11" t="e">
        <f>IF(G22=K9,IF(H22=0,K10,K11)," ")</f>
        <v>#REF!</v>
      </c>
      <c r="L22" s="11" t="e">
        <f>IF(G22=L9,IF(H22=0,L10,L11)," ")</f>
        <v>#REF!</v>
      </c>
      <c r="M22" s="11" t="e">
        <f>IF(G22=M9,IF(H22=0,M10,M11)," ")</f>
        <v>#REF!</v>
      </c>
      <c r="N22" s="11" t="e">
        <f>IF(G22=N9,IF(H22=0,N10,N11)," ")</f>
        <v>#REF!</v>
      </c>
      <c r="O22" s="11" t="e">
        <f>IF(G22=O9,IF(H22=0,O10,O11)," ")</f>
        <v>#REF!</v>
      </c>
      <c r="P22" s="11" t="e">
        <f>IF(G22=P9,IF(H22=0,P10,P11)," ")</f>
        <v>#REF!</v>
      </c>
      <c r="Q22" s="11" t="e">
        <f>IF(G22=Q9,IF(H22=0,Q10,Q11)," ")</f>
        <v>#REF!</v>
      </c>
      <c r="R22" s="11" t="e">
        <f>IF(H23=0," ",IF(G22=0," milijonų ",IF(G22=1," milijonas "," milijonai ")))</f>
        <v>#REF!</v>
      </c>
      <c r="S22" s="11" t="e">
        <f t="shared" si="6"/>
        <v>#REF!</v>
      </c>
      <c r="T22" s="11"/>
      <c r="U22" s="11"/>
      <c r="V22" s="11"/>
      <c r="X22" s="10" t="e">
        <f>MID(X18,4,1)</f>
        <v>#REF!</v>
      </c>
      <c r="Y22" s="10" t="e">
        <f t="shared" si="1"/>
        <v>#REF!</v>
      </c>
      <c r="Z22" s="11" t="e">
        <f>IF(LEN(Z21)&gt;1,0,Y22)</f>
        <v>#REF!</v>
      </c>
      <c r="AA22" s="11" t="e">
        <f>IF(SUM(Z20:Z21)=0,0,1)</f>
        <v>#REF!</v>
      </c>
      <c r="AB22" s="11" t="e">
        <f>IF(Z22=AB9,IF(AA22=0,AB10,AB11)," ")</f>
        <v>#REF!</v>
      </c>
      <c r="AC22" s="11" t="e">
        <f>IF(Z22=AC9,IF(AA22=0,AC10,AC11)," ")</f>
        <v>#REF!</v>
      </c>
      <c r="AD22" s="11" t="e">
        <f>IF(Z22=AD9,IF(AA22=0,AD10,AD11)," ")</f>
        <v>#REF!</v>
      </c>
      <c r="AE22" s="11" t="e">
        <f>IF(Z22=AE9,IF(AA22=0,AE10,AE11)," ")</f>
        <v>#REF!</v>
      </c>
      <c r="AF22" s="11" t="e">
        <f>IF(Z22=AF9,IF(AA22=0,AF10,AF11)," ")</f>
        <v>#REF!</v>
      </c>
      <c r="AG22" s="11" t="e">
        <f>IF(Z22=AG9,IF(AA22=0,AG10,AG11)," ")</f>
        <v>#REF!</v>
      </c>
      <c r="AH22" s="11" t="e">
        <f>IF(Z22=AH9,IF(AA22=0,AH10,AH11)," ")</f>
        <v>#REF!</v>
      </c>
      <c r="AI22" s="11" t="e">
        <f>IF(Z22=AI9,IF(AA22=0,AI10,AI11)," ")</f>
        <v>#REF!</v>
      </c>
      <c r="AJ22" s="11" t="e">
        <f>IF(Z22=AJ9,IF(AA22=0,AJ10,AJ11)," ")</f>
        <v>#REF!</v>
      </c>
      <c r="AK22" s="11" t="e">
        <f>IF(AA23=0," ",IF(Z22=0," milijonų ",IF(Z22=1," milijonas "," milijonai ")))</f>
        <v>#REF!</v>
      </c>
      <c r="AL22" s="11" t="e">
        <f t="shared" si="7"/>
        <v>#REF!</v>
      </c>
      <c r="AM22" s="11"/>
      <c r="AN22" s="11"/>
      <c r="AO22" s="11"/>
      <c r="AQ22" s="10" t="e">
        <f>MID(AQ18,4,1)</f>
        <v>#REF!</v>
      </c>
      <c r="AR22" s="10" t="e">
        <f t="shared" si="2"/>
        <v>#REF!</v>
      </c>
      <c r="AS22" s="11" t="e">
        <f>IF(LEN(AS21)&gt;1,0,AR22)</f>
        <v>#REF!</v>
      </c>
      <c r="AT22" s="11" t="e">
        <f>IF(SUM(AS20:AS21)=0,0,1)</f>
        <v>#REF!</v>
      </c>
      <c r="AU22" s="11" t="e">
        <f>IF(AS22=AU9,IF(AT22=0,AU10,AU11)," ")</f>
        <v>#REF!</v>
      </c>
      <c r="AV22" s="11" t="e">
        <f>IF(AS22=AV9,IF(AT22=0,AV10,AV11)," ")</f>
        <v>#REF!</v>
      </c>
      <c r="AW22" s="11" t="e">
        <f>IF(AS22=AW9,IF(AT22=0,AW10,AW11)," ")</f>
        <v>#REF!</v>
      </c>
      <c r="AX22" s="11" t="e">
        <f>IF(AS22=AX9,IF(AT22=0,AX10,AX11)," ")</f>
        <v>#REF!</v>
      </c>
      <c r="AY22" s="11" t="e">
        <f>IF(AS22=AY9,IF(AT22=0,AY10,AY11)," ")</f>
        <v>#REF!</v>
      </c>
      <c r="AZ22" s="11" t="e">
        <f>IF(AS22=AZ9,IF(AT22=0,AZ10,AZ11)," ")</f>
        <v>#REF!</v>
      </c>
      <c r="BA22" s="11" t="e">
        <f>IF(AS22=BA9,IF(AT22=0,BA10,BA11)," ")</f>
        <v>#REF!</v>
      </c>
      <c r="BB22" s="11" t="e">
        <f>IF(AS22=BB9,IF(AT22=0,BB10,BB11)," ")</f>
        <v>#REF!</v>
      </c>
      <c r="BC22" s="11" t="e">
        <f>IF(AS22=BC9,IF(AT22=0,BC10,BC11)," ")</f>
        <v>#REF!</v>
      </c>
      <c r="BD22" s="11" t="e">
        <f>IF(AT23=0," ",IF(AS22=0," milijonų ",IF(AS22=1," milijonas "," milijonai ")))</f>
        <v>#REF!</v>
      </c>
      <c r="BE22" s="11" t="e">
        <f t="shared" si="8"/>
        <v>#REF!</v>
      </c>
      <c r="BF22" s="11"/>
      <c r="BG22" s="11"/>
      <c r="BH22" s="11"/>
      <c r="BJ22" s="10" t="e">
        <f>MID(BJ18,4,1)</f>
        <v>#REF!</v>
      </c>
      <c r="BK22" s="10" t="e">
        <f t="shared" si="3"/>
        <v>#REF!</v>
      </c>
      <c r="BL22" s="11" t="e">
        <f>IF(LEN(BL21)&gt;1,0,BK22)</f>
        <v>#REF!</v>
      </c>
      <c r="BM22" s="11" t="e">
        <f>IF(SUM(BL20:BL21)=0,0,1)</f>
        <v>#REF!</v>
      </c>
      <c r="BN22" s="11" t="e">
        <f>IF(BL22=BN9,IF(BM22=0,BN10,BN11)," ")</f>
        <v>#REF!</v>
      </c>
      <c r="BO22" s="11" t="e">
        <f>IF(BL22=BO9,IF(BM22=0,BO10,BO11)," ")</f>
        <v>#REF!</v>
      </c>
      <c r="BP22" s="11" t="e">
        <f>IF(BL22=BP9,IF(BM22=0,BP10,BP11)," ")</f>
        <v>#REF!</v>
      </c>
      <c r="BQ22" s="11" t="e">
        <f>IF(BL22=BQ9,IF(BM22=0,BQ10,BQ11)," ")</f>
        <v>#REF!</v>
      </c>
      <c r="BR22" s="11" t="e">
        <f>IF(BL22=BR9,IF(BM22=0,BR10,BR11)," ")</f>
        <v>#REF!</v>
      </c>
      <c r="BS22" s="11" t="e">
        <f>IF(BL22=BS9,IF(BM22=0,BS10,BS11)," ")</f>
        <v>#REF!</v>
      </c>
      <c r="BT22" s="11" t="e">
        <f>IF(BL22=BT9,IF(BM22=0,BT10,BT11)," ")</f>
        <v>#REF!</v>
      </c>
      <c r="BU22" s="11" t="e">
        <f>IF(BL22=BU9,IF(BM22=0,BU10,BU11)," ")</f>
        <v>#REF!</v>
      </c>
      <c r="BV22" s="11" t="e">
        <f>IF(BL22=BV9,IF(BM22=0,BV10,BV11)," ")</f>
        <v>#REF!</v>
      </c>
      <c r="BW22" s="11" t="e">
        <f>IF(BM23=0," ",IF(BL22=0," milijonų ",IF(BL22=1," milijonas "," milijonai ")))</f>
        <v>#REF!</v>
      </c>
      <c r="BX22" s="11" t="e">
        <f t="shared" si="9"/>
        <v>#REF!</v>
      </c>
      <c r="BY22" s="11"/>
      <c r="BZ22" s="11"/>
      <c r="CA22" s="11"/>
      <c r="CC22" s="10" t="e">
        <f>MID(CC18,4,1)</f>
        <v>#REF!</v>
      </c>
      <c r="CD22" s="10" t="e">
        <f t="shared" si="4"/>
        <v>#REF!</v>
      </c>
      <c r="CE22" s="11" t="e">
        <f>IF(LEN(CE21)&gt;1,0,CD22)</f>
        <v>#REF!</v>
      </c>
      <c r="CF22" s="11" t="e">
        <f>IF(SUM(CE20:CE21)=0,0,1)</f>
        <v>#REF!</v>
      </c>
      <c r="CG22" s="11" t="e">
        <f>IF(CE22=CG9,IF(CF22=0,CG10,CG11)," ")</f>
        <v>#REF!</v>
      </c>
      <c r="CH22" s="11" t="e">
        <f>IF(CE22=CH9,IF(CF22=0,CH10,CH11)," ")</f>
        <v>#REF!</v>
      </c>
      <c r="CI22" s="11" t="e">
        <f>IF(CE22=CI9,IF(CF22=0,CI10,CI11)," ")</f>
        <v>#REF!</v>
      </c>
      <c r="CJ22" s="11" t="e">
        <f>IF(CE22=CJ9,IF(CF22=0,CJ10,CJ11)," ")</f>
        <v>#REF!</v>
      </c>
      <c r="CK22" s="11" t="e">
        <f>IF(CE22=CK9,IF(CF22=0,CK10,CK11)," ")</f>
        <v>#REF!</v>
      </c>
      <c r="CL22" s="11" t="e">
        <f>IF(CE22=CL9,IF(CF22=0,CL10,CL11)," ")</f>
        <v>#REF!</v>
      </c>
      <c r="CM22" s="11" t="e">
        <f>IF(CE22=CM9,IF(CF22=0,CM10,CM11)," ")</f>
        <v>#REF!</v>
      </c>
      <c r="CN22" s="11" t="e">
        <f>IF(CE22=CN9,IF(CF22=0,CN10,CN11)," ")</f>
        <v>#REF!</v>
      </c>
      <c r="CO22" s="11" t="e">
        <f>IF(CE22=CO9,IF(CF22=0,CO10,CO11)," ")</f>
        <v>#REF!</v>
      </c>
      <c r="CP22" s="11" t="e">
        <f>IF(CF23=0," ",IF(CE22=0," milijonų ",IF(CE22=1," milijonas "," milijonai ")))</f>
        <v>#REF!</v>
      </c>
      <c r="CQ22" s="11" t="e">
        <f t="shared" si="10"/>
        <v>#REF!</v>
      </c>
      <c r="CR22" s="11"/>
      <c r="CS22" s="11"/>
      <c r="CT22" s="11"/>
      <c r="CV22" s="10" t="e">
        <f>MID(CV18,4,1)</f>
        <v>#REF!</v>
      </c>
      <c r="CW22" s="10" t="e">
        <f t="shared" si="5"/>
        <v>#REF!</v>
      </c>
      <c r="CX22" s="11" t="e">
        <f>IF(LEN(CX21)&gt;1,0,CW22)</f>
        <v>#REF!</v>
      </c>
      <c r="CY22" s="11" t="e">
        <f>IF(SUM(CX20:CX21)=0,0,1)</f>
        <v>#REF!</v>
      </c>
      <c r="CZ22" s="11" t="e">
        <f>IF(CX22=CZ9,IF(CY22=0,CZ10,CZ11)," ")</f>
        <v>#REF!</v>
      </c>
      <c r="DA22" s="11" t="e">
        <f>IF(CX22=DA9,IF(CY22=0,DA10,DA11)," ")</f>
        <v>#REF!</v>
      </c>
      <c r="DB22" s="11" t="e">
        <f>IF(CX22=DB9,IF(CY22=0,DB10,DB11)," ")</f>
        <v>#REF!</v>
      </c>
      <c r="DC22" s="11" t="e">
        <f>IF(CX22=DC9,IF(CY22=0,DC10,DC11)," ")</f>
        <v>#REF!</v>
      </c>
      <c r="DD22" s="11" t="e">
        <f>IF(CX22=DD9,IF(CY22=0,DD10,DD11)," ")</f>
        <v>#REF!</v>
      </c>
      <c r="DE22" s="11" t="e">
        <f>IF(CX22=DE9,IF(CY22=0,DE10,DE11)," ")</f>
        <v>#REF!</v>
      </c>
      <c r="DF22" s="11" t="e">
        <f>IF(CX22=DF9,IF(CY22=0,DF10,DF11)," ")</f>
        <v>#REF!</v>
      </c>
      <c r="DG22" s="11" t="e">
        <f>IF(CX22=DG9,IF(CY22=0,DG10,DG11)," ")</f>
        <v>#REF!</v>
      </c>
      <c r="DH22" s="11" t="e">
        <f>IF(CX22=DH9,IF(CY22=0,DH10,DH11)," ")</f>
        <v>#REF!</v>
      </c>
      <c r="DI22" s="11" t="e">
        <f>IF(CY23=0," ",IF(CX22=0," milijonų ",IF(CX22=1," milijonas "," milijonai ")))</f>
        <v>#REF!</v>
      </c>
      <c r="DJ22" s="11" t="e">
        <f t="shared" si="11"/>
        <v>#REF!</v>
      </c>
      <c r="DK22" s="11"/>
      <c r="DL22" s="11"/>
      <c r="DM22" s="11"/>
    </row>
    <row r="23" spans="2:117" ht="14.5" x14ac:dyDescent="0.3">
      <c r="E23" s="10" t="e">
        <f>MID(E18,5,1)</f>
        <v>#REF!</v>
      </c>
      <c r="F23" s="10" t="e">
        <f t="shared" si="0"/>
        <v>#REF!</v>
      </c>
      <c r="G23" s="11" t="e">
        <f>F23</f>
        <v>#REF!</v>
      </c>
      <c r="H23" s="11" t="e">
        <f>IF(SUM(G20:G22)=0,0,1)</f>
        <v>#REF!</v>
      </c>
      <c r="I23" s="11" t="e">
        <f>IF(G23=I9,IF(H23=0,I10,I11)," ")</f>
        <v>#REF!</v>
      </c>
      <c r="J23" s="11" t="e">
        <f>IF(G23=J9,IF(H23=0,J10,J11)," ")</f>
        <v>#REF!</v>
      </c>
      <c r="K23" s="11" t="e">
        <f>IF(G23=K9,IF(H23=0,K10,K11)," ")</f>
        <v>#REF!</v>
      </c>
      <c r="L23" s="11" t="e">
        <f>IF(G23=L9,IF(H23=0,L10,L11)," ")</f>
        <v>#REF!</v>
      </c>
      <c r="M23" s="11" t="e">
        <f>IF(G23=M9,IF(H23=0,M10,M11)," ")</f>
        <v>#REF!</v>
      </c>
      <c r="N23" s="11" t="e">
        <f>IF(G23=N9,IF(H23=0,N10,N11)," ")</f>
        <v>#REF!</v>
      </c>
      <c r="O23" s="11" t="e">
        <f>IF(G23=O9,IF(H23=0,O10,O11)," ")</f>
        <v>#REF!</v>
      </c>
      <c r="P23" s="11" t="e">
        <f>IF(G23=P9,IF(H23=0,P10,P11)," ")</f>
        <v>#REF!</v>
      </c>
      <c r="Q23" s="11" t="e">
        <f>IF(G23=Q9,IF(H23=0,Q10,Q11)," ")</f>
        <v>#REF!</v>
      </c>
      <c r="R23" s="11" t="e">
        <f>IF(G23=0," ",IF(G23=1," šimtas "," šimtai "))</f>
        <v>#REF!</v>
      </c>
      <c r="S23" s="11" t="e">
        <f t="shared" si="6"/>
        <v>#REF!</v>
      </c>
      <c r="T23" s="11"/>
      <c r="U23" s="11"/>
      <c r="V23" s="11"/>
      <c r="X23" s="10" t="e">
        <f>MID(X18,5,1)</f>
        <v>#REF!</v>
      </c>
      <c r="Y23" s="10" t="e">
        <f t="shared" si="1"/>
        <v>#REF!</v>
      </c>
      <c r="Z23" s="11" t="e">
        <f>Y23</f>
        <v>#REF!</v>
      </c>
      <c r="AA23" s="11" t="e">
        <f>IF(SUM(Z20:Z22)=0,0,1)</f>
        <v>#REF!</v>
      </c>
      <c r="AB23" s="11" t="e">
        <f>IF(Z23=AB9,IF(AA23=0,AB10,AB11)," ")</f>
        <v>#REF!</v>
      </c>
      <c r="AC23" s="11" t="e">
        <f>IF(Z23=AC9,IF(AA23=0,AC10,AC11)," ")</f>
        <v>#REF!</v>
      </c>
      <c r="AD23" s="11" t="e">
        <f>IF(Z23=AD9,IF(AA23=0,AD10,AD11)," ")</f>
        <v>#REF!</v>
      </c>
      <c r="AE23" s="11" t="e">
        <f>IF(Z23=AE9,IF(AA23=0,AE10,AE11)," ")</f>
        <v>#REF!</v>
      </c>
      <c r="AF23" s="11" t="e">
        <f>IF(Z23=AF9,IF(AA23=0,AF10,AF11)," ")</f>
        <v>#REF!</v>
      </c>
      <c r="AG23" s="11" t="e">
        <f>IF(Z23=AG9,IF(AA23=0,AG10,AG11)," ")</f>
        <v>#REF!</v>
      </c>
      <c r="AH23" s="11" t="e">
        <f>IF(Z23=AH9,IF(AA23=0,AH10,AH11)," ")</f>
        <v>#REF!</v>
      </c>
      <c r="AI23" s="11" t="e">
        <f>IF(Z23=AI9,IF(AA23=0,AI10,AI11)," ")</f>
        <v>#REF!</v>
      </c>
      <c r="AJ23" s="11" t="e">
        <f>IF(Z23=AJ9,IF(AA23=0,AJ10,AJ11)," ")</f>
        <v>#REF!</v>
      </c>
      <c r="AK23" s="11" t="e">
        <f>IF(Z23=0," ",IF(Z23=1," šimtas "," šimtai "))</f>
        <v>#REF!</v>
      </c>
      <c r="AL23" s="11" t="e">
        <f t="shared" si="7"/>
        <v>#REF!</v>
      </c>
      <c r="AM23" s="11"/>
      <c r="AN23" s="11"/>
      <c r="AO23" s="11"/>
      <c r="AQ23" s="10" t="e">
        <f>MID(AQ18,5,1)</f>
        <v>#REF!</v>
      </c>
      <c r="AR23" s="10" t="e">
        <f t="shared" si="2"/>
        <v>#REF!</v>
      </c>
      <c r="AS23" s="11" t="e">
        <f>AR23</f>
        <v>#REF!</v>
      </c>
      <c r="AT23" s="11" t="e">
        <f>IF(SUM(AS20:AS22)=0,0,1)</f>
        <v>#REF!</v>
      </c>
      <c r="AU23" s="11" t="e">
        <f>IF(AS23=AU9,IF(AT23=0,AU10,AU11)," ")</f>
        <v>#REF!</v>
      </c>
      <c r="AV23" s="11" t="e">
        <f>IF(AS23=AV9,IF(AT23=0,AV10,AV11)," ")</f>
        <v>#REF!</v>
      </c>
      <c r="AW23" s="11" t="e">
        <f>IF(AS23=AW9,IF(AT23=0,AW10,AW11)," ")</f>
        <v>#REF!</v>
      </c>
      <c r="AX23" s="11" t="e">
        <f>IF(AS23=AX9,IF(AT23=0,AX10,AX11)," ")</f>
        <v>#REF!</v>
      </c>
      <c r="AY23" s="11" t="e">
        <f>IF(AS23=AY9,IF(AT23=0,AY10,AY11)," ")</f>
        <v>#REF!</v>
      </c>
      <c r="AZ23" s="11" t="e">
        <f>IF(AS23=AZ9,IF(AT23=0,AZ10,AZ11)," ")</f>
        <v>#REF!</v>
      </c>
      <c r="BA23" s="11" t="e">
        <f>IF(AS23=BA9,IF(AT23=0,BA10,BA11)," ")</f>
        <v>#REF!</v>
      </c>
      <c r="BB23" s="11" t="e">
        <f>IF(AS23=BB9,IF(AT23=0,BB10,BB11)," ")</f>
        <v>#REF!</v>
      </c>
      <c r="BC23" s="11" t="e">
        <f>IF(AS23=BC9,IF(AT23=0,BC10,BC11)," ")</f>
        <v>#REF!</v>
      </c>
      <c r="BD23" s="11" t="e">
        <f>IF(AS23=0," ",IF(AS23=1," šimtas "," šimtai "))</f>
        <v>#REF!</v>
      </c>
      <c r="BE23" s="11" t="e">
        <f t="shared" si="8"/>
        <v>#REF!</v>
      </c>
      <c r="BF23" s="11"/>
      <c r="BG23" s="11"/>
      <c r="BH23" s="11"/>
      <c r="BJ23" s="10" t="e">
        <f>MID(BJ18,5,1)</f>
        <v>#REF!</v>
      </c>
      <c r="BK23" s="10" t="e">
        <f t="shared" si="3"/>
        <v>#REF!</v>
      </c>
      <c r="BL23" s="11" t="e">
        <f>BK23</f>
        <v>#REF!</v>
      </c>
      <c r="BM23" s="11" t="e">
        <f>IF(SUM(BL20:BL22)=0,0,1)</f>
        <v>#REF!</v>
      </c>
      <c r="BN23" s="11" t="e">
        <f>IF(BL23=BN9,IF(BM23=0,BN10,BN11)," ")</f>
        <v>#REF!</v>
      </c>
      <c r="BO23" s="11" t="e">
        <f>IF(BL23=BO9,IF(BM23=0,BO10,BO11)," ")</f>
        <v>#REF!</v>
      </c>
      <c r="BP23" s="11" t="e">
        <f>IF(BL23=BP9,IF(BM23=0,BP10,BP11)," ")</f>
        <v>#REF!</v>
      </c>
      <c r="BQ23" s="11" t="e">
        <f>IF(BL23=BQ9,IF(BM23=0,BQ10,BQ11)," ")</f>
        <v>#REF!</v>
      </c>
      <c r="BR23" s="11" t="e">
        <f>IF(BL23=BR9,IF(BM23=0,BR10,BR11)," ")</f>
        <v>#REF!</v>
      </c>
      <c r="BS23" s="11" t="e">
        <f>IF(BL23=BS9,IF(BM23=0,BS10,BS11)," ")</f>
        <v>#REF!</v>
      </c>
      <c r="BT23" s="11" t="e">
        <f>IF(BL23=BT9,IF(BM23=0,BT10,BT11)," ")</f>
        <v>#REF!</v>
      </c>
      <c r="BU23" s="11" t="e">
        <f>IF(BL23=BU9,IF(BM23=0,BU10,BU11)," ")</f>
        <v>#REF!</v>
      </c>
      <c r="BV23" s="11" t="e">
        <f>IF(BL23=BV9,IF(BM23=0,BV10,BV11)," ")</f>
        <v>#REF!</v>
      </c>
      <c r="BW23" s="11" t="e">
        <f>IF(BL23=0," ",IF(BL23=1," šimtas "," šimtai "))</f>
        <v>#REF!</v>
      </c>
      <c r="BX23" s="11" t="e">
        <f t="shared" si="9"/>
        <v>#REF!</v>
      </c>
      <c r="BY23" s="11"/>
      <c r="BZ23" s="11"/>
      <c r="CA23" s="11"/>
      <c r="CC23" s="10" t="e">
        <f>MID(CC18,5,1)</f>
        <v>#REF!</v>
      </c>
      <c r="CD23" s="10" t="e">
        <f t="shared" si="4"/>
        <v>#REF!</v>
      </c>
      <c r="CE23" s="11" t="e">
        <f>CD23</f>
        <v>#REF!</v>
      </c>
      <c r="CF23" s="11" t="e">
        <f>IF(SUM(CE20:CE22)=0,0,1)</f>
        <v>#REF!</v>
      </c>
      <c r="CG23" s="11" t="e">
        <f>IF(CE23=CG9,IF(CF23=0,CG10,CG11)," ")</f>
        <v>#REF!</v>
      </c>
      <c r="CH23" s="11" t="e">
        <f>IF(CE23=CH9,IF(CF23=0,CH10,CH11)," ")</f>
        <v>#REF!</v>
      </c>
      <c r="CI23" s="11" t="e">
        <f>IF(CE23=CI9,IF(CF23=0,CI10,CI11)," ")</f>
        <v>#REF!</v>
      </c>
      <c r="CJ23" s="11" t="e">
        <f>IF(CE23=CJ9,IF(CF23=0,CJ10,CJ11)," ")</f>
        <v>#REF!</v>
      </c>
      <c r="CK23" s="11" t="e">
        <f>IF(CE23=CK9,IF(CF23=0,CK10,CK11)," ")</f>
        <v>#REF!</v>
      </c>
      <c r="CL23" s="11" t="e">
        <f>IF(CE23=CL9,IF(CF23=0,CL10,CL11)," ")</f>
        <v>#REF!</v>
      </c>
      <c r="CM23" s="11" t="e">
        <f>IF(CE23=CM9,IF(CF23=0,CM10,CM11)," ")</f>
        <v>#REF!</v>
      </c>
      <c r="CN23" s="11" t="e">
        <f>IF(CE23=CN9,IF(CF23=0,CN10,CN11)," ")</f>
        <v>#REF!</v>
      </c>
      <c r="CO23" s="11" t="e">
        <f>IF(CE23=CO9,IF(CF23=0,CO10,CO11)," ")</f>
        <v>#REF!</v>
      </c>
      <c r="CP23" s="11" t="e">
        <f>IF(CE23=0," ",IF(CE23=1," šimtas "," šimtai "))</f>
        <v>#REF!</v>
      </c>
      <c r="CQ23" s="11" t="e">
        <f t="shared" si="10"/>
        <v>#REF!</v>
      </c>
      <c r="CR23" s="11"/>
      <c r="CS23" s="11"/>
      <c r="CT23" s="11"/>
      <c r="CV23" s="10" t="e">
        <f>MID(CV18,5,1)</f>
        <v>#REF!</v>
      </c>
      <c r="CW23" s="10" t="e">
        <f t="shared" si="5"/>
        <v>#REF!</v>
      </c>
      <c r="CX23" s="11" t="e">
        <f>CW23</f>
        <v>#REF!</v>
      </c>
      <c r="CY23" s="11" t="e">
        <f>IF(SUM(CX20:CX22)=0,0,1)</f>
        <v>#REF!</v>
      </c>
      <c r="CZ23" s="11" t="e">
        <f>IF(CX23=CZ9,IF(CY23=0,CZ10,CZ11)," ")</f>
        <v>#REF!</v>
      </c>
      <c r="DA23" s="11" t="e">
        <f>IF(CX23=DA9,IF(CY23=0,DA10,DA11)," ")</f>
        <v>#REF!</v>
      </c>
      <c r="DB23" s="11" t="e">
        <f>IF(CX23=DB9,IF(CY23=0,DB10,DB11)," ")</f>
        <v>#REF!</v>
      </c>
      <c r="DC23" s="11" t="e">
        <f>IF(CX23=DC9,IF(CY23=0,DC10,DC11)," ")</f>
        <v>#REF!</v>
      </c>
      <c r="DD23" s="11" t="e">
        <f>IF(CX23=DD9,IF(CY23=0,DD10,DD11)," ")</f>
        <v>#REF!</v>
      </c>
      <c r="DE23" s="11" t="e">
        <f>IF(CX23=DE9,IF(CY23=0,DE10,DE11)," ")</f>
        <v>#REF!</v>
      </c>
      <c r="DF23" s="11" t="e">
        <f>IF(CX23=DF9,IF(CY23=0,DF10,DF11)," ")</f>
        <v>#REF!</v>
      </c>
      <c r="DG23" s="11" t="e">
        <f>IF(CX23=DG9,IF(CY23=0,DG10,DG11)," ")</f>
        <v>#REF!</v>
      </c>
      <c r="DH23" s="11" t="e">
        <f>IF(CX23=DH9,IF(CY23=0,DH10,DH11)," ")</f>
        <v>#REF!</v>
      </c>
      <c r="DI23" s="11" t="e">
        <f>IF(CX23=0," ",IF(CX23=1," šimtas "," šimtai "))</f>
        <v>#REF!</v>
      </c>
      <c r="DJ23" s="11" t="e">
        <f t="shared" si="11"/>
        <v>#REF!</v>
      </c>
      <c r="DK23" s="11"/>
      <c r="DL23" s="11"/>
      <c r="DM23" s="11"/>
    </row>
    <row r="24" spans="2:117" s="8" customFormat="1" ht="30.75" customHeight="1" x14ac:dyDescent="0.3">
      <c r="B24" s="22"/>
      <c r="C24" s="22"/>
      <c r="D24" s="22"/>
      <c r="E24" s="10" t="e">
        <f>MID(E18,6,1)</f>
        <v>#REF!</v>
      </c>
      <c r="F24" s="10" t="e">
        <f t="shared" si="0"/>
        <v>#REF!</v>
      </c>
      <c r="G24" s="11" t="e">
        <f>ROUND(IF(AND(F24=1,F25&gt;0),MID(E18,6,2),F24),0)</f>
        <v>#REF!</v>
      </c>
      <c r="H24" s="11" t="e">
        <f>IF(SUM(G20:G23)=0,0,1)</f>
        <v>#REF!</v>
      </c>
      <c r="I24" s="11" t="e">
        <f>IF(G24=I9,IF(H24=0,I12,I13),IF(G24=I14,IF(H24=0,I15,I16)," "))</f>
        <v>#REF!</v>
      </c>
      <c r="J24" s="11" t="e">
        <f>IF(G24=J9,IF(H24=0,J12,J13),IF(G24=J14,IF(H24=0,J15,J16)," "))</f>
        <v>#REF!</v>
      </c>
      <c r="K24" s="11" t="e">
        <f>IF(G24=K9,IF(H24=0,K12,K13),IF(G24=K14,IF(H24=0,K15,K16)," "))</f>
        <v>#REF!</v>
      </c>
      <c r="L24" s="11" t="e">
        <f>IF(G24=L9,IF(H24=0,L12,L13),IF(G24=L14,IF(H24=0,L15,L16)," "))</f>
        <v>#REF!</v>
      </c>
      <c r="M24" s="11" t="e">
        <f>IF(G24=M9,IF(H24=0,M12,M13),IF(G24=M14,IF(H24=0,M15,M16)," "))</f>
        <v>#REF!</v>
      </c>
      <c r="N24" s="11" t="e">
        <f>IF(G24=N9,IF(H24=0,N12,N13),IF(G24=N14,IF(H24=0,N15,N16)," "))</f>
        <v>#REF!</v>
      </c>
      <c r="O24" s="11" t="e">
        <f>IF(G24=O9,IF(H24=0,O12,O13),IF(G24=O14,IF(H24=0,O15,O16)," "))</f>
        <v>#REF!</v>
      </c>
      <c r="P24" s="11" t="e">
        <f>IF(G24=P9,IF(H24=0,P12,P13),IF(G24=P14,IF(H24=0,P15,P16)," "))</f>
        <v>#REF!</v>
      </c>
      <c r="Q24" s="11" t="e">
        <f>IF(G24=Q9,IF(H24=0,Q12,Q13),IF(G24=Q14,IF(H24=0,Q15,Q16)," "))</f>
        <v>#REF!</v>
      </c>
      <c r="R24" s="11"/>
      <c r="S24" s="11" t="e">
        <f t="shared" si="6"/>
        <v>#REF!</v>
      </c>
      <c r="T24" s="11"/>
      <c r="U24" s="11"/>
      <c r="V24" s="11"/>
      <c r="X24" s="10" t="e">
        <f>MID(X18,6,1)</f>
        <v>#REF!</v>
      </c>
      <c r="Y24" s="10" t="e">
        <f t="shared" si="1"/>
        <v>#REF!</v>
      </c>
      <c r="Z24" s="11" t="e">
        <f>ROUND(IF(AND(Y24=1,Y25&gt;0),MID(X18,6,2),Y24),0)</f>
        <v>#REF!</v>
      </c>
      <c r="AA24" s="11" t="e">
        <f>IF(SUM(Z20:Z23)=0,0,1)</f>
        <v>#REF!</v>
      </c>
      <c r="AB24" s="11" t="e">
        <f>IF(Z24=AB9,IF(AA24=0,AB12,AB13),IF(Z24=AB14,IF(AA24=0,AB15,AB16)," "))</f>
        <v>#REF!</v>
      </c>
      <c r="AC24" s="11" t="e">
        <f>IF(Z24=AC9,IF(AA24=0,AC12,AC13),IF(Z24=AC14,IF(AA24=0,AC15,AC16)," "))</f>
        <v>#REF!</v>
      </c>
      <c r="AD24" s="11" t="e">
        <f>IF(Z24=AD9,IF(AA24=0,AD12,AD13),IF(Z24=AD14,IF(AA24=0,AD15,AD16)," "))</f>
        <v>#REF!</v>
      </c>
      <c r="AE24" s="11" t="e">
        <f>IF(Z24=AE9,IF(AA24=0,AE12,AE13),IF(Z24=AE14,IF(AA24=0,AE15,AE16)," "))</f>
        <v>#REF!</v>
      </c>
      <c r="AF24" s="11" t="e">
        <f>IF(Z24=AF9,IF(AA24=0,AF12,AF13),IF(Z24=AF14,IF(AA24=0,AF15,AF16)," "))</f>
        <v>#REF!</v>
      </c>
      <c r="AG24" s="11" t="e">
        <f>IF(Z24=AG9,IF(AA24=0,AG12,AG13),IF(Z24=AG14,IF(AA24=0,AG15,AG16)," "))</f>
        <v>#REF!</v>
      </c>
      <c r="AH24" s="11" t="e">
        <f>IF(Z24=AH9,IF(AA24=0,AH12,AH13),IF(Z24=AH14,IF(AA24=0,AH15,AH16)," "))</f>
        <v>#REF!</v>
      </c>
      <c r="AI24" s="11" t="e">
        <f>IF(Z24=AI9,IF(AA24=0,AI12,AI13),IF(Z24=AI14,IF(AA24=0,AI15,AI16)," "))</f>
        <v>#REF!</v>
      </c>
      <c r="AJ24" s="11" t="e">
        <f>IF(Z24=AJ9,IF(AA24=0,AJ12,AJ13),IF(Z24=AJ14,IF(AA24=0,AJ15,AJ16)," "))</f>
        <v>#REF!</v>
      </c>
      <c r="AK24" s="11"/>
      <c r="AL24" s="11" t="e">
        <f t="shared" si="7"/>
        <v>#REF!</v>
      </c>
      <c r="AM24" s="11"/>
      <c r="AN24" s="11"/>
      <c r="AO24" s="11"/>
      <c r="AQ24" s="10" t="e">
        <f>MID(AQ18,6,1)</f>
        <v>#REF!</v>
      </c>
      <c r="AR24" s="10" t="e">
        <f t="shared" si="2"/>
        <v>#REF!</v>
      </c>
      <c r="AS24" s="11" t="e">
        <f>ROUND(IF(AND(AR24=1,AR25&gt;0),MID(AQ18,6,2),AR24),0)</f>
        <v>#REF!</v>
      </c>
      <c r="AT24" s="11" t="e">
        <f>IF(SUM(AS20:AS23)=0,0,1)</f>
        <v>#REF!</v>
      </c>
      <c r="AU24" s="11" t="e">
        <f>IF(AS24=AU9,IF(AT24=0,AU12,AU13),IF(AS24=AU14,IF(AT24=0,AU15,AU16)," "))</f>
        <v>#REF!</v>
      </c>
      <c r="AV24" s="11" t="e">
        <f>IF(AS24=AV9,IF(AT24=0,AV12,AV13),IF(AS24=AV14,IF(AT24=0,AV15,AV16)," "))</f>
        <v>#REF!</v>
      </c>
      <c r="AW24" s="11" t="e">
        <f>IF(AS24=AW9,IF(AT24=0,AW12,AW13),IF(AS24=AW14,IF(AT24=0,AW15,AW16)," "))</f>
        <v>#REF!</v>
      </c>
      <c r="AX24" s="11" t="e">
        <f>IF(AS24=AX9,IF(AT24=0,AX12,AX13),IF(AS24=AX14,IF(AT24=0,AX15,AX16)," "))</f>
        <v>#REF!</v>
      </c>
      <c r="AY24" s="11" t="e">
        <f>IF(AS24=AY9,IF(AT24=0,AY12,AY13),IF(AS24=AY14,IF(AT24=0,AY15,AY16)," "))</f>
        <v>#REF!</v>
      </c>
      <c r="AZ24" s="11" t="e">
        <f>IF(AS24=AZ9,IF(AT24=0,AZ12,AZ13),IF(AS24=AZ14,IF(AT24=0,AZ15,AZ16)," "))</f>
        <v>#REF!</v>
      </c>
      <c r="BA24" s="11" t="e">
        <f>IF(AS24=BA9,IF(AT24=0,BA12,BA13),IF(AS24=BA14,IF(AT24=0,BA15,BA16)," "))</f>
        <v>#REF!</v>
      </c>
      <c r="BB24" s="11" t="e">
        <f>IF(AS24=BB9,IF(AT24=0,BB12,BB13),IF(AS24=BB14,IF(AT24=0,BB15,BB16)," "))</f>
        <v>#REF!</v>
      </c>
      <c r="BC24" s="11" t="e">
        <f>IF(AS24=BC9,IF(AT24=0,BC12,BC13),IF(AS24=BC14,IF(AT24=0,BC15,BC16)," "))</f>
        <v>#REF!</v>
      </c>
      <c r="BD24" s="11"/>
      <c r="BE24" s="11" t="e">
        <f t="shared" si="8"/>
        <v>#REF!</v>
      </c>
      <c r="BF24" s="11"/>
      <c r="BG24" s="11"/>
      <c r="BH24" s="11"/>
      <c r="BJ24" s="10" t="e">
        <f>MID(BJ18,6,1)</f>
        <v>#REF!</v>
      </c>
      <c r="BK24" s="10" t="e">
        <f t="shared" si="3"/>
        <v>#REF!</v>
      </c>
      <c r="BL24" s="11" t="e">
        <f>ROUND(IF(AND(BK24=1,BK25&gt;0),MID(BJ18,6,2),BK24),0)</f>
        <v>#REF!</v>
      </c>
      <c r="BM24" s="11" t="e">
        <f>IF(SUM(BL20:BL23)=0,0,1)</f>
        <v>#REF!</v>
      </c>
      <c r="BN24" s="11" t="e">
        <f>IF(BL24=BN9,IF(BM24=0,BN12,BN13),IF(BL24=BN14,IF(BM24=0,BN15,BN16)," "))</f>
        <v>#REF!</v>
      </c>
      <c r="BO24" s="11" t="e">
        <f>IF(BL24=BO9,IF(BM24=0,BO12,BO13),IF(BL24=BO14,IF(BM24=0,BO15,BO16)," "))</f>
        <v>#REF!</v>
      </c>
      <c r="BP24" s="11" t="e">
        <f>IF(BL24=BP9,IF(BM24=0,BP12,BP13),IF(BL24=BP14,IF(BM24=0,BP15,BP16)," "))</f>
        <v>#REF!</v>
      </c>
      <c r="BQ24" s="11" t="e">
        <f>IF(BL24=BQ9,IF(BM24=0,BQ12,BQ13),IF(BL24=BQ14,IF(BM24=0,BQ15,BQ16)," "))</f>
        <v>#REF!</v>
      </c>
      <c r="BR24" s="11" t="e">
        <f>IF(BL24=BR9,IF(BM24=0,BR12,BR13),IF(BL24=BR14,IF(BM24=0,BR15,BR16)," "))</f>
        <v>#REF!</v>
      </c>
      <c r="BS24" s="11" t="e">
        <f>IF(BL24=BS9,IF(BM24=0,BS12,BS13),IF(BL24=BS14,IF(BM24=0,BS15,BS16)," "))</f>
        <v>#REF!</v>
      </c>
      <c r="BT24" s="11" t="e">
        <f>IF(BL24=BT9,IF(BM24=0,BT12,BT13),IF(BL24=BT14,IF(BM24=0,BT15,BT16)," "))</f>
        <v>#REF!</v>
      </c>
      <c r="BU24" s="11" t="e">
        <f>IF(BL24=BU9,IF(BM24=0,BU12,BU13),IF(BL24=BU14,IF(BM24=0,BU15,BU16)," "))</f>
        <v>#REF!</v>
      </c>
      <c r="BV24" s="11" t="e">
        <f>IF(BL24=BV9,IF(BM24=0,BV12,BV13),IF(BL24=BV14,IF(BM24=0,BV15,BV16)," "))</f>
        <v>#REF!</v>
      </c>
      <c r="BW24" s="11"/>
      <c r="BX24" s="11" t="e">
        <f t="shared" si="9"/>
        <v>#REF!</v>
      </c>
      <c r="BY24" s="11"/>
      <c r="BZ24" s="11"/>
      <c r="CA24" s="11"/>
      <c r="CC24" s="10" t="e">
        <f>MID(CC18,6,1)</f>
        <v>#REF!</v>
      </c>
      <c r="CD24" s="10" t="e">
        <f t="shared" si="4"/>
        <v>#REF!</v>
      </c>
      <c r="CE24" s="11" t="e">
        <f>ROUND(IF(AND(CD24=1,CD25&gt;0),MID(CC18,6,2),CD24),0)</f>
        <v>#REF!</v>
      </c>
      <c r="CF24" s="11" t="e">
        <f>IF(SUM(CE20:CE23)=0,0,1)</f>
        <v>#REF!</v>
      </c>
      <c r="CG24" s="11" t="e">
        <f>IF(CE24=CG9,IF(CF24=0,CG12,CG13),IF(CE24=CG14,IF(CF24=0,CG15,CG16)," "))</f>
        <v>#REF!</v>
      </c>
      <c r="CH24" s="11" t="e">
        <f>IF(CE24=CH9,IF(CF24=0,CH12,CH13),IF(CE24=CH14,IF(CF24=0,CH15,CH16)," "))</f>
        <v>#REF!</v>
      </c>
      <c r="CI24" s="11" t="e">
        <f>IF(CE24=CI9,IF(CF24=0,CI12,CI13),IF(CE24=CI14,IF(CF24=0,CI15,CI16)," "))</f>
        <v>#REF!</v>
      </c>
      <c r="CJ24" s="11" t="e">
        <f>IF(CE24=CJ9,IF(CF24=0,CJ12,CJ13),IF(CE24=CJ14,IF(CF24=0,CJ15,CJ16)," "))</f>
        <v>#REF!</v>
      </c>
      <c r="CK24" s="11" t="e">
        <f>IF(CE24=CK9,IF(CF24=0,CK12,CK13),IF(CE24=CK14,IF(CF24=0,CK15,CK16)," "))</f>
        <v>#REF!</v>
      </c>
      <c r="CL24" s="11" t="e">
        <f>IF(CE24=CL9,IF(CF24=0,CL12,CL13),IF(CE24=CL14,IF(CF24=0,CL15,CL16)," "))</f>
        <v>#REF!</v>
      </c>
      <c r="CM24" s="11" t="e">
        <f>IF(CE24=CM9,IF(CF24=0,CM12,CM13),IF(CE24=CM14,IF(CF24=0,CM15,CM16)," "))</f>
        <v>#REF!</v>
      </c>
      <c r="CN24" s="11" t="e">
        <f>IF(CE24=CN9,IF(CF24=0,CN12,CN13),IF(CE24=CN14,IF(CF24=0,CN15,CN16)," "))</f>
        <v>#REF!</v>
      </c>
      <c r="CO24" s="11" t="e">
        <f>IF(CE24=CO9,IF(CF24=0,CO12,CO13),IF(CE24=CO14,IF(CF24=0,CO15,CO16)," "))</f>
        <v>#REF!</v>
      </c>
      <c r="CP24" s="11"/>
      <c r="CQ24" s="11" t="e">
        <f t="shared" si="10"/>
        <v>#REF!</v>
      </c>
      <c r="CR24" s="11"/>
      <c r="CS24" s="11"/>
      <c r="CT24" s="11"/>
      <c r="CV24" s="10" t="e">
        <f>MID(CV18,6,1)</f>
        <v>#REF!</v>
      </c>
      <c r="CW24" s="10" t="e">
        <f t="shared" si="5"/>
        <v>#REF!</v>
      </c>
      <c r="CX24" s="11" t="e">
        <f>ROUND(IF(AND(CW24=1,CW25&gt;0),MID(CV18,6,2),CW24),0)</f>
        <v>#REF!</v>
      </c>
      <c r="CY24" s="11" t="e">
        <f>IF(SUM(CX20:CX23)=0,0,1)</f>
        <v>#REF!</v>
      </c>
      <c r="CZ24" s="11" t="e">
        <f>IF(CX24=CZ9,IF(CY24=0,CZ12,CZ13),IF(CX24=CZ14,IF(CY24=0,CZ15,CZ16)," "))</f>
        <v>#REF!</v>
      </c>
      <c r="DA24" s="11" t="e">
        <f>IF(CX24=DA9,IF(CY24=0,DA12,DA13),IF(CX24=DA14,IF(CY24=0,DA15,DA16)," "))</f>
        <v>#REF!</v>
      </c>
      <c r="DB24" s="11" t="e">
        <f>IF(CX24=DB9,IF(CY24=0,DB12,DB13),IF(CX24=DB14,IF(CY24=0,DB15,DB16)," "))</f>
        <v>#REF!</v>
      </c>
      <c r="DC24" s="11" t="e">
        <f>IF(CX24=DC9,IF(CY24=0,DC12,DC13),IF(CX24=DC14,IF(CY24=0,DC15,DC16)," "))</f>
        <v>#REF!</v>
      </c>
      <c r="DD24" s="11" t="e">
        <f>IF(CX24=DD9,IF(CY24=0,DD12,DD13),IF(CX24=DD14,IF(CY24=0,DD15,DD16)," "))</f>
        <v>#REF!</v>
      </c>
      <c r="DE24" s="11" t="e">
        <f>IF(CX24=DE9,IF(CY24=0,DE12,DE13),IF(CX24=DE14,IF(CY24=0,DE15,DE16)," "))</f>
        <v>#REF!</v>
      </c>
      <c r="DF24" s="11" t="e">
        <f>IF(CX24=DF9,IF(CY24=0,DF12,DF13),IF(CX24=DF14,IF(CY24=0,DF15,DF16)," "))</f>
        <v>#REF!</v>
      </c>
      <c r="DG24" s="11" t="e">
        <f>IF(CX24=DG9,IF(CY24=0,DG12,DG13),IF(CX24=DG14,IF(CY24=0,DG15,DG16)," "))</f>
        <v>#REF!</v>
      </c>
      <c r="DH24" s="11" t="e">
        <f>IF(CX24=DH9,IF(CY24=0,DH12,DH13),IF(CX24=DH14,IF(CY24=0,DH15,DH16)," "))</f>
        <v>#REF!</v>
      </c>
      <c r="DI24" s="11"/>
      <c r="DJ24" s="11" t="e">
        <f t="shared" si="11"/>
        <v>#REF!</v>
      </c>
      <c r="DK24" s="11"/>
      <c r="DL24" s="11"/>
      <c r="DM24" s="11"/>
    </row>
    <row r="25" spans="2:117" s="8" customFormat="1" ht="14.5" x14ac:dyDescent="0.3">
      <c r="B25" s="22"/>
      <c r="C25" s="22"/>
      <c r="D25" s="22"/>
      <c r="E25" s="10" t="e">
        <f>MID(E18,7,1)</f>
        <v>#REF!</v>
      </c>
      <c r="F25" s="10" t="e">
        <f t="shared" si="0"/>
        <v>#REF!</v>
      </c>
      <c r="G25" s="11" t="e">
        <f>IF(LEN(G24)&gt;1,0,F25)</f>
        <v>#REF!</v>
      </c>
      <c r="H25" s="11" t="e">
        <f>IF(SUM(G20:G24)=0,0,1)</f>
        <v>#REF!</v>
      </c>
      <c r="I25" s="11" t="e">
        <f>IF(G25=I9,IF(H25=0,I10,I11)," ")</f>
        <v>#REF!</v>
      </c>
      <c r="J25" s="11" t="e">
        <f>IF(G25=J9,IF(H25=0,J10,J11)," ")</f>
        <v>#REF!</v>
      </c>
      <c r="K25" s="11" t="e">
        <f>IF(G25=K9,IF(H25=0,K10,K11)," ")</f>
        <v>#REF!</v>
      </c>
      <c r="L25" s="11" t="e">
        <f>IF(G25=L9,IF(H25=0,L10,L11)," ")</f>
        <v>#REF!</v>
      </c>
      <c r="M25" s="11" t="e">
        <f>IF(G25=M9,IF(H25=0,M10,M11)," ")</f>
        <v>#REF!</v>
      </c>
      <c r="N25" s="11" t="e">
        <f>IF(G25=N9,IF(H25=0,N10,N11)," ")</f>
        <v>#REF!</v>
      </c>
      <c r="O25" s="11" t="e">
        <f>IF(G25=O9,IF(H25=0,O10,O11)," ")</f>
        <v>#REF!</v>
      </c>
      <c r="P25" s="11" t="e">
        <f>IF(G25=P9,IF(H25=0,P10,P11)," ")</f>
        <v>#REF!</v>
      </c>
      <c r="Q25" s="11" t="e">
        <f>IF(G25=Q9,IF(H25=0,Q10,Q11)," ")</f>
        <v>#REF!</v>
      </c>
      <c r="R25" s="11" t="e">
        <f>IF(OR(H26=0,SUM(G23:G25)=0)," ",IF(G25=0," tūkstančių ",IF(G25=1," tūkstantis "," tūkstančiai ")))</f>
        <v>#REF!</v>
      </c>
      <c r="S25" s="11" t="e">
        <f t="shared" si="6"/>
        <v>#REF!</v>
      </c>
      <c r="T25" s="11"/>
      <c r="U25" s="11"/>
      <c r="V25" s="11"/>
      <c r="X25" s="10" t="e">
        <f>MID(X18,7,1)</f>
        <v>#REF!</v>
      </c>
      <c r="Y25" s="10" t="e">
        <f t="shared" si="1"/>
        <v>#REF!</v>
      </c>
      <c r="Z25" s="11" t="e">
        <f>IF(LEN(Z24)&gt;1,0,Y25)</f>
        <v>#REF!</v>
      </c>
      <c r="AA25" s="11" t="e">
        <f>IF(SUM(Z20:Z24)=0,0,1)</f>
        <v>#REF!</v>
      </c>
      <c r="AB25" s="11" t="e">
        <f>IF(Z25=AB9,IF(AA25=0,AB10,AB11)," ")</f>
        <v>#REF!</v>
      </c>
      <c r="AC25" s="11" t="e">
        <f>IF(Z25=AC9,IF(AA25=0,AC10,AC11)," ")</f>
        <v>#REF!</v>
      </c>
      <c r="AD25" s="11" t="e">
        <f>IF(Z25=AD9,IF(AA25=0,AD10,AD11)," ")</f>
        <v>#REF!</v>
      </c>
      <c r="AE25" s="11" t="e">
        <f>IF(Z25=AE9,IF(AA25=0,AE10,AE11)," ")</f>
        <v>#REF!</v>
      </c>
      <c r="AF25" s="11" t="e">
        <f>IF(Z25=AF9,IF(AA25=0,AF10,AF11)," ")</f>
        <v>#REF!</v>
      </c>
      <c r="AG25" s="11" t="e">
        <f>IF(Z25=AG9,IF(AA25=0,AG10,AG11)," ")</f>
        <v>#REF!</v>
      </c>
      <c r="AH25" s="11" t="e">
        <f>IF(Z25=AH9,IF(AA25=0,AH10,AH11)," ")</f>
        <v>#REF!</v>
      </c>
      <c r="AI25" s="11" t="e">
        <f>IF(Z25=AI9,IF(AA25=0,AI10,AI11)," ")</f>
        <v>#REF!</v>
      </c>
      <c r="AJ25" s="11" t="e">
        <f>IF(Z25=AJ9,IF(AA25=0,AJ10,AJ11)," ")</f>
        <v>#REF!</v>
      </c>
      <c r="AK25" s="11" t="e">
        <f>IF(OR(AA26=0,SUM(Z23:Z25)=0)," ",IF(Z25=0," tūkstančių ",IF(Z25=1," tūkstantis "," tūkstančiai ")))</f>
        <v>#REF!</v>
      </c>
      <c r="AL25" s="11" t="e">
        <f t="shared" si="7"/>
        <v>#REF!</v>
      </c>
      <c r="AM25" s="11"/>
      <c r="AN25" s="11"/>
      <c r="AO25" s="11"/>
      <c r="AQ25" s="10" t="e">
        <f>MID(AQ18,7,1)</f>
        <v>#REF!</v>
      </c>
      <c r="AR25" s="10" t="e">
        <f t="shared" si="2"/>
        <v>#REF!</v>
      </c>
      <c r="AS25" s="11" t="e">
        <f>IF(LEN(AS24)&gt;1,0,AR25)</f>
        <v>#REF!</v>
      </c>
      <c r="AT25" s="11" t="e">
        <f>IF(SUM(AS20:AS24)=0,0,1)</f>
        <v>#REF!</v>
      </c>
      <c r="AU25" s="11" t="e">
        <f>IF(AS25=AU9,IF(AT25=0,AU10,AU11)," ")</f>
        <v>#REF!</v>
      </c>
      <c r="AV25" s="11" t="e">
        <f>IF(AS25=AV9,IF(AT25=0,AV10,AV11)," ")</f>
        <v>#REF!</v>
      </c>
      <c r="AW25" s="11" t="e">
        <f>IF(AS25=AW9,IF(AT25=0,AW10,AW11)," ")</f>
        <v>#REF!</v>
      </c>
      <c r="AX25" s="11" t="e">
        <f>IF(AS25=AX9,IF(AT25=0,AX10,AX11)," ")</f>
        <v>#REF!</v>
      </c>
      <c r="AY25" s="11" t="e">
        <f>IF(AS25=AY9,IF(AT25=0,AY10,AY11)," ")</f>
        <v>#REF!</v>
      </c>
      <c r="AZ25" s="11" t="e">
        <f>IF(AS25=AZ9,IF(AT25=0,AZ10,AZ11)," ")</f>
        <v>#REF!</v>
      </c>
      <c r="BA25" s="11" t="e">
        <f>IF(AS25=BA9,IF(AT25=0,BA10,BA11)," ")</f>
        <v>#REF!</v>
      </c>
      <c r="BB25" s="11" t="e">
        <f>IF(AS25=BB9,IF(AT25=0,BB10,BB11)," ")</f>
        <v>#REF!</v>
      </c>
      <c r="BC25" s="11" t="e">
        <f>IF(AS25=BC9,IF(AT25=0,BC10,BC11)," ")</f>
        <v>#REF!</v>
      </c>
      <c r="BD25" s="11" t="e">
        <f>IF(OR(AT26=0,SUM(AS23:AS25)=0)," ",IF(AS25=0," tūkstančių ",IF(AS25=1," tūkstantis "," tūkstančiai ")))</f>
        <v>#REF!</v>
      </c>
      <c r="BE25" s="11" t="e">
        <f t="shared" si="8"/>
        <v>#REF!</v>
      </c>
      <c r="BF25" s="11"/>
      <c r="BG25" s="11"/>
      <c r="BH25" s="11"/>
      <c r="BJ25" s="10" t="e">
        <f>MID(BJ18,7,1)</f>
        <v>#REF!</v>
      </c>
      <c r="BK25" s="10" t="e">
        <f t="shared" si="3"/>
        <v>#REF!</v>
      </c>
      <c r="BL25" s="11" t="e">
        <f>IF(LEN(BL24)&gt;1,0,BK25)</f>
        <v>#REF!</v>
      </c>
      <c r="BM25" s="11" t="e">
        <f>IF(SUM(BL20:BL24)=0,0,1)</f>
        <v>#REF!</v>
      </c>
      <c r="BN25" s="11" t="e">
        <f>IF(BL25=BN9,IF(BM25=0,BN10,BN11)," ")</f>
        <v>#REF!</v>
      </c>
      <c r="BO25" s="11" t="e">
        <f>IF(BL25=BO9,IF(BM25=0,BO10,BO11)," ")</f>
        <v>#REF!</v>
      </c>
      <c r="BP25" s="11" t="e">
        <f>IF(BL25=BP9,IF(BM25=0,BP10,BP11)," ")</f>
        <v>#REF!</v>
      </c>
      <c r="BQ25" s="11" t="e">
        <f>IF(BL25=BQ9,IF(BM25=0,BQ10,BQ11)," ")</f>
        <v>#REF!</v>
      </c>
      <c r="BR25" s="11" t="e">
        <f>IF(BL25=BR9,IF(BM25=0,BR10,BR11)," ")</f>
        <v>#REF!</v>
      </c>
      <c r="BS25" s="11" t="e">
        <f>IF(BL25=BS9,IF(BM25=0,BS10,BS11)," ")</f>
        <v>#REF!</v>
      </c>
      <c r="BT25" s="11" t="e">
        <f>IF(BL25=BT9,IF(BM25=0,BT10,BT11)," ")</f>
        <v>#REF!</v>
      </c>
      <c r="BU25" s="11" t="e">
        <f>IF(BL25=BU9,IF(BM25=0,BU10,BU11)," ")</f>
        <v>#REF!</v>
      </c>
      <c r="BV25" s="11" t="e">
        <f>IF(BL25=BV9,IF(BM25=0,BV10,BV11)," ")</f>
        <v>#REF!</v>
      </c>
      <c r="BW25" s="11" t="e">
        <f>IF(OR(BM26=0,SUM(BL23:BL25)=0)," ",IF(BL25=0," tūkstančių ",IF(BL25=1," tūkstantis "," tūkstančiai ")))</f>
        <v>#REF!</v>
      </c>
      <c r="BX25" s="11" t="e">
        <f t="shared" si="9"/>
        <v>#REF!</v>
      </c>
      <c r="BY25" s="11"/>
      <c r="BZ25" s="11"/>
      <c r="CA25" s="11"/>
      <c r="CC25" s="10" t="e">
        <f>MID(CC18,7,1)</f>
        <v>#REF!</v>
      </c>
      <c r="CD25" s="10" t="e">
        <f t="shared" si="4"/>
        <v>#REF!</v>
      </c>
      <c r="CE25" s="11" t="e">
        <f>IF(LEN(CE24)&gt;1,0,CD25)</f>
        <v>#REF!</v>
      </c>
      <c r="CF25" s="11" t="e">
        <f>IF(SUM(CE20:CE24)=0,0,1)</f>
        <v>#REF!</v>
      </c>
      <c r="CG25" s="11" t="e">
        <f>IF(CE25=CG9,IF(CF25=0,CG10,CG11)," ")</f>
        <v>#REF!</v>
      </c>
      <c r="CH25" s="11" t="e">
        <f>IF(CE25=CH9,IF(CF25=0,CH10,CH11)," ")</f>
        <v>#REF!</v>
      </c>
      <c r="CI25" s="11" t="e">
        <f>IF(CE25=CI9,IF(CF25=0,CI10,CI11)," ")</f>
        <v>#REF!</v>
      </c>
      <c r="CJ25" s="11" t="e">
        <f>IF(CE25=CJ9,IF(CF25=0,CJ10,CJ11)," ")</f>
        <v>#REF!</v>
      </c>
      <c r="CK25" s="11" t="e">
        <f>IF(CE25=CK9,IF(CF25=0,CK10,CK11)," ")</f>
        <v>#REF!</v>
      </c>
      <c r="CL25" s="11" t="e">
        <f>IF(CE25=CL9,IF(CF25=0,CL10,CL11)," ")</f>
        <v>#REF!</v>
      </c>
      <c r="CM25" s="11" t="e">
        <f>IF(CE25=CM9,IF(CF25=0,CM10,CM11)," ")</f>
        <v>#REF!</v>
      </c>
      <c r="CN25" s="11" t="e">
        <f>IF(CE25=CN9,IF(CF25=0,CN10,CN11)," ")</f>
        <v>#REF!</v>
      </c>
      <c r="CO25" s="11" t="e">
        <f>IF(CE25=CO9,IF(CF25=0,CO10,CO11)," ")</f>
        <v>#REF!</v>
      </c>
      <c r="CP25" s="11" t="e">
        <f>IF(OR(CF26=0,SUM(CE23:CE25)=0)," ",IF(CE25=0," tūkstančių ",IF(CE25=1," tūkstantis "," tūkstančiai ")))</f>
        <v>#REF!</v>
      </c>
      <c r="CQ25" s="11" t="e">
        <f t="shared" si="10"/>
        <v>#REF!</v>
      </c>
      <c r="CR25" s="11"/>
      <c r="CS25" s="11"/>
      <c r="CT25" s="11"/>
      <c r="CV25" s="10" t="e">
        <f>MID(CV18,7,1)</f>
        <v>#REF!</v>
      </c>
      <c r="CW25" s="10" t="e">
        <f t="shared" si="5"/>
        <v>#REF!</v>
      </c>
      <c r="CX25" s="11" t="e">
        <f>IF(LEN(CX24)&gt;1,0,CW25)</f>
        <v>#REF!</v>
      </c>
      <c r="CY25" s="11" t="e">
        <f>IF(SUM(CX20:CX24)=0,0,1)</f>
        <v>#REF!</v>
      </c>
      <c r="CZ25" s="11" t="e">
        <f>IF(CX25=CZ9,IF(CY25=0,CZ10,CZ11)," ")</f>
        <v>#REF!</v>
      </c>
      <c r="DA25" s="11" t="e">
        <f>IF(CX25=DA9,IF(CY25=0,DA10,DA11)," ")</f>
        <v>#REF!</v>
      </c>
      <c r="DB25" s="11" t="e">
        <f>IF(CX25=DB9,IF(CY25=0,DB10,DB11)," ")</f>
        <v>#REF!</v>
      </c>
      <c r="DC25" s="11" t="e">
        <f>IF(CX25=DC9,IF(CY25=0,DC10,DC11)," ")</f>
        <v>#REF!</v>
      </c>
      <c r="DD25" s="11" t="e">
        <f>IF(CX25=DD9,IF(CY25=0,DD10,DD11)," ")</f>
        <v>#REF!</v>
      </c>
      <c r="DE25" s="11" t="e">
        <f>IF(CX25=DE9,IF(CY25=0,DE10,DE11)," ")</f>
        <v>#REF!</v>
      </c>
      <c r="DF25" s="11" t="e">
        <f>IF(CX25=DF9,IF(CY25=0,DF10,DF11)," ")</f>
        <v>#REF!</v>
      </c>
      <c r="DG25" s="11" t="e">
        <f>IF(CX25=DG9,IF(CY25=0,DG10,DG11)," ")</f>
        <v>#REF!</v>
      </c>
      <c r="DH25" s="11" t="e">
        <f>IF(CX25=DH9,IF(CY25=0,DH10,DH11)," ")</f>
        <v>#REF!</v>
      </c>
      <c r="DI25" s="11" t="e">
        <f>IF(OR(CY26=0,SUM(CX23:CX25)=0)," ",IF(CX25=0," tūkstančių ",IF(CX25=1," tūkstantis "," tūkstančiai ")))</f>
        <v>#REF!</v>
      </c>
      <c r="DJ25" s="11" t="e">
        <f t="shared" si="11"/>
        <v>#REF!</v>
      </c>
      <c r="DK25" s="11"/>
      <c r="DL25" s="11"/>
      <c r="DM25" s="11"/>
    </row>
    <row r="26" spans="2:117" s="8" customFormat="1" ht="14.5" x14ac:dyDescent="0.3">
      <c r="B26" s="22"/>
      <c r="C26" s="22"/>
      <c r="D26" s="22"/>
      <c r="E26" s="10" t="e">
        <f>MID(E18,8,1)</f>
        <v>#REF!</v>
      </c>
      <c r="F26" s="10" t="e">
        <f t="shared" si="0"/>
        <v>#REF!</v>
      </c>
      <c r="G26" s="11" t="e">
        <f>F26</f>
        <v>#REF!</v>
      </c>
      <c r="H26" s="11" t="e">
        <f>IF(SUM(G20:G25)=0,0,1)</f>
        <v>#REF!</v>
      </c>
      <c r="I26" s="11" t="e">
        <f>IF(G26=I9,IF(H26=0,I10,I11)," ")</f>
        <v>#REF!</v>
      </c>
      <c r="J26" s="11" t="e">
        <f>IF(G26=J9,IF(H26=0,J10,J11)," ")</f>
        <v>#REF!</v>
      </c>
      <c r="K26" s="11" t="e">
        <f>IF(G26=K9,IF(H26=0,K10,K11)," ")</f>
        <v>#REF!</v>
      </c>
      <c r="L26" s="11" t="e">
        <f>IF(G26=L9,IF(H26=0,L10,L11)," ")</f>
        <v>#REF!</v>
      </c>
      <c r="M26" s="11" t="e">
        <f>IF(G26=M9,IF(H26=0,M10,M11)," ")</f>
        <v>#REF!</v>
      </c>
      <c r="N26" s="11" t="e">
        <f>IF(G26=N9,IF(H26=0,N10,N11)," ")</f>
        <v>#REF!</v>
      </c>
      <c r="O26" s="11" t="e">
        <f>IF(G26=O9,IF(H26=0,O10,O11)," ")</f>
        <v>#REF!</v>
      </c>
      <c r="P26" s="11" t="e">
        <f>IF(G26=P9,IF(H26=0,P10,P11)," ")</f>
        <v>#REF!</v>
      </c>
      <c r="Q26" s="11" t="e">
        <f>IF(G26=Q9,IF(H26=0,Q10,Q11)," ")</f>
        <v>#REF!</v>
      </c>
      <c r="R26" s="11" t="e">
        <f>IF(G26=0," ",IF(G26=1," šimtas "," šimtai "))</f>
        <v>#REF!</v>
      </c>
      <c r="S26" s="11" t="e">
        <f t="shared" si="6"/>
        <v>#REF!</v>
      </c>
      <c r="T26" s="11"/>
      <c r="U26" s="11"/>
      <c r="V26" s="11"/>
      <c r="X26" s="10" t="e">
        <f>MID(X18,8,1)</f>
        <v>#REF!</v>
      </c>
      <c r="Y26" s="10" t="e">
        <f t="shared" si="1"/>
        <v>#REF!</v>
      </c>
      <c r="Z26" s="11" t="e">
        <f>Y26</f>
        <v>#REF!</v>
      </c>
      <c r="AA26" s="11" t="e">
        <f>IF(SUM(Z20:Z25)=0,0,1)</f>
        <v>#REF!</v>
      </c>
      <c r="AB26" s="11" t="e">
        <f>IF(Z26=AB9,IF(AA26=0,AB10,AB11)," ")</f>
        <v>#REF!</v>
      </c>
      <c r="AC26" s="11" t="e">
        <f>IF(Z26=AC9,IF(AA26=0,AC10,AC11)," ")</f>
        <v>#REF!</v>
      </c>
      <c r="AD26" s="11" t="e">
        <f>IF(Z26=AD9,IF(AA26=0,AD10,AD11)," ")</f>
        <v>#REF!</v>
      </c>
      <c r="AE26" s="11" t="e">
        <f>IF(Z26=AE9,IF(AA26=0,AE10,AE11)," ")</f>
        <v>#REF!</v>
      </c>
      <c r="AF26" s="11" t="e">
        <f>IF(Z26=AF9,IF(AA26=0,AF10,AF11)," ")</f>
        <v>#REF!</v>
      </c>
      <c r="AG26" s="11" t="e">
        <f>IF(Z26=AG9,IF(AA26=0,AG10,AG11)," ")</f>
        <v>#REF!</v>
      </c>
      <c r="AH26" s="11" t="e">
        <f>IF(Z26=AH9,IF(AA26=0,AH10,AH11)," ")</f>
        <v>#REF!</v>
      </c>
      <c r="AI26" s="11" t="e">
        <f>IF(Z26=AI9,IF(AA26=0,AI10,AI11)," ")</f>
        <v>#REF!</v>
      </c>
      <c r="AJ26" s="11" t="e">
        <f>IF(Z26=AJ9,IF(AA26=0,AJ10,AJ11)," ")</f>
        <v>#REF!</v>
      </c>
      <c r="AK26" s="11" t="e">
        <f>IF(Z26=0," ",IF(Z26=1," šimtas "," šimtai "))</f>
        <v>#REF!</v>
      </c>
      <c r="AL26" s="11" t="e">
        <f t="shared" si="7"/>
        <v>#REF!</v>
      </c>
      <c r="AM26" s="11"/>
      <c r="AN26" s="11"/>
      <c r="AO26" s="11"/>
      <c r="AQ26" s="10" t="e">
        <f>MID(AQ18,8,1)</f>
        <v>#REF!</v>
      </c>
      <c r="AR26" s="10" t="e">
        <f t="shared" si="2"/>
        <v>#REF!</v>
      </c>
      <c r="AS26" s="11" t="e">
        <f>AR26</f>
        <v>#REF!</v>
      </c>
      <c r="AT26" s="11" t="e">
        <f>IF(SUM(AS20:AS25)=0,0,1)</f>
        <v>#REF!</v>
      </c>
      <c r="AU26" s="11" t="e">
        <f>IF(AS26=AU9,IF(AT26=0,AU10,AU11)," ")</f>
        <v>#REF!</v>
      </c>
      <c r="AV26" s="11" t="e">
        <f>IF(AS26=AV9,IF(AT26=0,AV10,AV11)," ")</f>
        <v>#REF!</v>
      </c>
      <c r="AW26" s="11" t="e">
        <f>IF(AS26=AW9,IF(AT26=0,AW10,AW11)," ")</f>
        <v>#REF!</v>
      </c>
      <c r="AX26" s="11" t="e">
        <f>IF(AS26=AX9,IF(AT26=0,AX10,AX11)," ")</f>
        <v>#REF!</v>
      </c>
      <c r="AY26" s="11" t="e">
        <f>IF(AS26=AY9,IF(AT26=0,AY10,AY11)," ")</f>
        <v>#REF!</v>
      </c>
      <c r="AZ26" s="11" t="e">
        <f>IF(AS26=AZ9,IF(AT26=0,AZ10,AZ11)," ")</f>
        <v>#REF!</v>
      </c>
      <c r="BA26" s="11" t="e">
        <f>IF(AS26=BA9,IF(AT26=0,BA10,BA11)," ")</f>
        <v>#REF!</v>
      </c>
      <c r="BB26" s="11" t="e">
        <f>IF(AS26=BB9,IF(AT26=0,BB10,BB11)," ")</f>
        <v>#REF!</v>
      </c>
      <c r="BC26" s="11" t="e">
        <f>IF(AS26=BC9,IF(AT26=0,BC10,BC11)," ")</f>
        <v>#REF!</v>
      </c>
      <c r="BD26" s="11" t="e">
        <f>IF(AS26=0," ",IF(AS26=1," šimtas "," šimtai "))</f>
        <v>#REF!</v>
      </c>
      <c r="BE26" s="11" t="e">
        <f t="shared" si="8"/>
        <v>#REF!</v>
      </c>
      <c r="BF26" s="11"/>
      <c r="BG26" s="11"/>
      <c r="BH26" s="11"/>
      <c r="BJ26" s="10" t="e">
        <f>MID(BJ18,8,1)</f>
        <v>#REF!</v>
      </c>
      <c r="BK26" s="10" t="e">
        <f t="shared" si="3"/>
        <v>#REF!</v>
      </c>
      <c r="BL26" s="11" t="e">
        <f>BK26</f>
        <v>#REF!</v>
      </c>
      <c r="BM26" s="11" t="e">
        <f>IF(SUM(BL20:BL25)=0,0,1)</f>
        <v>#REF!</v>
      </c>
      <c r="BN26" s="11" t="e">
        <f>IF(BL26=BN9,IF(BM26=0,BN10,BN11)," ")</f>
        <v>#REF!</v>
      </c>
      <c r="BO26" s="11" t="e">
        <f>IF(BL26=BO9,IF(BM26=0,BO10,BO11)," ")</f>
        <v>#REF!</v>
      </c>
      <c r="BP26" s="11" t="e">
        <f>IF(BL26=BP9,IF(BM26=0,BP10,BP11)," ")</f>
        <v>#REF!</v>
      </c>
      <c r="BQ26" s="11" t="e">
        <f>IF(BL26=BQ9,IF(BM26=0,BQ10,BQ11)," ")</f>
        <v>#REF!</v>
      </c>
      <c r="BR26" s="11" t="e">
        <f>IF(BL26=BR9,IF(BM26=0,BR10,BR11)," ")</f>
        <v>#REF!</v>
      </c>
      <c r="BS26" s="11" t="e">
        <f>IF(BL26=BS9,IF(BM26=0,BS10,BS11)," ")</f>
        <v>#REF!</v>
      </c>
      <c r="BT26" s="11" t="e">
        <f>IF(BL26=BT9,IF(BM26=0,BT10,BT11)," ")</f>
        <v>#REF!</v>
      </c>
      <c r="BU26" s="11" t="e">
        <f>IF(BL26=BU9,IF(BM26=0,BU10,BU11)," ")</f>
        <v>#REF!</v>
      </c>
      <c r="BV26" s="11" t="e">
        <f>IF(BL26=BV9,IF(BM26=0,BV10,BV11)," ")</f>
        <v>#REF!</v>
      </c>
      <c r="BW26" s="11" t="e">
        <f>IF(BL26=0," ",IF(BL26=1," šimtas "," šimtai "))</f>
        <v>#REF!</v>
      </c>
      <c r="BX26" s="11" t="e">
        <f t="shared" si="9"/>
        <v>#REF!</v>
      </c>
      <c r="BY26" s="11"/>
      <c r="BZ26" s="11"/>
      <c r="CA26" s="11"/>
      <c r="CC26" s="10" t="e">
        <f>MID(CC18,8,1)</f>
        <v>#REF!</v>
      </c>
      <c r="CD26" s="10" t="e">
        <f t="shared" si="4"/>
        <v>#REF!</v>
      </c>
      <c r="CE26" s="11" t="e">
        <f>CD26</f>
        <v>#REF!</v>
      </c>
      <c r="CF26" s="11" t="e">
        <f>IF(SUM(CE20:CE25)=0,0,1)</f>
        <v>#REF!</v>
      </c>
      <c r="CG26" s="11" t="e">
        <f>IF(CE26=CG9,IF(CF26=0,CG10,CG11)," ")</f>
        <v>#REF!</v>
      </c>
      <c r="CH26" s="11" t="e">
        <f>IF(CE26=CH9,IF(CF26=0,CH10,CH11)," ")</f>
        <v>#REF!</v>
      </c>
      <c r="CI26" s="11" t="e">
        <f>IF(CE26=CI9,IF(CF26=0,CI10,CI11)," ")</f>
        <v>#REF!</v>
      </c>
      <c r="CJ26" s="11" t="e">
        <f>IF(CE26=CJ9,IF(CF26=0,CJ10,CJ11)," ")</f>
        <v>#REF!</v>
      </c>
      <c r="CK26" s="11" t="e">
        <f>IF(CE26=CK9,IF(CF26=0,CK10,CK11)," ")</f>
        <v>#REF!</v>
      </c>
      <c r="CL26" s="11" t="e">
        <f>IF(CE26=CL9,IF(CF26=0,CL10,CL11)," ")</f>
        <v>#REF!</v>
      </c>
      <c r="CM26" s="11" t="e">
        <f>IF(CE26=CM9,IF(CF26=0,CM10,CM11)," ")</f>
        <v>#REF!</v>
      </c>
      <c r="CN26" s="11" t="e">
        <f>IF(CE26=CN9,IF(CF26=0,CN10,CN11)," ")</f>
        <v>#REF!</v>
      </c>
      <c r="CO26" s="11" t="e">
        <f>IF(CE26=CO9,IF(CF26=0,CO10,CO11)," ")</f>
        <v>#REF!</v>
      </c>
      <c r="CP26" s="11" t="e">
        <f>IF(CE26=0," ",IF(CE26=1," šimtas "," šimtai "))</f>
        <v>#REF!</v>
      </c>
      <c r="CQ26" s="11" t="e">
        <f t="shared" si="10"/>
        <v>#REF!</v>
      </c>
      <c r="CR26" s="11"/>
      <c r="CS26" s="11"/>
      <c r="CT26" s="11"/>
      <c r="CV26" s="10" t="e">
        <f>MID(CV18,8,1)</f>
        <v>#REF!</v>
      </c>
      <c r="CW26" s="10" t="e">
        <f t="shared" si="5"/>
        <v>#REF!</v>
      </c>
      <c r="CX26" s="11" t="e">
        <f>CW26</f>
        <v>#REF!</v>
      </c>
      <c r="CY26" s="11" t="e">
        <f>IF(SUM(CX20:CX25)=0,0,1)</f>
        <v>#REF!</v>
      </c>
      <c r="CZ26" s="11" t="e">
        <f>IF(CX26=CZ9,IF(CY26=0,CZ10,CZ11)," ")</f>
        <v>#REF!</v>
      </c>
      <c r="DA26" s="11" t="e">
        <f>IF(CX26=DA9,IF(CY26=0,DA10,DA11)," ")</f>
        <v>#REF!</v>
      </c>
      <c r="DB26" s="11" t="e">
        <f>IF(CX26=DB9,IF(CY26=0,DB10,DB11)," ")</f>
        <v>#REF!</v>
      </c>
      <c r="DC26" s="11" t="e">
        <f>IF(CX26=DC9,IF(CY26=0,DC10,DC11)," ")</f>
        <v>#REF!</v>
      </c>
      <c r="DD26" s="11" t="e">
        <f>IF(CX26=DD9,IF(CY26=0,DD10,DD11)," ")</f>
        <v>#REF!</v>
      </c>
      <c r="DE26" s="11" t="e">
        <f>IF(CX26=DE9,IF(CY26=0,DE10,DE11)," ")</f>
        <v>#REF!</v>
      </c>
      <c r="DF26" s="11" t="e">
        <f>IF(CX26=DF9,IF(CY26=0,DF10,DF11)," ")</f>
        <v>#REF!</v>
      </c>
      <c r="DG26" s="11" t="e">
        <f>IF(CX26=DG9,IF(CY26=0,DG10,DG11)," ")</f>
        <v>#REF!</v>
      </c>
      <c r="DH26" s="11" t="e">
        <f>IF(CX26=DH9,IF(CY26=0,DH10,DH11)," ")</f>
        <v>#REF!</v>
      </c>
      <c r="DI26" s="11" t="e">
        <f>IF(CX26=0," ",IF(CX26=1," šimtas "," šimtai "))</f>
        <v>#REF!</v>
      </c>
      <c r="DJ26" s="11" t="e">
        <f t="shared" si="11"/>
        <v>#REF!</v>
      </c>
      <c r="DK26" s="11"/>
      <c r="DL26" s="11"/>
      <c r="DM26" s="11"/>
    </row>
    <row r="27" spans="2:117" s="8" customFormat="1" ht="14.5" x14ac:dyDescent="0.3">
      <c r="B27" s="22"/>
      <c r="C27" s="22"/>
      <c r="D27" s="22"/>
      <c r="E27" s="10" t="e">
        <f>MID(E18,9,1)</f>
        <v>#REF!</v>
      </c>
      <c r="F27" s="10" t="e">
        <f t="shared" si="0"/>
        <v>#REF!</v>
      </c>
      <c r="G27" s="11" t="e">
        <f>ROUND(IF(AND(F27=1,F28&gt;0),MID(E18,9,2),F27),0)</f>
        <v>#REF!</v>
      </c>
      <c r="H27" s="11" t="e">
        <f>IF(SUM(G20:G26)=0,0,1)</f>
        <v>#REF!</v>
      </c>
      <c r="I27" s="11" t="e">
        <f>IF(G27=I9,IF(H27=0,I12,I13),IF(G27=I14,IF(H27=0,I15,I16)," "))</f>
        <v>#REF!</v>
      </c>
      <c r="J27" s="11" t="e">
        <f>IF(G27=J9,IF(H27=0,J12,J13),IF(G27=J14,IF(H27=0,J15,J16)," "))</f>
        <v>#REF!</v>
      </c>
      <c r="K27" s="11" t="e">
        <f>IF(G27=K9,IF(H27=0,K12,K13),IF(G27=K14,IF(H27=0,K15,K16)," "))</f>
        <v>#REF!</v>
      </c>
      <c r="L27" s="11" t="e">
        <f>IF(G27=L9,IF(H27=0,L12,L13),IF(G27=L14,IF(H27=0,L15,L16)," "))</f>
        <v>#REF!</v>
      </c>
      <c r="M27" s="11" t="e">
        <f>IF(G27=M9,IF(H27=0,M12,M13),IF(G27=M14,IF(H27=0,M15,M16)," "))</f>
        <v>#REF!</v>
      </c>
      <c r="N27" s="11" t="e">
        <f>IF(G27=N9,IF(H27=0,N12,N13),IF(G27=N14,IF(H27=0,N15,N16)," "))</f>
        <v>#REF!</v>
      </c>
      <c r="O27" s="11" t="e">
        <f>IF(G27=O9,IF(H27=0,O12,O13),IF(G27=O14,IF(H27=0,O15,O16)," "))</f>
        <v>#REF!</v>
      </c>
      <c r="P27" s="11" t="e">
        <f>IF(G27=P9,IF(H27=0,P12,P13),IF(G27=P14,IF(H27=0,P15,P16)," "))</f>
        <v>#REF!</v>
      </c>
      <c r="Q27" s="11" t="e">
        <f>IF(G27=Q9,IF(H27=0,Q12,Q13),IF(G27=Q14,IF(H27=0,Q15,Q16)," "))</f>
        <v>#REF!</v>
      </c>
      <c r="R27" s="11"/>
      <c r="S27" s="11" t="e">
        <f t="shared" si="6"/>
        <v>#REF!</v>
      </c>
      <c r="T27" s="11"/>
      <c r="U27" s="11"/>
      <c r="V27" s="11"/>
      <c r="X27" s="10" t="e">
        <f>MID(X18,9,1)</f>
        <v>#REF!</v>
      </c>
      <c r="Y27" s="10" t="e">
        <f t="shared" si="1"/>
        <v>#REF!</v>
      </c>
      <c r="Z27" s="11" t="e">
        <f>ROUND(IF(AND(Y27=1,Y28&gt;0),MID(X18,9,2),Y27),0)</f>
        <v>#REF!</v>
      </c>
      <c r="AA27" s="11" t="e">
        <f>IF(SUM(Z20:Z26)=0,0,1)</f>
        <v>#REF!</v>
      </c>
      <c r="AB27" s="11" t="e">
        <f>IF(Z27=AB9,IF(AA27=0,AB12,AB13),IF(Z27=AB14,IF(AA27=0,AB15,AB16)," "))</f>
        <v>#REF!</v>
      </c>
      <c r="AC27" s="11" t="e">
        <f>IF(Z27=AC9,IF(AA27=0,AC12,AC13),IF(Z27=AC14,IF(AA27=0,AC15,AC16)," "))</f>
        <v>#REF!</v>
      </c>
      <c r="AD27" s="11" t="e">
        <f>IF(Z27=AD9,IF(AA27=0,AD12,AD13),IF(Z27=AD14,IF(AA27=0,AD15,AD16)," "))</f>
        <v>#REF!</v>
      </c>
      <c r="AE27" s="11" t="e">
        <f>IF(Z27=AE9,IF(AA27=0,AE12,AE13),IF(Z27=AE14,IF(AA27=0,AE15,AE16)," "))</f>
        <v>#REF!</v>
      </c>
      <c r="AF27" s="11" t="e">
        <f>IF(Z27=AF9,IF(AA27=0,AF12,AF13),IF(Z27=AF14,IF(AA27=0,AF15,AF16)," "))</f>
        <v>#REF!</v>
      </c>
      <c r="AG27" s="11" t="e">
        <f>IF(Z27=AG9,IF(AA27=0,AG12,AG13),IF(Z27=AG14,IF(AA27=0,AG15,AG16)," "))</f>
        <v>#REF!</v>
      </c>
      <c r="AH27" s="11" t="e">
        <f>IF(Z27=AH9,IF(AA27=0,AH12,AH13),IF(Z27=AH14,IF(AA27=0,AH15,AH16)," "))</f>
        <v>#REF!</v>
      </c>
      <c r="AI27" s="11" t="e">
        <f>IF(Z27=AI9,IF(AA27=0,AI12,AI13),IF(Z27=AI14,IF(AA27=0,AI15,AI16)," "))</f>
        <v>#REF!</v>
      </c>
      <c r="AJ27" s="11" t="e">
        <f>IF(Z27=AJ9,IF(AA27=0,AJ12,AJ13),IF(Z27=AJ14,IF(AA27=0,AJ15,AJ16)," "))</f>
        <v>#REF!</v>
      </c>
      <c r="AK27" s="11"/>
      <c r="AL27" s="11" t="e">
        <f t="shared" si="7"/>
        <v>#REF!</v>
      </c>
      <c r="AM27" s="11"/>
      <c r="AN27" s="11"/>
      <c r="AO27" s="11"/>
      <c r="AQ27" s="10" t="e">
        <f>MID(AQ18,9,1)</f>
        <v>#REF!</v>
      </c>
      <c r="AR27" s="10" t="e">
        <f t="shared" si="2"/>
        <v>#REF!</v>
      </c>
      <c r="AS27" s="11" t="e">
        <f>ROUND(IF(AND(AR27=1,AR28&gt;0),MID(AQ18,9,2),AR27),0)</f>
        <v>#REF!</v>
      </c>
      <c r="AT27" s="11" t="e">
        <f>IF(SUM(AS20:AS26)=0,0,1)</f>
        <v>#REF!</v>
      </c>
      <c r="AU27" s="11" t="e">
        <f>IF(AS27=AU9,IF(AT27=0,AU12,AU13),IF(AS27=AU14,IF(AT27=0,AU15,AU16)," "))</f>
        <v>#REF!</v>
      </c>
      <c r="AV27" s="11" t="e">
        <f>IF(AS27=AV9,IF(AT27=0,AV12,AV13),IF(AS27=AV14,IF(AT27=0,AV15,AV16)," "))</f>
        <v>#REF!</v>
      </c>
      <c r="AW27" s="11" t="e">
        <f>IF(AS27=AW9,IF(AT27=0,AW12,AW13),IF(AS27=AW14,IF(AT27=0,AW15,AW16)," "))</f>
        <v>#REF!</v>
      </c>
      <c r="AX27" s="11" t="e">
        <f>IF(AS27=AX9,IF(AT27=0,AX12,AX13),IF(AS27=AX14,IF(AT27=0,AX15,AX16)," "))</f>
        <v>#REF!</v>
      </c>
      <c r="AY27" s="11" t="e">
        <f>IF(AS27=AY9,IF(AT27=0,AY12,AY13),IF(AS27=AY14,IF(AT27=0,AY15,AY16)," "))</f>
        <v>#REF!</v>
      </c>
      <c r="AZ27" s="11" t="e">
        <f>IF(AS27=AZ9,IF(AT27=0,AZ12,AZ13),IF(AS27=AZ14,IF(AT27=0,AZ15,AZ16)," "))</f>
        <v>#REF!</v>
      </c>
      <c r="BA27" s="11" t="e">
        <f>IF(AS27=BA9,IF(AT27=0,BA12,BA13),IF(AS27=BA14,IF(AT27=0,BA15,BA16)," "))</f>
        <v>#REF!</v>
      </c>
      <c r="BB27" s="11" t="e">
        <f>IF(AS27=BB9,IF(AT27=0,BB12,BB13),IF(AS27=BB14,IF(AT27=0,BB15,BB16)," "))</f>
        <v>#REF!</v>
      </c>
      <c r="BC27" s="11" t="e">
        <f>IF(AS27=BC9,IF(AT27=0,BC12,BC13),IF(AS27=BC14,IF(AT27=0,BC15,BC16)," "))</f>
        <v>#REF!</v>
      </c>
      <c r="BD27" s="11"/>
      <c r="BE27" s="11" t="e">
        <f t="shared" si="8"/>
        <v>#REF!</v>
      </c>
      <c r="BF27" s="11"/>
      <c r="BG27" s="11"/>
      <c r="BH27" s="11"/>
      <c r="BJ27" s="10" t="e">
        <f>MID(BJ18,9,1)</f>
        <v>#REF!</v>
      </c>
      <c r="BK27" s="10" t="e">
        <f t="shared" si="3"/>
        <v>#REF!</v>
      </c>
      <c r="BL27" s="11" t="e">
        <f>ROUND(IF(AND(BK27=1,BK28&gt;0),MID(BJ18,9,2),BK27),0)</f>
        <v>#REF!</v>
      </c>
      <c r="BM27" s="11" t="e">
        <f>IF(SUM(BL20:BL26)=0,0,1)</f>
        <v>#REF!</v>
      </c>
      <c r="BN27" s="11" t="e">
        <f>IF(BL27=BN9,IF(BM27=0,BN12,BN13),IF(BL27=BN14,IF(BM27=0,BN15,BN16)," "))</f>
        <v>#REF!</v>
      </c>
      <c r="BO27" s="11" t="e">
        <f>IF(BL27=BO9,IF(BM27=0,BO12,BO13),IF(BL27=BO14,IF(BM27=0,BO15,BO16)," "))</f>
        <v>#REF!</v>
      </c>
      <c r="BP27" s="11" t="e">
        <f>IF(BL27=BP9,IF(BM27=0,BP12,BP13),IF(BL27=BP14,IF(BM27=0,BP15,BP16)," "))</f>
        <v>#REF!</v>
      </c>
      <c r="BQ27" s="11" t="e">
        <f>IF(BL27=BQ9,IF(BM27=0,BQ12,BQ13),IF(BL27=BQ14,IF(BM27=0,BQ15,BQ16)," "))</f>
        <v>#REF!</v>
      </c>
      <c r="BR27" s="11" t="e">
        <f>IF(BL27=BR9,IF(BM27=0,BR12,BR13),IF(BL27=BR14,IF(BM27=0,BR15,BR16)," "))</f>
        <v>#REF!</v>
      </c>
      <c r="BS27" s="11" t="e">
        <f>IF(BL27=BS9,IF(BM27=0,BS12,BS13),IF(BL27=BS14,IF(BM27=0,BS15,BS16)," "))</f>
        <v>#REF!</v>
      </c>
      <c r="BT27" s="11" t="e">
        <f>IF(BL27=BT9,IF(BM27=0,BT12,BT13),IF(BL27=BT14,IF(BM27=0,BT15,BT16)," "))</f>
        <v>#REF!</v>
      </c>
      <c r="BU27" s="11" t="e">
        <f>IF(BL27=BU9,IF(BM27=0,BU12,BU13),IF(BL27=BU14,IF(BM27=0,BU15,BU16)," "))</f>
        <v>#REF!</v>
      </c>
      <c r="BV27" s="11" t="e">
        <f>IF(BL27=BV9,IF(BM27=0,BV12,BV13),IF(BL27=BV14,IF(BM27=0,BV15,BV16)," "))</f>
        <v>#REF!</v>
      </c>
      <c r="BW27" s="11"/>
      <c r="BX27" s="11" t="e">
        <f t="shared" si="9"/>
        <v>#REF!</v>
      </c>
      <c r="BY27" s="11"/>
      <c r="BZ27" s="11"/>
      <c r="CA27" s="11"/>
      <c r="CC27" s="10" t="e">
        <f>MID(CC18,9,1)</f>
        <v>#REF!</v>
      </c>
      <c r="CD27" s="10" t="e">
        <f t="shared" si="4"/>
        <v>#REF!</v>
      </c>
      <c r="CE27" s="11" t="e">
        <f>ROUND(IF(AND(CD27=1,CD28&gt;0),MID(CC18,9,2),CD27),0)</f>
        <v>#REF!</v>
      </c>
      <c r="CF27" s="11" t="e">
        <f>IF(SUM(CE20:CE26)=0,0,1)</f>
        <v>#REF!</v>
      </c>
      <c r="CG27" s="11" t="e">
        <f>IF(CE27=CG9,IF(CF27=0,CG12,CG13),IF(CE27=CG14,IF(CF27=0,CG15,CG16)," "))</f>
        <v>#REF!</v>
      </c>
      <c r="CH27" s="11" t="e">
        <f>IF(CE27=CH9,IF(CF27=0,CH12,CH13),IF(CE27=CH14,IF(CF27=0,CH15,CH16)," "))</f>
        <v>#REF!</v>
      </c>
      <c r="CI27" s="11" t="e">
        <f>IF(CE27=CI9,IF(CF27=0,CI12,CI13),IF(CE27=CI14,IF(CF27=0,CI15,CI16)," "))</f>
        <v>#REF!</v>
      </c>
      <c r="CJ27" s="11" t="e">
        <f>IF(CE27=CJ9,IF(CF27=0,CJ12,CJ13),IF(CE27=CJ14,IF(CF27=0,CJ15,CJ16)," "))</f>
        <v>#REF!</v>
      </c>
      <c r="CK27" s="11" t="e">
        <f>IF(CE27=CK9,IF(CF27=0,CK12,CK13),IF(CE27=CK14,IF(CF27=0,CK15,CK16)," "))</f>
        <v>#REF!</v>
      </c>
      <c r="CL27" s="11" t="e">
        <f>IF(CE27=CL9,IF(CF27=0,CL12,CL13),IF(CE27=CL14,IF(CF27=0,CL15,CL16)," "))</f>
        <v>#REF!</v>
      </c>
      <c r="CM27" s="11" t="e">
        <f>IF(CE27=CM9,IF(CF27=0,CM12,CM13),IF(CE27=CM14,IF(CF27=0,CM15,CM16)," "))</f>
        <v>#REF!</v>
      </c>
      <c r="CN27" s="11" t="e">
        <f>IF(CE27=CN9,IF(CF27=0,CN12,CN13),IF(CE27=CN14,IF(CF27=0,CN15,CN16)," "))</f>
        <v>#REF!</v>
      </c>
      <c r="CO27" s="11" t="e">
        <f>IF(CE27=CO9,IF(CF27=0,CO12,CO13),IF(CE27=CO14,IF(CF27=0,CO15,CO16)," "))</f>
        <v>#REF!</v>
      </c>
      <c r="CP27" s="11"/>
      <c r="CQ27" s="11" t="e">
        <f t="shared" si="10"/>
        <v>#REF!</v>
      </c>
      <c r="CR27" s="11"/>
      <c r="CS27" s="11"/>
      <c r="CT27" s="11"/>
      <c r="CV27" s="10" t="e">
        <f>MID(CV18,9,1)</f>
        <v>#REF!</v>
      </c>
      <c r="CW27" s="10" t="e">
        <f t="shared" si="5"/>
        <v>#REF!</v>
      </c>
      <c r="CX27" s="11" t="e">
        <f>ROUND(IF(AND(CW27=1,CW28&gt;0),MID(CV18,9,2),CW27),0)</f>
        <v>#REF!</v>
      </c>
      <c r="CY27" s="11" t="e">
        <f>IF(SUM(CX20:CX26)=0,0,1)</f>
        <v>#REF!</v>
      </c>
      <c r="CZ27" s="11" t="e">
        <f>IF(CX27=CZ9,IF(CY27=0,CZ12,CZ13),IF(CX27=CZ14,IF(CY27=0,CZ15,CZ16)," "))</f>
        <v>#REF!</v>
      </c>
      <c r="DA27" s="11" t="e">
        <f>IF(CX27=DA9,IF(CY27=0,DA12,DA13),IF(CX27=DA14,IF(CY27=0,DA15,DA16)," "))</f>
        <v>#REF!</v>
      </c>
      <c r="DB27" s="11" t="e">
        <f>IF(CX27=DB9,IF(CY27=0,DB12,DB13),IF(CX27=DB14,IF(CY27=0,DB15,DB16)," "))</f>
        <v>#REF!</v>
      </c>
      <c r="DC27" s="11" t="e">
        <f>IF(CX27=DC9,IF(CY27=0,DC12,DC13),IF(CX27=DC14,IF(CY27=0,DC15,DC16)," "))</f>
        <v>#REF!</v>
      </c>
      <c r="DD27" s="11" t="e">
        <f>IF(CX27=DD9,IF(CY27=0,DD12,DD13),IF(CX27=DD14,IF(CY27=0,DD15,DD16)," "))</f>
        <v>#REF!</v>
      </c>
      <c r="DE27" s="11" t="e">
        <f>IF(CX27=DE9,IF(CY27=0,DE12,DE13),IF(CX27=DE14,IF(CY27=0,DE15,DE16)," "))</f>
        <v>#REF!</v>
      </c>
      <c r="DF27" s="11" t="e">
        <f>IF(CX27=DF9,IF(CY27=0,DF12,DF13),IF(CX27=DF14,IF(CY27=0,DF15,DF16)," "))</f>
        <v>#REF!</v>
      </c>
      <c r="DG27" s="11" t="e">
        <f>IF(CX27=DG9,IF(CY27=0,DG12,DG13),IF(CX27=DG14,IF(CY27=0,DG15,DG16)," "))</f>
        <v>#REF!</v>
      </c>
      <c r="DH27" s="11" t="e">
        <f>IF(CX27=DH9,IF(CY27=0,DH12,DH13),IF(CX27=DH14,IF(CY27=0,DH15,DH16)," "))</f>
        <v>#REF!</v>
      </c>
      <c r="DI27" s="11"/>
      <c r="DJ27" s="11" t="e">
        <f t="shared" si="11"/>
        <v>#REF!</v>
      </c>
      <c r="DK27" s="11"/>
      <c r="DL27" s="11"/>
      <c r="DM27" s="11"/>
    </row>
    <row r="28" spans="2:117" ht="14.5" x14ac:dyDescent="0.3">
      <c r="E28" s="10" t="e">
        <f>MID(E18,10,1)</f>
        <v>#REF!</v>
      </c>
      <c r="F28" s="10" t="e">
        <f t="shared" si="0"/>
        <v>#REF!</v>
      </c>
      <c r="G28" s="11" t="e">
        <f>IF(LEN(G27)&gt;1,0,F28)</f>
        <v>#REF!</v>
      </c>
      <c r="H28" s="11" t="e">
        <f>IF(SUM(G20:G27)=0,0,1)</f>
        <v>#REF!</v>
      </c>
      <c r="I28" s="11" t="e">
        <f>IF(G28=I9,IF(H28=0,I10,I11)," ")</f>
        <v>#REF!</v>
      </c>
      <c r="J28" s="11" t="e">
        <f>IF(G28=J9,IF(H28=0,J10,J11)," ")</f>
        <v>#REF!</v>
      </c>
      <c r="K28" s="11" t="e">
        <f>IF(G28=K9,IF(H28=0,K10,K11)," ")</f>
        <v>#REF!</v>
      </c>
      <c r="L28" s="11" t="e">
        <f>IF(G28=L9,IF(H28=0,L10,L11)," ")</f>
        <v>#REF!</v>
      </c>
      <c r="M28" s="11" t="e">
        <f>IF(G28=M9,IF(H28=0,M10,M11)," ")</f>
        <v>#REF!</v>
      </c>
      <c r="N28" s="11" t="e">
        <f>IF(G28=N9,IF(H28=0,N10,N11)," ")</f>
        <v>#REF!</v>
      </c>
      <c r="O28" s="11" t="e">
        <f>IF(G28=O9,IF(H28=0,O10,O11)," ")</f>
        <v>#REF!</v>
      </c>
      <c r="P28" s="11" t="e">
        <f>IF(G28=P9,IF(H28=0,P10,P11)," ")</f>
        <v>#REF!</v>
      </c>
      <c r="Q28" s="11" t="e">
        <f>IF(G28=Q9,IF(H28=0,Q10,Q11)," ")</f>
        <v>#REF!</v>
      </c>
      <c r="R28" s="11"/>
      <c r="S28" s="11" t="e">
        <f>I28&amp;J28&amp;K28&amp;L28&amp;M28&amp;N28&amp;O28&amp;P28&amp;Q28&amp;R28&amp;" Eur "</f>
        <v>#REF!</v>
      </c>
      <c r="T28" s="11"/>
      <c r="U28" s="11"/>
      <c r="V28" s="11"/>
      <c r="X28" s="10" t="e">
        <f>MID(X18,10,1)</f>
        <v>#REF!</v>
      </c>
      <c r="Y28" s="10" t="e">
        <f t="shared" si="1"/>
        <v>#REF!</v>
      </c>
      <c r="Z28" s="11" t="e">
        <f>IF(LEN(Z27)&gt;1,0,Y28)</f>
        <v>#REF!</v>
      </c>
      <c r="AA28" s="11" t="e">
        <f>IF(SUM(Z20:Z27)=0,0,1)</f>
        <v>#REF!</v>
      </c>
      <c r="AB28" s="11" t="e">
        <f>IF(Z28=AB9,IF(AA28=0,AB10,AB11)," ")</f>
        <v>#REF!</v>
      </c>
      <c r="AC28" s="11" t="e">
        <f>IF(Z28=AC9,IF(AA28=0,AC10,AC11)," ")</f>
        <v>#REF!</v>
      </c>
      <c r="AD28" s="11" t="e">
        <f>IF(Z28=AD9,IF(AA28=0,AD10,AD11)," ")</f>
        <v>#REF!</v>
      </c>
      <c r="AE28" s="11" t="e">
        <f>IF(Z28=AE9,IF(AA28=0,AE10,AE11)," ")</f>
        <v>#REF!</v>
      </c>
      <c r="AF28" s="11" t="e">
        <f>IF(Z28=AF9,IF(AA28=0,AF10,AF11)," ")</f>
        <v>#REF!</v>
      </c>
      <c r="AG28" s="11" t="e">
        <f>IF(Z28=AG9,IF(AA28=0,AG10,AG11)," ")</f>
        <v>#REF!</v>
      </c>
      <c r="AH28" s="11" t="e">
        <f>IF(Z28=AH9,IF(AA28=0,AH10,AH11)," ")</f>
        <v>#REF!</v>
      </c>
      <c r="AI28" s="11" t="e">
        <f>IF(Z28=AI9,IF(AA28=0,AI10,AI11)," ")</f>
        <v>#REF!</v>
      </c>
      <c r="AJ28" s="11" t="e">
        <f>IF(Z28=AJ9,IF(AA28=0,AJ10,AJ11)," ")</f>
        <v>#REF!</v>
      </c>
      <c r="AK28" s="11"/>
      <c r="AL28" s="11" t="e">
        <f>AB28&amp;AC28&amp;AD28&amp;AE28&amp;AF28&amp;AG28&amp;AH28&amp;AI28&amp;AJ28&amp;AK28&amp;" Eur "</f>
        <v>#REF!</v>
      </c>
      <c r="AM28" s="11"/>
      <c r="AN28" s="11"/>
      <c r="AO28" s="11"/>
      <c r="AQ28" s="10" t="e">
        <f>MID(AQ18,10,1)</f>
        <v>#REF!</v>
      </c>
      <c r="AR28" s="10" t="e">
        <f t="shared" si="2"/>
        <v>#REF!</v>
      </c>
      <c r="AS28" s="11" t="e">
        <f>IF(LEN(AS27)&gt;1,0,AR28)</f>
        <v>#REF!</v>
      </c>
      <c r="AT28" s="11" t="e">
        <f>IF(SUM(AS20:AS27)=0,0,1)</f>
        <v>#REF!</v>
      </c>
      <c r="AU28" s="11" t="e">
        <f>IF(AS28=AU9,IF(AT28=0,AU10,AU11)," ")</f>
        <v>#REF!</v>
      </c>
      <c r="AV28" s="11" t="e">
        <f>IF(AS28=AV9,IF(AT28=0,AV10,AV11)," ")</f>
        <v>#REF!</v>
      </c>
      <c r="AW28" s="11" t="e">
        <f>IF(AS28=AW9,IF(AT28=0,AW10,AW11)," ")</f>
        <v>#REF!</v>
      </c>
      <c r="AX28" s="11" t="e">
        <f>IF(AS28=AX9,IF(AT28=0,AX10,AX11)," ")</f>
        <v>#REF!</v>
      </c>
      <c r="AY28" s="11" t="e">
        <f>IF(AS28=AY9,IF(AT28=0,AY10,AY11)," ")</f>
        <v>#REF!</v>
      </c>
      <c r="AZ28" s="11" t="e">
        <f>IF(AS28=AZ9,IF(AT28=0,AZ10,AZ11)," ")</f>
        <v>#REF!</v>
      </c>
      <c r="BA28" s="11" t="e">
        <f>IF(AS28=BA9,IF(AT28=0,BA10,BA11)," ")</f>
        <v>#REF!</v>
      </c>
      <c r="BB28" s="11" t="e">
        <f>IF(AS28=BB9,IF(AT28=0,BB10,BB11)," ")</f>
        <v>#REF!</v>
      </c>
      <c r="BC28" s="11" t="e">
        <f>IF(AS28=BC9,IF(AT28=0,BC10,BC11)," ")</f>
        <v>#REF!</v>
      </c>
      <c r="BD28" s="11"/>
      <c r="BE28" s="11" t="e">
        <f>AU28&amp;AV28&amp;AW28&amp;AX28&amp;AY28&amp;AZ28&amp;BA28&amp;BB28&amp;BC28&amp;BD28&amp;" Eur "</f>
        <v>#REF!</v>
      </c>
      <c r="BF28" s="11"/>
      <c r="BG28" s="11"/>
      <c r="BH28" s="11"/>
      <c r="BJ28" s="10" t="e">
        <f>MID(BJ18,10,1)</f>
        <v>#REF!</v>
      </c>
      <c r="BK28" s="10" t="e">
        <f t="shared" si="3"/>
        <v>#REF!</v>
      </c>
      <c r="BL28" s="11" t="e">
        <f>IF(LEN(BL27)&gt;1,0,BK28)</f>
        <v>#REF!</v>
      </c>
      <c r="BM28" s="11" t="e">
        <f>IF(SUM(BL20:BL27)=0,0,1)</f>
        <v>#REF!</v>
      </c>
      <c r="BN28" s="11" t="e">
        <f>IF(BL28=BN9,IF(BM28=0,BN10,BN11)," ")</f>
        <v>#REF!</v>
      </c>
      <c r="BO28" s="11" t="e">
        <f>IF(BL28=BO9,IF(BM28=0,BO10,BO11)," ")</f>
        <v>#REF!</v>
      </c>
      <c r="BP28" s="11" t="e">
        <f>IF(BL28=BP9,IF(BM28=0,BP10,BP11)," ")</f>
        <v>#REF!</v>
      </c>
      <c r="BQ28" s="11" t="e">
        <f>IF(BL28=BQ9,IF(BM28=0,BQ10,BQ11)," ")</f>
        <v>#REF!</v>
      </c>
      <c r="BR28" s="11" t="e">
        <f>IF(BL28=BR9,IF(BM28=0,BR10,BR11)," ")</f>
        <v>#REF!</v>
      </c>
      <c r="BS28" s="11" t="e">
        <f>IF(BL28=BS9,IF(BM28=0,BS10,BS11)," ")</f>
        <v>#REF!</v>
      </c>
      <c r="BT28" s="11" t="e">
        <f>IF(BL28=BT9,IF(BM28=0,BT10,BT11)," ")</f>
        <v>#REF!</v>
      </c>
      <c r="BU28" s="11" t="e">
        <f>IF(BL28=BU9,IF(BM28=0,BU10,BU11)," ")</f>
        <v>#REF!</v>
      </c>
      <c r="BV28" s="11" t="e">
        <f>IF(BL28=BV9,IF(BM28=0,BV10,BV11)," ")</f>
        <v>#REF!</v>
      </c>
      <c r="BW28" s="11"/>
      <c r="BX28" s="11" t="e">
        <f>BN28&amp;BO28&amp;BP28&amp;BQ28&amp;BR28&amp;BS28&amp;BT28&amp;BU28&amp;BV28&amp;BW28&amp;" Eur "</f>
        <v>#REF!</v>
      </c>
      <c r="BY28" s="11"/>
      <c r="BZ28" s="11"/>
      <c r="CA28" s="11"/>
      <c r="CC28" s="10" t="e">
        <f>MID(CC18,10,1)</f>
        <v>#REF!</v>
      </c>
      <c r="CD28" s="10" t="e">
        <f t="shared" si="4"/>
        <v>#REF!</v>
      </c>
      <c r="CE28" s="11" t="e">
        <f>IF(LEN(CE27)&gt;1,0,CD28)</f>
        <v>#REF!</v>
      </c>
      <c r="CF28" s="11" t="e">
        <f>IF(SUM(CE20:CE27)=0,0,1)</f>
        <v>#REF!</v>
      </c>
      <c r="CG28" s="11" t="e">
        <f>IF(CE28=CG9,IF(CF28=0,CG10,CG11)," ")</f>
        <v>#REF!</v>
      </c>
      <c r="CH28" s="11" t="e">
        <f>IF(CE28=CH9,IF(CF28=0,CH10,CH11)," ")</f>
        <v>#REF!</v>
      </c>
      <c r="CI28" s="11" t="e">
        <f>IF(CE28=CI9,IF(CF28=0,CI10,CI11)," ")</f>
        <v>#REF!</v>
      </c>
      <c r="CJ28" s="11" t="e">
        <f>IF(CE28=CJ9,IF(CF28=0,CJ10,CJ11)," ")</f>
        <v>#REF!</v>
      </c>
      <c r="CK28" s="11" t="e">
        <f>IF(CE28=CK9,IF(CF28=0,CK10,CK11)," ")</f>
        <v>#REF!</v>
      </c>
      <c r="CL28" s="11" t="e">
        <f>IF(CE28=CL9,IF(CF28=0,CL10,CL11)," ")</f>
        <v>#REF!</v>
      </c>
      <c r="CM28" s="11" t="e">
        <f>IF(CE28=CM9,IF(CF28=0,CM10,CM11)," ")</f>
        <v>#REF!</v>
      </c>
      <c r="CN28" s="11" t="e">
        <f>IF(CE28=CN9,IF(CF28=0,CN10,CN11)," ")</f>
        <v>#REF!</v>
      </c>
      <c r="CO28" s="11" t="e">
        <f>IF(CE28=CO9,IF(CF28=0,CO10,CO11)," ")</f>
        <v>#REF!</v>
      </c>
      <c r="CP28" s="11"/>
      <c r="CQ28" s="11" t="e">
        <f>CG28&amp;CH28&amp;CI28&amp;CJ28&amp;CK28&amp;CL28&amp;CM28&amp;CN28&amp;CO28&amp;CP28&amp;" Eur "</f>
        <v>#REF!</v>
      </c>
      <c r="CR28" s="11"/>
      <c r="CS28" s="11"/>
      <c r="CT28" s="11"/>
      <c r="CV28" s="10" t="e">
        <f>MID(CV18,10,1)</f>
        <v>#REF!</v>
      </c>
      <c r="CW28" s="10" t="e">
        <f t="shared" si="5"/>
        <v>#REF!</v>
      </c>
      <c r="CX28" s="11" t="e">
        <f>IF(LEN(CX27)&gt;1,0,CW28)</f>
        <v>#REF!</v>
      </c>
      <c r="CY28" s="11" t="e">
        <f>IF(SUM(CX20:CX27)=0,0,1)</f>
        <v>#REF!</v>
      </c>
      <c r="CZ28" s="11" t="e">
        <f>IF(CX28=CZ9,IF(CY28=0,CZ10,CZ11)," ")</f>
        <v>#REF!</v>
      </c>
      <c r="DA28" s="11" t="e">
        <f>IF(CX28=DA9,IF(CY28=0,DA10,DA11)," ")</f>
        <v>#REF!</v>
      </c>
      <c r="DB28" s="11" t="e">
        <f>IF(CX28=DB9,IF(CY28=0,DB10,DB11)," ")</f>
        <v>#REF!</v>
      </c>
      <c r="DC28" s="11" t="e">
        <f>IF(CX28=DC9,IF(CY28=0,DC10,DC11)," ")</f>
        <v>#REF!</v>
      </c>
      <c r="DD28" s="11" t="e">
        <f>IF(CX28=DD9,IF(CY28=0,DD10,DD11)," ")</f>
        <v>#REF!</v>
      </c>
      <c r="DE28" s="11" t="e">
        <f>IF(CX28=DE9,IF(CY28=0,DE10,DE11)," ")</f>
        <v>#REF!</v>
      </c>
      <c r="DF28" s="11" t="e">
        <f>IF(CX28=DF9,IF(CY28=0,DF10,DF11)," ")</f>
        <v>#REF!</v>
      </c>
      <c r="DG28" s="11" t="e">
        <f>IF(CX28=DG9,IF(CY28=0,DG10,DG11)," ")</f>
        <v>#REF!</v>
      </c>
      <c r="DH28" s="11" t="e">
        <f>IF(CX28=DH9,IF(CY28=0,DH10,DH11)," ")</f>
        <v>#REF!</v>
      </c>
      <c r="DI28" s="11"/>
      <c r="DJ28" s="11" t="e">
        <f>CZ28&amp;DA28&amp;DB28&amp;DC28&amp;DD28&amp;DE28&amp;DF28&amp;DG28&amp;DH28&amp;DI28&amp;" Eur "</f>
        <v>#REF!</v>
      </c>
      <c r="DK28" s="11"/>
      <c r="DL28" s="11"/>
      <c r="DM28" s="11"/>
    </row>
    <row r="29" spans="2:117" ht="14.5" x14ac:dyDescent="0.3">
      <c r="E29" s="10" t="e">
        <f>MID(E18,12,2)</f>
        <v>#REF!</v>
      </c>
      <c r="F29" s="10" t="e">
        <f>E29</f>
        <v>#REF!</v>
      </c>
      <c r="G29" s="11" t="e">
        <f>F29</f>
        <v>#REF!</v>
      </c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 t="e">
        <f>G29&amp;" ct"</f>
        <v>#REF!</v>
      </c>
      <c r="T29" s="11" t="str">
        <f>H29&amp;" ct"</f>
        <v xml:space="preserve"> ct</v>
      </c>
      <c r="U29" s="11" t="str">
        <f>I29&amp;" ct"</f>
        <v xml:space="preserve"> ct</v>
      </c>
      <c r="V29" s="11" t="str">
        <f>J29&amp;" ct"</f>
        <v xml:space="preserve"> ct</v>
      </c>
      <c r="X29" s="10" t="e">
        <f>MID(X18,12,2)</f>
        <v>#REF!</v>
      </c>
      <c r="Y29" s="10" t="e">
        <f>X29</f>
        <v>#REF!</v>
      </c>
      <c r="Z29" s="11" t="e">
        <f>Y29</f>
        <v>#REF!</v>
      </c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 t="e">
        <f>Z29&amp;" ct"</f>
        <v>#REF!</v>
      </c>
      <c r="AM29" s="11" t="str">
        <f>AA29&amp;" ct"</f>
        <v xml:space="preserve"> ct</v>
      </c>
      <c r="AN29" s="11" t="str">
        <f>AB29&amp;" ct"</f>
        <v xml:space="preserve"> ct</v>
      </c>
      <c r="AO29" s="11" t="str">
        <f>AC29&amp;" ct"</f>
        <v xml:space="preserve"> ct</v>
      </c>
      <c r="AQ29" s="10" t="e">
        <f>MID(AQ18,12,2)</f>
        <v>#REF!</v>
      </c>
      <c r="AR29" s="10" t="e">
        <f>AQ29</f>
        <v>#REF!</v>
      </c>
      <c r="AS29" s="11" t="e">
        <f>AR29</f>
        <v>#REF!</v>
      </c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 t="e">
        <f>AS29&amp;" ct"</f>
        <v>#REF!</v>
      </c>
      <c r="BF29" s="11" t="str">
        <f>AT29&amp;" ct"</f>
        <v xml:space="preserve"> ct</v>
      </c>
      <c r="BG29" s="11" t="str">
        <f>AU29&amp;" ct"</f>
        <v xml:space="preserve"> ct</v>
      </c>
      <c r="BH29" s="11" t="str">
        <f>AV29&amp;" ct"</f>
        <v xml:space="preserve"> ct</v>
      </c>
      <c r="BJ29" s="10" t="e">
        <f>MID(BJ18,12,2)</f>
        <v>#REF!</v>
      </c>
      <c r="BK29" s="10" t="e">
        <f>BJ29</f>
        <v>#REF!</v>
      </c>
      <c r="BL29" s="11" t="e">
        <f>BK29</f>
        <v>#REF!</v>
      </c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 t="e">
        <f>BL29&amp;" ct"</f>
        <v>#REF!</v>
      </c>
      <c r="BY29" s="11" t="str">
        <f>BM29&amp;" ct"</f>
        <v xml:space="preserve"> ct</v>
      </c>
      <c r="BZ29" s="11" t="str">
        <f>BN29&amp;" ct"</f>
        <v xml:space="preserve"> ct</v>
      </c>
      <c r="CA29" s="11" t="str">
        <f>BO29&amp;" ct"</f>
        <v xml:space="preserve"> ct</v>
      </c>
      <c r="CC29" s="10" t="e">
        <f>MID(CC18,12,2)</f>
        <v>#REF!</v>
      </c>
      <c r="CD29" s="10" t="e">
        <f>CC29</f>
        <v>#REF!</v>
      </c>
      <c r="CE29" s="11" t="e">
        <f>CD29</f>
        <v>#REF!</v>
      </c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 t="e">
        <f>CE29&amp;" ct"</f>
        <v>#REF!</v>
      </c>
      <c r="CR29" s="11" t="str">
        <f>CF29&amp;" ct"</f>
        <v xml:space="preserve"> ct</v>
      </c>
      <c r="CS29" s="11" t="str">
        <f>CG29&amp;" ct"</f>
        <v xml:space="preserve"> ct</v>
      </c>
      <c r="CT29" s="11" t="str">
        <f>CH29&amp;" ct"</f>
        <v xml:space="preserve"> ct</v>
      </c>
      <c r="CV29" s="10" t="e">
        <f>MID(CV18,12,2)</f>
        <v>#REF!</v>
      </c>
      <c r="CW29" s="10" t="e">
        <f>CV29</f>
        <v>#REF!</v>
      </c>
      <c r="CX29" s="11" t="e">
        <f>CW29</f>
        <v>#REF!</v>
      </c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 t="e">
        <f>CX29&amp;" ct"</f>
        <v>#REF!</v>
      </c>
      <c r="DK29" s="11" t="str">
        <f>CY29&amp;" ct"</f>
        <v xml:space="preserve"> ct</v>
      </c>
      <c r="DL29" s="11" t="str">
        <f>CZ29&amp;" ct"</f>
        <v xml:space="preserve"> ct</v>
      </c>
      <c r="DM29" s="11" t="str">
        <f>DA29&amp;" ct"</f>
        <v xml:space="preserve"> ct</v>
      </c>
    </row>
    <row r="30" spans="2:117" ht="14.5" x14ac:dyDescent="0.3">
      <c r="E30" s="11" t="e">
        <f>TRIM(S30)</f>
        <v>#REF!</v>
      </c>
      <c r="F30" s="10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2" t="e">
        <f>S20&amp;S21&amp;S22&amp;S23&amp;S24&amp;S25&amp;S26&amp;S27&amp;S28&amp;S29</f>
        <v>#REF!</v>
      </c>
      <c r="T30" s="11"/>
      <c r="U30" s="11"/>
      <c r="V30" s="11"/>
      <c r="X30" s="11" t="e">
        <f>TRIM(AL30)</f>
        <v>#REF!</v>
      </c>
      <c r="Y30" s="10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2" t="e">
        <f>AL20&amp;AL21&amp;AL22&amp;AL23&amp;AL24&amp;AL25&amp;AL26&amp;AL27&amp;AL28&amp;AL29</f>
        <v>#REF!</v>
      </c>
      <c r="AM30" s="11"/>
      <c r="AN30" s="11"/>
      <c r="AO30" s="11"/>
      <c r="AQ30" s="11" t="e">
        <f>TRIM(BE30)</f>
        <v>#REF!</v>
      </c>
      <c r="AR30" s="10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2" t="e">
        <f>BE20&amp;BE21&amp;BE22&amp;BE23&amp;BE24&amp;BE25&amp;BE26&amp;BE27&amp;BE28&amp;BE29</f>
        <v>#REF!</v>
      </c>
      <c r="BF30" s="11"/>
      <c r="BG30" s="11"/>
      <c r="BH30" s="11"/>
      <c r="BJ30" s="11" t="e">
        <f>TRIM(BX30)</f>
        <v>#REF!</v>
      </c>
      <c r="BK30" s="10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2" t="e">
        <f>BX20&amp;BX21&amp;BX22&amp;BX23&amp;BX24&amp;BX25&amp;BX26&amp;BX27&amp;BX28&amp;BX29</f>
        <v>#REF!</v>
      </c>
      <c r="BY30" s="11"/>
      <c r="BZ30" s="11"/>
      <c r="CA30" s="11"/>
      <c r="CC30" s="11" t="e">
        <f>TRIM(CQ30)</f>
        <v>#REF!</v>
      </c>
      <c r="CD30" s="10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2" t="e">
        <f>CQ20&amp;CQ21&amp;CQ22&amp;CQ23&amp;CQ24&amp;CQ25&amp;CQ26&amp;CQ27&amp;CQ28&amp;CQ29</f>
        <v>#REF!</v>
      </c>
      <c r="CR30" s="11"/>
      <c r="CS30" s="11"/>
      <c r="CT30" s="11"/>
      <c r="CV30" s="11" t="e">
        <f>TRIM(DJ30)</f>
        <v>#REF!</v>
      </c>
      <c r="CW30" s="10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2" t="e">
        <f>DJ20&amp;DJ21&amp;DJ22&amp;DJ23&amp;DJ24&amp;DJ25&amp;DJ26&amp;DJ27&amp;DJ28&amp;DJ29</f>
        <v>#REF!</v>
      </c>
      <c r="DK30" s="11"/>
      <c r="DL30" s="11"/>
      <c r="DM30" s="11"/>
    </row>
    <row r="31" spans="2:117" ht="14.5" x14ac:dyDescent="0.3">
      <c r="E31" s="11" t="e">
        <f>UPPER(E30)</f>
        <v>#REF!</v>
      </c>
      <c r="F31" s="10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X31" s="11" t="e">
        <f>UPPER(X30)</f>
        <v>#REF!</v>
      </c>
      <c r="Y31" s="10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Q31" s="11" t="e">
        <f>UPPER(AQ30)</f>
        <v>#REF!</v>
      </c>
      <c r="AR31" s="10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J31" s="11" t="e">
        <f>UPPER(BJ30)</f>
        <v>#REF!</v>
      </c>
      <c r="BK31" s="10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C31" s="11" t="e">
        <f>UPPER(CC30)</f>
        <v>#REF!</v>
      </c>
      <c r="CD31" s="10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V31" s="11" t="e">
        <f>UPPER(CV30)</f>
        <v>#REF!</v>
      </c>
      <c r="CW31" s="10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</row>
    <row r="32" spans="2:117" ht="30.75" customHeight="1" x14ac:dyDescent="0.3">
      <c r="E32" s="62" t="e">
        <f>IF(E17=0,"Nulis "&amp;E30,E30)</f>
        <v>#REF!</v>
      </c>
      <c r="F32" s="62"/>
      <c r="G32" s="62"/>
      <c r="H32" s="62"/>
      <c r="I32" s="62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X32" s="62" t="e">
        <f>IF(X17=0,"Nulis "&amp;X30,X30)</f>
        <v>#REF!</v>
      </c>
      <c r="Y32" s="62"/>
      <c r="Z32" s="62"/>
      <c r="AA32" s="62"/>
      <c r="AB32" s="62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Q32" s="62" t="e">
        <f>IF(AQ17=0,"Nulis "&amp;AQ30,AQ30)</f>
        <v>#REF!</v>
      </c>
      <c r="AR32" s="62"/>
      <c r="AS32" s="62"/>
      <c r="AT32" s="62"/>
      <c r="AU32" s="62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J32" s="62" t="e">
        <f>IF(BJ17=0,"Nulis "&amp;BJ30,BJ30)</f>
        <v>#REF!</v>
      </c>
      <c r="BK32" s="62"/>
      <c r="BL32" s="62"/>
      <c r="BM32" s="62"/>
      <c r="BN32" s="62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C32" s="62" t="e">
        <f>IF(CC17=0,"Nulis "&amp;CC30,CC30)</f>
        <v>#REF!</v>
      </c>
      <c r="CD32" s="62"/>
      <c r="CE32" s="62"/>
      <c r="CF32" s="62"/>
      <c r="CG32" s="62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V32" s="62" t="e">
        <f>IF(CV17=0,"Nulis "&amp;CV30,CV30)</f>
        <v>#REF!</v>
      </c>
      <c r="CW32" s="62"/>
      <c r="CX32" s="62"/>
      <c r="CY32" s="62"/>
      <c r="CZ32" s="62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</row>
    <row r="33" spans="6:12" ht="30.75" customHeight="1" x14ac:dyDescent="0.3"/>
    <row r="35" spans="6:12" x14ac:dyDescent="0.3">
      <c r="K35" s="1" t="s">
        <v>66</v>
      </c>
      <c r="L35" s="1" t="s">
        <v>67</v>
      </c>
    </row>
    <row r="36" spans="6:12" x14ac:dyDescent="0.3">
      <c r="F36" s="1" t="s">
        <v>68</v>
      </c>
      <c r="I36" s="1" t="str">
        <f>CONCATENATE($K$35," ",F36," ",$L$35)</f>
        <v>DĖL AVIŽIENIŲ SENIŪNIJOS VIETINĖS REIKŠMĖS KELIŲ (GATVIŲ) PRIEŽIŪROS ŽIEMOS METU PASLAUGŲ PIRKIMO</v>
      </c>
    </row>
    <row r="37" spans="6:12" x14ac:dyDescent="0.3">
      <c r="F37" s="1" t="s">
        <v>69</v>
      </c>
      <c r="I37" s="1" t="str">
        <f t="shared" ref="I37:I58" si="12">CONCATENATE($K$35," ",F37," ",$L$35)</f>
        <v>DĖL BEZDONIŲ SENIŪNIJOS VIETINĖS REIKŠMĖS KELIŲ (GATVIŲ) PRIEŽIŪROS ŽIEMOS METU PASLAUGŲ PIRKIMO</v>
      </c>
    </row>
    <row r="38" spans="6:12" x14ac:dyDescent="0.3">
      <c r="F38" s="1" t="s">
        <v>65</v>
      </c>
      <c r="I38" s="1" t="str">
        <f t="shared" si="12"/>
        <v>DĖL BUIVYDŽIŲ SENIŪNIJOS VIETINĖS REIKŠMĖS KELIŲ (GATVIŲ) PRIEŽIŪROS ŽIEMOS METU PASLAUGŲ PIRKIMO</v>
      </c>
    </row>
    <row r="39" spans="6:12" x14ac:dyDescent="0.3">
      <c r="F39" s="1" t="s">
        <v>70</v>
      </c>
      <c r="I39" s="1" t="str">
        <f t="shared" si="12"/>
        <v>DĖL DŪKŠTŲ SENIŪNIJOS VIETINĖS REIKŠMĖS KELIŲ (GATVIŲ) PRIEŽIŪROS ŽIEMOS METU PASLAUGŲ PIRKIMO</v>
      </c>
    </row>
    <row r="40" spans="6:12" x14ac:dyDescent="0.3">
      <c r="F40" s="1" t="s">
        <v>71</v>
      </c>
      <c r="I40" s="1" t="str">
        <f t="shared" si="12"/>
        <v>DĖL JUODŠILIŲ SENIŪNIJOS VIETINĖS REIKŠMĖS KELIŲ (GATVIŲ) PRIEŽIŪROS ŽIEMOS METU PASLAUGŲ PIRKIMO</v>
      </c>
    </row>
    <row r="41" spans="6:12" x14ac:dyDescent="0.3">
      <c r="F41" s="1" t="s">
        <v>72</v>
      </c>
      <c r="I41" s="1" t="str">
        <f t="shared" si="12"/>
        <v>DĖL KALVELIŲ SENIŪNIJOS VIETINĖS REIKŠMĖS KELIŲ (GATVIŲ) PRIEŽIŪROS ŽIEMOS METU PASLAUGŲ PIRKIMO</v>
      </c>
    </row>
    <row r="42" spans="6:12" x14ac:dyDescent="0.3">
      <c r="F42" s="1" t="s">
        <v>73</v>
      </c>
      <c r="I42" s="1" t="str">
        <f t="shared" si="12"/>
        <v>DĖL LAVORIŠKIŲ SENIŪNIJOS VIETINĖS REIKŠMĖS KELIŲ (GATVIŲ) PRIEŽIŪROS ŽIEMOS METU PASLAUGŲ PIRKIMO</v>
      </c>
    </row>
    <row r="43" spans="6:12" x14ac:dyDescent="0.3">
      <c r="F43" s="1" t="s">
        <v>74</v>
      </c>
      <c r="I43" s="1" t="str">
        <f t="shared" si="12"/>
        <v>DĖL MAIŠIAGALOS SENIŪNIJOS VIETINĖS REIKŠMĖS KELIŲ (GATVIŲ) PRIEŽIŪROS ŽIEMOS METU PASLAUGŲ PIRKIMO</v>
      </c>
    </row>
    <row r="44" spans="6:12" x14ac:dyDescent="0.3">
      <c r="F44" s="1" t="s">
        <v>75</v>
      </c>
      <c r="I44" s="1" t="str">
        <f t="shared" si="12"/>
        <v>DĖL MARIJAMPOLIO SENIŪNIJOS VIETINĖS REIKŠMĖS KELIŲ (GATVIŲ) PRIEŽIŪROS ŽIEMOS METU PASLAUGŲ PIRKIMO</v>
      </c>
    </row>
    <row r="45" spans="6:12" x14ac:dyDescent="0.3">
      <c r="F45" s="1" t="s">
        <v>76</v>
      </c>
      <c r="I45" s="1" t="str">
        <f t="shared" si="12"/>
        <v>DĖL MEDININKŲ SENIŪNIJOS VIETINĖS REIKŠMĖS KELIŲ (GATVIŲ) PRIEŽIŪROS ŽIEMOS METU PASLAUGŲ PIRKIMO</v>
      </c>
    </row>
    <row r="46" spans="6:12" x14ac:dyDescent="0.3">
      <c r="F46" s="1" t="s">
        <v>77</v>
      </c>
      <c r="I46" s="1" t="str">
        <f t="shared" si="12"/>
        <v>DĖL MICKŪNŲ SENIŪNIJOS VIETINĖS REIKŠMĖS KELIŲ (GATVIŲ) PRIEŽIŪROS ŽIEMOS METU PASLAUGŲ PIRKIMO</v>
      </c>
    </row>
    <row r="47" spans="6:12" x14ac:dyDescent="0.3">
      <c r="F47" s="1" t="s">
        <v>78</v>
      </c>
      <c r="I47" s="1" t="str">
        <f t="shared" si="12"/>
        <v>DĖL NEMENČINĖS SENIŪNIJOS VIETINĖS REIKŠMĖS KELIŲ (GATVIŲ) PRIEŽIŪROS ŽIEMOS METU PASLAUGŲ PIRKIMO</v>
      </c>
    </row>
    <row r="48" spans="6:12" x14ac:dyDescent="0.3">
      <c r="F48" s="1" t="s">
        <v>79</v>
      </c>
      <c r="I48" s="1" t="str">
        <f t="shared" si="12"/>
        <v>DĖL NEMENČINĖS M. SENIŪNIJOS VIETINĖS REIKŠMĖS KELIŲ (GATVIŲ) PRIEŽIŪROS ŽIEMOS METU PASLAUGŲ PIRKIMO</v>
      </c>
    </row>
    <row r="49" spans="2:9" x14ac:dyDescent="0.3">
      <c r="F49" s="1" t="s">
        <v>80</v>
      </c>
      <c r="I49" s="1" t="str">
        <f t="shared" si="12"/>
        <v>DĖL NEMĖŽIO SENIŪNIJOS VIETINĖS REIKŠMĖS KELIŲ (GATVIŲ) PRIEŽIŪROS ŽIEMOS METU PASLAUGŲ PIRKIMO</v>
      </c>
    </row>
    <row r="50" spans="2:9" x14ac:dyDescent="0.3">
      <c r="F50" s="1" t="s">
        <v>81</v>
      </c>
      <c r="I50" s="1" t="str">
        <f t="shared" si="12"/>
        <v>DĖL PABERŽĖS SENIŪNIJOS VIETINĖS REIKŠMĖS KELIŲ (GATVIŲ) PRIEŽIŪROS ŽIEMOS METU PASLAUGŲ PIRKIMO</v>
      </c>
    </row>
    <row r="51" spans="2:9" x14ac:dyDescent="0.3">
      <c r="F51" s="1" t="s">
        <v>82</v>
      </c>
      <c r="I51" s="1" t="str">
        <f t="shared" si="12"/>
        <v>DĖL PAGIRIŲ SENIŪNIJOS VIETINĖS REIKŠMĖS KELIŲ (GATVIŲ) PRIEŽIŪROS ŽIEMOS METU PASLAUGŲ PIRKIMO</v>
      </c>
    </row>
    <row r="52" spans="2:9" s="7" customFormat="1" x14ac:dyDescent="0.3">
      <c r="B52" s="2"/>
      <c r="C52" s="2"/>
      <c r="D52" s="2"/>
      <c r="F52" s="1" t="s">
        <v>83</v>
      </c>
      <c r="I52" s="1" t="str">
        <f t="shared" si="12"/>
        <v>DĖL RIEŠĖS SENIŪNIJOS VIETINĖS REIKŠMĖS KELIŲ (GATVIŲ) PRIEŽIŪROS ŽIEMOS METU PASLAUGŲ PIRKIMO</v>
      </c>
    </row>
    <row r="53" spans="2:9" s="7" customFormat="1" x14ac:dyDescent="0.3">
      <c r="B53" s="2"/>
      <c r="C53" s="2"/>
      <c r="D53" s="2"/>
      <c r="F53" s="1" t="s">
        <v>64</v>
      </c>
      <c r="I53" s="1" t="str">
        <f t="shared" si="12"/>
        <v>DĖL RUDAMINOS SENIŪNIJOS VIETINĖS REIKŠMĖS KELIŲ (GATVIŲ) PRIEŽIŪROS ŽIEMOS METU PASLAUGŲ PIRKIMO</v>
      </c>
    </row>
    <row r="54" spans="2:9" x14ac:dyDescent="0.3">
      <c r="F54" s="1" t="s">
        <v>84</v>
      </c>
      <c r="I54" s="1" t="str">
        <f t="shared" si="12"/>
        <v>DĖL RUKAINIŲ SENIŪNIJOS VIETINĖS REIKŠMĖS KELIŲ (GATVIŲ) PRIEŽIŪROS ŽIEMOS METU PASLAUGŲ PIRKIMO</v>
      </c>
    </row>
    <row r="55" spans="2:9" x14ac:dyDescent="0.3">
      <c r="F55" s="1" t="s">
        <v>85</v>
      </c>
      <c r="I55" s="1" t="str">
        <f t="shared" si="12"/>
        <v>DĖL SUDERVĖS SENIŪNIJOS VIETINĖS REIKŠMĖS KELIŲ (GATVIŲ) PRIEŽIŪROS ŽIEMOS METU PASLAUGŲ PIRKIMO</v>
      </c>
    </row>
    <row r="56" spans="2:9" x14ac:dyDescent="0.3">
      <c r="F56" s="1" t="s">
        <v>86</v>
      </c>
      <c r="I56" s="1" t="str">
        <f t="shared" si="12"/>
        <v>DĖL SUŽIONIŲ SENIŪNIJOS VIETINĖS REIKŠMĖS KELIŲ (GATVIŲ) PRIEŽIŪROS ŽIEMOS METU PASLAUGŲ PIRKIMO</v>
      </c>
    </row>
    <row r="57" spans="2:9" x14ac:dyDescent="0.3">
      <c r="F57" s="1" t="s">
        <v>87</v>
      </c>
      <c r="I57" s="1" t="str">
        <f t="shared" si="12"/>
        <v>DĖL ŠATRININKŲ SENIŪNIJOS VIETINĖS REIKŠMĖS KELIŲ (GATVIŲ) PRIEŽIŪROS ŽIEMOS METU PASLAUGŲ PIRKIMO</v>
      </c>
    </row>
    <row r="58" spans="2:9" x14ac:dyDescent="0.3">
      <c r="F58" s="1" t="s">
        <v>88</v>
      </c>
      <c r="I58" s="1" t="str">
        <f t="shared" si="12"/>
        <v>DĖL ZUJŪNŲ SENIŪNIJOS VIETINĖS REIKŠMĖS KELIŲ (GATVIŲ) PRIEŽIŪROS ŽIEMOS METU PASLAUGŲ PIRKIMO</v>
      </c>
    </row>
    <row r="60" spans="2:9" ht="35.25" customHeight="1" x14ac:dyDescent="0.3"/>
    <row r="61" spans="2:9" ht="35.25" customHeight="1" x14ac:dyDescent="0.3"/>
    <row r="62" spans="2:9" ht="35.25" customHeight="1" x14ac:dyDescent="0.3"/>
    <row r="63" spans="2:9" ht="35.25" customHeight="1" x14ac:dyDescent="0.3"/>
    <row r="64" spans="2:9" ht="35.25" customHeight="1" x14ac:dyDescent="0.3"/>
    <row r="65" ht="27.75" customHeight="1" x14ac:dyDescent="0.3"/>
    <row r="66" ht="15" customHeight="1" x14ac:dyDescent="0.3"/>
    <row r="67" ht="15" customHeight="1" x14ac:dyDescent="0.3"/>
    <row r="68" ht="15" customHeight="1" x14ac:dyDescent="0.3"/>
    <row r="78" ht="35.25" customHeight="1" x14ac:dyDescent="0.3"/>
    <row r="79" ht="35.25" customHeight="1" x14ac:dyDescent="0.3"/>
    <row r="80" ht="35.25" customHeight="1" x14ac:dyDescent="0.3"/>
    <row r="81" ht="35.25" customHeight="1" x14ac:dyDescent="0.3"/>
    <row r="82" ht="35.25" customHeight="1" x14ac:dyDescent="0.3"/>
    <row r="83" ht="27.75" customHeight="1" x14ac:dyDescent="0.3"/>
    <row r="84" ht="15" customHeight="1" x14ac:dyDescent="0.3"/>
    <row r="85" ht="15" customHeight="1" x14ac:dyDescent="0.3"/>
    <row r="86" ht="15" customHeight="1" x14ac:dyDescent="0.3"/>
    <row r="96" ht="35.25" customHeight="1" x14ac:dyDescent="0.3"/>
    <row r="97" ht="35.25" customHeight="1" x14ac:dyDescent="0.3"/>
    <row r="98" ht="35.25" customHeight="1" x14ac:dyDescent="0.3"/>
    <row r="99" ht="35.25" customHeight="1" x14ac:dyDescent="0.3"/>
    <row r="100" ht="35.25" customHeight="1" x14ac:dyDescent="0.3"/>
    <row r="101" ht="27.75" customHeight="1" x14ac:dyDescent="0.3"/>
    <row r="102" ht="15" customHeight="1" x14ac:dyDescent="0.3"/>
    <row r="103" ht="15" customHeight="1" x14ac:dyDescent="0.3"/>
    <row r="104" ht="15" customHeight="1" x14ac:dyDescent="0.3"/>
    <row r="114" ht="35.25" customHeight="1" x14ac:dyDescent="0.3"/>
    <row r="115" ht="35.25" customHeight="1" x14ac:dyDescent="0.3"/>
    <row r="116" ht="35.25" customHeight="1" x14ac:dyDescent="0.3"/>
    <row r="117" ht="35.25" customHeight="1" x14ac:dyDescent="0.3"/>
    <row r="118" ht="35.25" customHeight="1" x14ac:dyDescent="0.3"/>
    <row r="119" ht="27.75" customHeight="1" x14ac:dyDescent="0.3"/>
    <row r="120" ht="15" customHeight="1" x14ac:dyDescent="0.3"/>
    <row r="121" ht="15" customHeight="1" x14ac:dyDescent="0.3"/>
    <row r="122" ht="15" customHeight="1" x14ac:dyDescent="0.3"/>
    <row r="132" ht="35.25" customHeight="1" x14ac:dyDescent="0.3"/>
    <row r="133" ht="35.25" customHeight="1" x14ac:dyDescent="0.3"/>
    <row r="134" ht="35.25" customHeight="1" x14ac:dyDescent="0.3"/>
    <row r="135" ht="35.25" customHeight="1" x14ac:dyDescent="0.3"/>
    <row r="136" ht="35.25" customHeight="1" x14ac:dyDescent="0.3"/>
    <row r="137" ht="27.75" customHeight="1" x14ac:dyDescent="0.3"/>
    <row r="138" ht="15" customHeight="1" x14ac:dyDescent="0.3"/>
    <row r="139" ht="15" customHeight="1" x14ac:dyDescent="0.3"/>
    <row r="140" ht="15" customHeight="1" x14ac:dyDescent="0.3"/>
    <row r="150" spans="2:4" ht="76.5" customHeight="1" x14ac:dyDescent="0.3"/>
    <row r="152" spans="2:4" ht="38.25" customHeight="1" x14ac:dyDescent="0.3"/>
    <row r="153" spans="2:4" ht="33.75" customHeight="1" x14ac:dyDescent="0.3"/>
    <row r="154" spans="2:4" ht="63" customHeight="1" x14ac:dyDescent="0.3"/>
    <row r="157" spans="2:4" s="9" customFormat="1" ht="133.5" customHeight="1" x14ac:dyDescent="0.3">
      <c r="B157" s="2"/>
      <c r="C157" s="2"/>
      <c r="D157" s="2"/>
    </row>
  </sheetData>
  <mergeCells count="6">
    <mergeCell ref="AQ32:AU32"/>
    <mergeCell ref="BJ32:BN32"/>
    <mergeCell ref="CC32:CG32"/>
    <mergeCell ref="CV32:CZ32"/>
    <mergeCell ref="E32:I32"/>
    <mergeCell ref="X32:AB32"/>
  </mergeCells>
  <printOptions gridLines="1"/>
  <pageMargins left="0.7" right="0.7" top="0.75" bottom="0.75" header="0.3" footer="0.3"/>
  <pageSetup paperSize="9" scale="1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1</vt:i4>
      </vt:variant>
    </vt:vector>
  </HeadingPairs>
  <TitlesOfParts>
    <vt:vector size="3" baseType="lpstr">
      <vt:lpstr>Konkretus</vt:lpstr>
      <vt:lpstr>Metaduomenys</vt:lpstr>
      <vt:lpstr>Konkretus!Print_Area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Ernest Ginc</dc:creator>
  <cp:lastModifiedBy>Adriana Šerlat</cp:lastModifiedBy>
  <cp:lastPrinted>2024-07-12T11:55:01Z</cp:lastPrinted>
  <dcterms:created xsi:type="dcterms:W3CDTF">2024-05-28T11:12:36Z</dcterms:created>
  <dcterms:modified xsi:type="dcterms:W3CDTF">2026-06-15T11:40:25Z</dcterms:modified>
</cp:coreProperties>
</file>