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R:\FarmacijosTarnybosDokumentai\FVS vykdomi pirkimai\EcoCost\Importo failai\Importas_Eksportas\Ecocost_2026\Pakartotiniai_2026\Vaisingumo_NV\RK\"/>
    </mc:Choice>
  </mc:AlternateContent>
  <xr:revisionPtr revIDLastSave="0" documentId="13_ncr:1_{7D3191F8-4A39-432E-8944-0C3C9EE3DCC3}" xr6:coauthVersionLast="47" xr6:coauthVersionMax="47" xr10:uidLastSave="{00000000-0000-0000-0000-000000000000}"/>
  <bookViews>
    <workbookView xWindow="-108" yWindow="-108" windowWidth="23256" windowHeight="13896" xr2:uid="{ACC27D1C-B06A-4CA2-A661-737688187990}"/>
  </bookViews>
  <sheets>
    <sheet name="TS_13128_RK" sheetId="1" r:id="rId1"/>
  </sheets>
  <definedNames>
    <definedName name="_xlnm._FilterDatabase" localSheetId="0" hidden="1">TS_13128_RK!$A$7:$S$22</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1" l="1"/>
  <c r="J20" i="1"/>
  <c r="G20" i="1"/>
  <c r="A19" i="1"/>
  <c r="A18" i="1"/>
  <c r="M12" i="1"/>
  <c r="O12" i="1" s="1"/>
  <c r="M14" i="1"/>
  <c r="O14" i="1" s="1"/>
  <c r="H13" i="1" l="1"/>
  <c r="G13" i="1"/>
  <c r="M13" i="1" s="1"/>
  <c r="O13" i="1" s="1"/>
  <c r="G11" i="1"/>
  <c r="M11" i="1" s="1"/>
  <c r="O11" i="1" s="1"/>
  <c r="G10" i="1"/>
  <c r="M10" i="1" s="1"/>
  <c r="O10" i="1" s="1"/>
  <c r="G9" i="1"/>
  <c r="M9" i="1" l="1"/>
  <c r="O9" i="1" s="1"/>
  <c r="M19" i="1"/>
  <c r="O19" i="1" s="1"/>
  <c r="J19" i="1"/>
  <c r="K19" i="1" s="1"/>
  <c r="M18" i="1"/>
  <c r="O18" i="1" s="1"/>
  <c r="J18" i="1"/>
  <c r="K18" i="1" s="1"/>
  <c r="M17" i="1"/>
  <c r="O17" i="1" s="1"/>
  <c r="J17" i="1"/>
  <c r="K17" i="1" s="1"/>
  <c r="M16" i="1"/>
  <c r="O16" i="1" s="1"/>
  <c r="J16" i="1"/>
  <c r="K16" i="1" s="1"/>
  <c r="M15" i="1"/>
  <c r="O15" i="1" s="1"/>
  <c r="J15" i="1"/>
  <c r="K15" i="1" s="1"/>
  <c r="J10" i="1" l="1"/>
  <c r="K10" i="1" s="1"/>
  <c r="J9" i="1"/>
  <c r="K9" i="1" s="1"/>
  <c r="J8" i="1" l="1"/>
  <c r="M8" i="1"/>
  <c r="O8" i="1" s="1"/>
  <c r="J11" i="1"/>
  <c r="K11" i="1" s="1"/>
  <c r="J12" i="1"/>
  <c r="K12" i="1" s="1"/>
  <c r="J14" i="1"/>
  <c r="K14" i="1" s="1"/>
  <c r="K8" i="1" l="1"/>
  <c r="J13" i="1"/>
  <c r="K13" i="1" s="1"/>
</calcChain>
</file>

<file path=xl/sharedStrings.xml><?xml version="1.0" encoding="utf-8"?>
<sst xmlns="http://schemas.openxmlformats.org/spreadsheetml/2006/main" count="84" uniqueCount="67">
  <si>
    <t>pak</t>
  </si>
  <si>
    <t>33141000-0</t>
  </si>
  <si>
    <t>ml</t>
  </si>
  <si>
    <t>Terpė skirta žmogaus sėklidžių audinio, gautų tesa ar tese procedūros būdu, skaitymui, spermatozoidų išskyrimui, naudojant ICSI procedūrai. Buteliukas ne daugiau 3mL. pH   7.20-7.70, sterilumas SAL10-3. Spermatozoidų išgyvenamumas  ≥ 80 %.</t>
  </si>
  <si>
    <t xml:space="preserve">Kolaganazė audinio skaitymui </t>
  </si>
  <si>
    <t xml:space="preserve">Terpė brandžių spermatozoidų atrankai ir įmobilizavimui. 1 buteliukas ne daugiau 0,1 ml. Pakuotė ne daugiau 4 vnt. Atliktas Sterilumo testas, osmotiškumo testas, endotoksinai &lt; 0.1 EU/ml, spermotozoidų gyvybingumo testas. CE ženklinimas </t>
  </si>
  <si>
    <t xml:space="preserve">Brandžių spermatozoidų atrankos terpė </t>
  </si>
  <si>
    <t>Terpė naudojama nekrozoosperminių ejakuliatų, bei nejudrių spermatozoidų, išskirtų iš sėklidžių audinio, aktyvavimui ir vertinimui in vitro. Terpė papildyta HEPES buferiniu, kurio sudėtyje yra mažai bikarbonatų. Buteliukas ne daugiau 1mL. Spermatozoidų išgyvenamumo testas ≥ 80%. Endotoksinai  &lt; 0,50. pH (37C) 7.2-7.6. CE ženklinimas.</t>
  </si>
  <si>
    <t>Spermatozoidų aktyvavimo tepė</t>
  </si>
  <si>
    <r>
      <t>Paruoštas naudoti 10% PVP tirpalas HEPES buferyje, skirtas spermatozoido imobilizacijai atliekant ICSI procedūras. Terpė su žmogaus serumo albuminu. Supakuota atskiruose mėgintuvėliuose po 0,2 ml (pakuotėje ne daugiau 5x0,2 ml),  mėgintuvėlis plastikinis užsukamu dangteliu.
Terpė sterili, testuota sterilumui, pH, osmoliariškumui, sertifikuojama pelės embrionų (MEA), endotoksinų (≤ 0.1 EU/ml) testais.
CE ženklinimas.
Terpės tinkamumo laikas ne mažiau 9 mėnesių nuo pagaminimo datos.</t>
    </r>
    <r>
      <rPr>
        <sz val="12"/>
        <color rgb="FFFF0000"/>
        <rFont val="Arial"/>
        <family val="2"/>
      </rPr>
      <t xml:space="preserve">                                                          </t>
    </r>
    <r>
      <rPr>
        <sz val="12"/>
        <rFont val="Arial"/>
        <family val="2"/>
      </rPr>
      <t xml:space="preserve">
</t>
    </r>
  </si>
  <si>
    <t xml:space="preserve">PVP terpė spermatozoidų imobilizavimui 10% </t>
  </si>
  <si>
    <t>Fermentas kumulazė skirta žmogaus kiaušialąsčių valymui prieš mikromanipuliaciją ICSI ar šaldymą. Terpė paruošta naudoti. Rekombinantinė žmogaus hialuronidazė. Grynumas ne mažiau 99%. Pakuotė ne mažiau 5vnt buteliukų po 0,5mL. Terpė sterili, testuota sterilumui, pH, osmoliariškumui, sertifikuojama pelės embrionų (MEA), endotoksinų testais. CE ženklinimas.</t>
  </si>
  <si>
    <t>Kumulazė kiaušialąsčių paruošimui</t>
  </si>
  <si>
    <t>vnt</t>
  </si>
  <si>
    <t xml:space="preserve">Laboratorinių paviršių dezinfektantas </t>
  </si>
  <si>
    <t>Pastabos</t>
  </si>
  <si>
    <t>Gamintojas</t>
  </si>
  <si>
    <t>Tiekėjo siūlomos prekės kodas*</t>
  </si>
  <si>
    <t>Tiekėjo siūlomų prekių  charakteristikos, parametrai, jų reikšmės</t>
  </si>
  <si>
    <t>Suma EUR su PVM</t>
  </si>
  <si>
    <t>PVM tarifas ٪</t>
  </si>
  <si>
    <t>Suma EUR be PVM</t>
  </si>
  <si>
    <t xml:space="preserve">Siūlomas įkainis EUR be PVM, </t>
  </si>
  <si>
    <t xml:space="preserve">Maksimali pirkimo suma Eur su PVM </t>
  </si>
  <si>
    <t xml:space="preserve">Maksimali pirkimo suma Eur be PVM </t>
  </si>
  <si>
    <t xml:space="preserve">Vnt. kaina Eur be PVM </t>
  </si>
  <si>
    <t xml:space="preserve">Preliminarus kiekis 36 mėn. </t>
  </si>
  <si>
    <t>Mato vienetas</t>
  </si>
  <si>
    <t>Charakteristikos, reikalavimai</t>
  </si>
  <si>
    <t>BVPŽ kodas</t>
  </si>
  <si>
    <t>Priemonės pavadinimas</t>
  </si>
  <si>
    <t>Pirkimo dalies Nr. jei pirkimas kartojamas</t>
  </si>
  <si>
    <t>Pirkimo dalies Nr.</t>
  </si>
  <si>
    <t xml:space="preserve">Planuojama pirkėjo </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</si>
  <si>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6. Galiojimo terminas ne trumpesnis kaip 70% priemonės galiojimo termino prekių pristatymo metu.
7. PO gali paprašyti pavyzdžių vertinimui, kaip nurodyta prie pirkimo dallies reikalavimų.  
*Prekės kodas gamintojo kataloge, jeigu gamintojas turi savo prekių katalogą.</t>
  </si>
  <si>
    <t>TECHNINĖ SPECIFIKACIJA</t>
  </si>
  <si>
    <t>VšĮ VUL Santaros klinikos</t>
  </si>
  <si>
    <r>
      <t xml:space="preserve">Skirtas laboratorinių paviršių ir grindų dezinfekavimui ir valymui. Mikrobiologinis veiksmingumas: baktericidas, fungicidas (Candida), algicidas ir selektyvus virucidas. Veikliosios medžiagos: ketvirtinis amonio junginys (propionatas): 6,3 mg/g. Žmogaus spermos išgyvenamumo ir pelės embrionų testai. CE ženklinimas. </t>
    </r>
    <r>
      <rPr>
        <b/>
        <sz val="12"/>
        <color theme="1"/>
        <rFont val="Arial"/>
        <family val="2"/>
      </rPr>
      <t>Talpa : 1 litrai</t>
    </r>
  </si>
  <si>
    <t>Embrionų augimo terpė praturtinta augimą skatinančiais faktoriais (embrionams nuo 0 iki 3 ir nuo 3 iki 5 paros)</t>
  </si>
  <si>
    <t>Embrionų augimo terpės praturtintos augimą skatinančiais faktoriais ( nuo 0 iki 3 ir nuo 3 iki 5 paros ). Pakuotė ne daugiau nei 6 ml. 2 buteliukai. Reikalavimai: Sterilumo testas, osmotiškumo testas, pH testas, endotoksinai &lt; 0.1 EU/ml, MEA, HSA testas. Galiojimas ne mažiau 7 dienos po atidarymo.</t>
  </si>
  <si>
    <r>
      <t xml:space="preserve">Denudacijos pipetės </t>
    </r>
    <r>
      <rPr>
        <b/>
        <sz val="12"/>
        <color theme="1"/>
        <rFont val="Arial"/>
        <family val="2"/>
      </rPr>
      <t>200 µm</t>
    </r>
  </si>
  <si>
    <t>38437100-8</t>
  </si>
  <si>
    <t>vnt.</t>
  </si>
  <si>
    <r>
      <t xml:space="preserve">Antgaliai kintamo tūrio automatinei pipetei </t>
    </r>
    <r>
      <rPr>
        <b/>
        <sz val="12"/>
        <color theme="1"/>
        <rFont val="Arial"/>
        <family val="2"/>
      </rPr>
      <t xml:space="preserve">iki 10 µl </t>
    </r>
    <r>
      <rPr>
        <sz val="12"/>
        <color theme="1"/>
        <rFont val="Arial"/>
        <family val="2"/>
      </rPr>
      <t>pakuotė po 96</t>
    </r>
  </si>
  <si>
    <t>38437110-1</t>
  </si>
  <si>
    <r>
      <t xml:space="preserve">Antgaliai kintamo tūrio automatinei pipetei </t>
    </r>
    <r>
      <rPr>
        <b/>
        <sz val="12"/>
        <color theme="1"/>
        <rFont val="Arial"/>
        <family val="2"/>
      </rPr>
      <t xml:space="preserve">iki 200 µl </t>
    </r>
  </si>
  <si>
    <t xml:space="preserve">Spermatozoidų atrankos lėkštelė su membrana 850 uL </t>
  </si>
  <si>
    <t>33141600-6</t>
  </si>
  <si>
    <t>Spermatozoidų atrankos lėkštelė su membrana 3 mL</t>
  </si>
  <si>
    <t>E12075 - 4 p.d.</t>
  </si>
  <si>
    <t>E12075 - 19 p.d.</t>
  </si>
  <si>
    <t>E12075 - 21 p.d.</t>
  </si>
  <si>
    <t>E12075 - 22 p.d.</t>
  </si>
  <si>
    <t>E12075 - 23 p.d.</t>
  </si>
  <si>
    <t>E12075 - 24 p.d.</t>
  </si>
  <si>
    <t>E12600 - 9 p.d.</t>
  </si>
  <si>
    <t>E12600 - 24 p.d.</t>
  </si>
  <si>
    <t>E12600 - 25 p.d.</t>
  </si>
  <si>
    <t>E12600 - 28 p.d.</t>
  </si>
  <si>
    <t>E12600 - 29 p.d.</t>
  </si>
  <si>
    <r>
      <t xml:space="preserve">Kiaušialąsčių ir embrionų denudacijos pipetės tinkamos darbui su Flexi-Pet (Cook) laikikliu, pagamintos iš medicininės klasės polimerų, plastikinės/stiklinės, nebraižančios lėkštelių, </t>
    </r>
    <r>
      <rPr>
        <b/>
        <sz val="12"/>
        <color theme="1"/>
        <rFont val="Arial"/>
        <family val="2"/>
      </rPr>
      <t>200 µm</t>
    </r>
    <r>
      <rPr>
        <sz val="12"/>
        <color theme="1"/>
        <rFont val="Arial"/>
        <family val="2"/>
      </rPr>
      <t xml:space="preserve"> diametro, MEA ir LAL testuotos, sterilizuotos gama spinduliais. Pelės išgyvenamumo testas &gt;80%. CE ženklinimas. 1 pakelis 10vnt pipečių, kai dėžutė ne daugiau 50vnt pipečių.  Turi būti pateikti pavyzdžiai 1 pakelis - 10vnt pipečių.</t>
    </r>
  </si>
  <si>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daugiau 49 mm. Antgalių papildymui gali būti naudojamos individualios pakuotės be dėžučių (refilling). Turi derėti tarpusavyje su Sartorius kintamo tūrio dozatoriais. Antgaliai turi CE - IVD ženklinimą, atitinka ISO 8655 standartą. Turi būti pateikti pavyzdžiai - 1 dėžutė.
</t>
  </si>
  <si>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daugiau 59 mm. Antgalių papildymui gali būti naudojamos individualios pakuotės be dėžučių (refilling). Turi derėti tarpusavyje su Sartorius kintamo tūrio dozatoriais. Antgaliai turi CE - IVD ženklinimą, atitinka ISO 8655 standartą. Turi būti pateikti pavyzdžiai - 1 dėžutė.
</t>
  </si>
  <si>
    <t>Spermos atskyrimo prietaisas spermatozoidų atrankai. Mėginio talpa 850 uL Išmatavimai : diametras 55.62 mm , aukštis 19.23 mm. Sterilus. Kiekvienas supakuotas atskirai. Galiojimo laikas ne mažiau 24 mėn. CE ženklinimas</t>
  </si>
  <si>
    <t>Spermos atskyrimo prietaisas spermatozoidų atrankai. Mėginio talpa 3 mL Išmatavimai : diametras 55.62 mm , aukštis 19.23 mm. Sterilus. Kiekvienas supakuotas atskirai. Galiojimo laikas ne mažiau 24 mėn. CE ženklinimas</t>
  </si>
  <si>
    <t>E12075 - 34 - 35 p.d.</t>
  </si>
  <si>
    <t>Priemonės vaisingumo centrui (Terpės, lėkštelės ir 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</si>
</sst>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5700"/>
      <name val="Calibri"/>
      <family val="2"/>
      <charset val="186"/>
      <scheme val="minor"/>
    </font>
    <font>
      <sz val="12"/>
      <color theme="1"/>
      <name val="Arial"/>
      <family val="2"/>
    </font>
    <font>
      <sz val="12"/>
      <color rgb="FFFF0000"/>
      <name val="Arial"/>
      <family val="2"/>
    </font>
    <font>
      <sz val="12"/>
      <name val="Arial"/>
      <family val="2"/>
    </font>
    <font>
      <b/>
      <sz val="12"/>
      <color theme="1"/>
      <name val="Arial"/>
      <family val="2"/>
    </font>
    <font>
      <b/>
      <sz val="12"/>
      <name val="Arial"/>
      <family val="2"/>
    </font>
    <font>
      <sz val="12"/>
      <color theme="1"/>
      <name val="Arial"/>
      <family val="2"/>
      <charset val="186"/>
    </font>
    <font>
      <b/>
      <sz val="12"/>
      <name val="Arial"/>
      <family val="2"/>
      <charset val="186"/>
    </font>
    <font>
      <b/>
      <sz val="12"/>
      <color rgb="FF00B050"/>
      <name val="Arial"/>
      <family val="2"/>
    </font>
    <font>
      <sz val="11"/>
      <color rgb="FF9C0006"/>
      <name val="Calibri"/>
      <family val="2"/>
      <charset val="186"/>
      <scheme val="minor"/>
    </font>
    <font>
      <sz val="12"/>
      <name val="Arial"/>
      <family val="2"/>
      <charset val="186"/>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s>
  <borders count="22">
    <border>
      <left/>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auto="1"/>
      </top>
      <bottom style="thin">
        <color auto="1"/>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2" fillId="4" borderId="0" applyNumberFormat="0" applyBorder="0" applyAlignment="0" applyProtection="0"/>
    <xf numFmtId="0" fontId="1" fillId="0" borderId="0"/>
  </cellStyleXfs>
  <cellXfs count="90">
    <xf numFmtId="0" fontId="0" fillId="0" borderId="0" xfId="0"/>
    <xf numFmtId="0" fontId="4" fillId="0" borderId="0" xfId="3" applyFont="1" applyProtection="1">
      <protection locked="0"/>
    </xf>
    <xf numFmtId="0" fontId="4" fillId="0" borderId="0" xfId="3" applyFont="1" applyAlignment="1" applyProtection="1">
      <alignment horizontal="center"/>
      <protection locked="0"/>
    </xf>
    <xf numFmtId="0" fontId="4" fillId="0" borderId="0" xfId="3" applyFont="1" applyAlignment="1" applyProtection="1">
      <alignment vertical="top"/>
      <protection locked="0"/>
    </xf>
    <xf numFmtId="0" fontId="4" fillId="0" borderId="0" xfId="3" applyFont="1" applyAlignment="1" applyProtection="1">
      <alignment horizontal="center" vertical="top"/>
      <protection locked="0"/>
    </xf>
    <xf numFmtId="0" fontId="5" fillId="0" borderId="0" xfId="3" applyFont="1" applyProtection="1">
      <protection locked="0"/>
    </xf>
    <xf numFmtId="2" fontId="3" fillId="0" borderId="0" xfId="2" applyNumberFormat="1" applyFill="1" applyAlignment="1" applyProtection="1">
      <alignment horizontal="center"/>
      <protection locked="0"/>
    </xf>
    <xf numFmtId="2" fontId="6" fillId="0" borderId="3" xfId="4" applyNumberFormat="1" applyFont="1" applyBorder="1" applyAlignment="1" applyProtection="1">
      <alignment horizontal="center" vertical="top"/>
      <protection locked="0"/>
    </xf>
    <xf numFmtId="1" fontId="6" fillId="0" borderId="4" xfId="4" applyNumberFormat="1" applyFont="1" applyBorder="1" applyAlignment="1" applyProtection="1">
      <alignment horizontal="left" vertical="top"/>
      <protection locked="0"/>
    </xf>
    <xf numFmtId="1" fontId="6" fillId="0" borderId="2" xfId="4" applyNumberFormat="1" applyFont="1" applyBorder="1" applyAlignment="1" applyProtection="1">
      <alignment horizontal="left" vertical="top"/>
      <protection locked="0"/>
    </xf>
    <xf numFmtId="0" fontId="4" fillId="0" borderId="2" xfId="0" applyFont="1" applyBorder="1" applyAlignment="1" applyProtection="1">
      <alignment wrapText="1"/>
      <protection locked="0"/>
    </xf>
    <xf numFmtId="2" fontId="6" fillId="0" borderId="2" xfId="4" applyNumberFormat="1" applyFont="1" applyBorder="1" applyAlignment="1" applyProtection="1">
      <alignment horizontal="center" vertical="center" wrapText="1"/>
      <protection locked="0"/>
    </xf>
    <xf numFmtId="1" fontId="6" fillId="0" borderId="2" xfId="4" applyNumberFormat="1" applyFont="1" applyBorder="1" applyAlignment="1" applyProtection="1">
      <alignment horizontal="center" vertical="center" wrapText="1"/>
      <protection locked="0"/>
    </xf>
    <xf numFmtId="2" fontId="6" fillId="0" borderId="3" xfId="4" applyNumberFormat="1" applyFont="1" applyBorder="1" applyAlignment="1" applyProtection="1">
      <alignment horizontal="center" vertical="center" wrapText="1"/>
      <protection locked="0"/>
    </xf>
    <xf numFmtId="2" fontId="6" fillId="0" borderId="4" xfId="4" applyNumberFormat="1" applyFont="1" applyBorder="1" applyAlignment="1" applyProtection="1">
      <alignment horizontal="center" vertical="center"/>
      <protection locked="0"/>
    </xf>
    <xf numFmtId="4" fontId="6" fillId="0" borderId="5" xfId="4" applyNumberFormat="1" applyFont="1" applyBorder="1" applyAlignment="1" applyProtection="1">
      <alignment horizontal="center" vertical="center" wrapText="1"/>
      <protection locked="0"/>
    </xf>
    <xf numFmtId="164" fontId="6" fillId="0" borderId="2" xfId="4" applyNumberFormat="1" applyFont="1" applyBorder="1" applyAlignment="1" applyProtection="1">
      <alignment horizontal="center" vertical="center" wrapText="1"/>
      <protection locked="0"/>
    </xf>
    <xf numFmtId="4" fontId="6" fillId="0" borderId="2" xfId="1" applyNumberFormat="1"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2" fontId="6" fillId="0" borderId="2" xfId="4" applyNumberFormat="1" applyFont="1" applyBorder="1" applyAlignment="1" applyProtection="1">
      <alignment horizontal="center" vertical="top"/>
      <protection locked="0"/>
    </xf>
    <xf numFmtId="0" fontId="4" fillId="0" borderId="6" xfId="3" applyFont="1" applyBorder="1" applyAlignment="1" applyProtection="1">
      <alignment horizontal="center" vertical="top"/>
      <protection locked="0"/>
    </xf>
    <xf numFmtId="2" fontId="6" fillId="0" borderId="7" xfId="4" applyNumberFormat="1" applyFont="1" applyBorder="1" applyAlignment="1" applyProtection="1">
      <alignment horizontal="center" vertical="center"/>
      <protection locked="0"/>
    </xf>
    <xf numFmtId="0" fontId="4" fillId="0" borderId="3" xfId="3" applyFont="1" applyBorder="1" applyAlignment="1" applyProtection="1">
      <alignment horizontal="center"/>
      <protection locked="0"/>
    </xf>
    <xf numFmtId="1" fontId="6" fillId="0" borderId="4" xfId="3" applyNumberFormat="1" applyFont="1" applyBorder="1" applyAlignment="1" applyProtection="1">
      <alignment horizontal="left" vertical="top"/>
      <protection locked="0"/>
    </xf>
    <xf numFmtId="1" fontId="6" fillId="0" borderId="2" xfId="3" applyNumberFormat="1" applyFont="1" applyBorder="1" applyAlignment="1" applyProtection="1">
      <alignment horizontal="left" vertical="top" wrapText="1"/>
      <protection locked="0"/>
    </xf>
    <xf numFmtId="1" fontId="6" fillId="0" borderId="2" xfId="3" applyNumberFormat="1" applyFont="1" applyBorder="1" applyAlignment="1" applyProtection="1">
      <alignment horizontal="left" vertical="top"/>
      <protection locked="0"/>
    </xf>
    <xf numFmtId="2" fontId="6" fillId="0" borderId="2" xfId="4" applyNumberFormat="1" applyFont="1" applyBorder="1" applyAlignment="1" applyProtection="1">
      <alignment horizontal="center" vertical="center"/>
      <protection locked="0"/>
    </xf>
    <xf numFmtId="1" fontId="6" fillId="0" borderId="8" xfId="4" applyNumberFormat="1" applyFont="1" applyBorder="1" applyAlignment="1" applyProtection="1">
      <alignment horizontal="center" vertical="center"/>
      <protection locked="0"/>
    </xf>
    <xf numFmtId="2" fontId="4" fillId="0" borderId="2" xfId="0" applyNumberFormat="1" applyFont="1" applyBorder="1" applyAlignment="1" applyProtection="1">
      <alignment horizontal="center" vertical="center"/>
      <protection locked="0"/>
    </xf>
    <xf numFmtId="4" fontId="6" fillId="0" borderId="2" xfId="4" applyNumberFormat="1"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protection locked="0"/>
    </xf>
    <xf numFmtId="2"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center" vertical="top"/>
      <protection locked="0"/>
    </xf>
    <xf numFmtId="1" fontId="6" fillId="0" borderId="7" xfId="3" applyNumberFormat="1" applyFont="1" applyBorder="1" applyAlignment="1" applyProtection="1">
      <alignment horizontal="left" vertical="top"/>
      <protection locked="0"/>
    </xf>
    <xf numFmtId="1" fontId="6" fillId="0" borderId="8" xfId="3" applyNumberFormat="1" applyFont="1" applyBorder="1" applyAlignment="1" applyProtection="1">
      <alignment horizontal="left" vertical="top"/>
      <protection locked="0"/>
    </xf>
    <xf numFmtId="2" fontId="6" fillId="0" borderId="2" xfId="0" applyNumberFormat="1" applyFont="1" applyBorder="1" applyAlignment="1" applyProtection="1">
      <alignment horizontal="left" vertical="top" wrapText="1"/>
      <protection locked="0"/>
    </xf>
    <xf numFmtId="2" fontId="4" fillId="0" borderId="2"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2" fontId="6" fillId="0" borderId="9" xfId="4" applyNumberFormat="1" applyFont="1" applyBorder="1" applyAlignment="1" applyProtection="1">
      <alignment horizontal="center" vertical="center"/>
      <protection locked="0"/>
    </xf>
    <xf numFmtId="1" fontId="4" fillId="0" borderId="2" xfId="0" applyNumberFormat="1" applyFont="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8" fillId="0" borderId="11" xfId="3" applyFont="1" applyBorder="1" applyAlignment="1" applyProtection="1">
      <alignment horizontal="center" vertical="center" wrapText="1"/>
      <protection locked="0"/>
    </xf>
    <xf numFmtId="0" fontId="8" fillId="0" borderId="11"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13" xfId="1" applyFont="1" applyFill="1" applyBorder="1" applyAlignment="1" applyProtection="1">
      <alignment horizontal="center" vertical="center" wrapText="1"/>
      <protection locked="0"/>
    </xf>
    <xf numFmtId="0" fontId="8" fillId="0" borderId="14" xfId="1" applyFont="1" applyFill="1" applyBorder="1" applyAlignment="1" applyProtection="1">
      <alignment horizontal="center" vertical="center" wrapText="1"/>
      <protection locked="0"/>
    </xf>
    <xf numFmtId="0" fontId="8" fillId="0" borderId="14" xfId="3" applyFont="1" applyBorder="1" applyAlignment="1" applyProtection="1">
      <alignment horizontal="center" vertical="center" wrapText="1"/>
      <protection locked="0"/>
    </xf>
    <xf numFmtId="2" fontId="8" fillId="0" borderId="14" xfId="4" applyNumberFormat="1" applyFont="1" applyBorder="1" applyAlignment="1" applyProtection="1">
      <alignment horizontal="center" vertical="center" wrapText="1"/>
      <protection locked="0"/>
    </xf>
    <xf numFmtId="0" fontId="8" fillId="0" borderId="14" xfId="4" applyFont="1" applyBorder="1" applyAlignment="1" applyProtection="1">
      <alignment horizontal="center" vertical="center" wrapText="1"/>
      <protection locked="0"/>
    </xf>
    <xf numFmtId="0" fontId="8" fillId="0" borderId="14" xfId="4" applyFont="1" applyBorder="1" applyAlignment="1" applyProtection="1">
      <alignment horizontal="center" vertical="top" wrapText="1"/>
      <protection locked="0"/>
    </xf>
    <xf numFmtId="0" fontId="8" fillId="0" borderId="15" xfId="4" applyFont="1" applyBorder="1" applyAlignment="1" applyProtection="1">
      <alignment horizontal="center" vertical="center" wrapText="1"/>
      <protection locked="0"/>
    </xf>
    <xf numFmtId="0" fontId="7" fillId="0" borderId="0" xfId="3" applyFont="1" applyProtection="1">
      <protection locked="0"/>
    </xf>
    <xf numFmtId="0" fontId="7" fillId="0" borderId="16" xfId="3" applyFont="1" applyBorder="1" applyAlignment="1" applyProtection="1">
      <alignment horizontal="center"/>
      <protection locked="0"/>
    </xf>
    <xf numFmtId="0" fontId="7" fillId="0" borderId="17" xfId="3" applyFont="1" applyBorder="1" applyAlignment="1" applyProtection="1">
      <alignment horizontal="center"/>
      <protection locked="0"/>
    </xf>
    <xf numFmtId="0" fontId="7" fillId="0" borderId="18" xfId="3" applyFont="1" applyBorder="1" applyAlignment="1" applyProtection="1">
      <alignment horizontal="center"/>
      <protection locked="0"/>
    </xf>
    <xf numFmtId="0" fontId="9" fillId="0" borderId="0" xfId="3" applyFont="1" applyProtection="1">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11" fillId="0" borderId="0" xfId="3" applyFont="1" applyAlignment="1" applyProtection="1">
      <alignment horizontal="center" vertical="top"/>
      <protection locked="0"/>
    </xf>
    <xf numFmtId="2" fontId="8" fillId="0" borderId="0" xfId="3" applyNumberFormat="1" applyFont="1" applyAlignment="1" applyProtection="1">
      <alignment horizontal="left" vertical="top"/>
      <protection locked="0"/>
    </xf>
    <xf numFmtId="0" fontId="9" fillId="0" borderId="2" xfId="0" applyFont="1" applyBorder="1" applyAlignment="1">
      <alignment horizontal="center" vertical="top"/>
    </xf>
    <xf numFmtId="1" fontId="6" fillId="0" borderId="2" xfId="4" applyNumberFormat="1" applyFont="1" applyBorder="1" applyAlignment="1" applyProtection="1">
      <alignment horizontal="center" vertical="center"/>
      <protection locked="0"/>
    </xf>
    <xf numFmtId="2" fontId="6" fillId="0" borderId="6" xfId="4" applyNumberFormat="1" applyFont="1" applyBorder="1" applyAlignment="1" applyProtection="1">
      <alignment horizontal="center" vertical="center"/>
      <protection locked="0"/>
    </xf>
    <xf numFmtId="0" fontId="6" fillId="0" borderId="8" xfId="6" applyFont="1" applyBorder="1" applyAlignment="1" applyProtection="1">
      <alignment horizontal="center" vertical="center" wrapText="1"/>
      <protection locked="0"/>
    </xf>
    <xf numFmtId="2" fontId="6" fillId="0" borderId="8" xfId="6" applyNumberFormat="1" applyFont="1" applyBorder="1" applyAlignment="1" applyProtection="1">
      <alignment horizontal="center" vertical="center" wrapText="1"/>
      <protection locked="0"/>
    </xf>
    <xf numFmtId="2" fontId="6" fillId="0" borderId="8" xfId="4" applyNumberFormat="1" applyFont="1" applyBorder="1" applyAlignment="1" applyProtection="1">
      <alignment horizontal="center" vertical="center"/>
      <protection locked="0"/>
    </xf>
    <xf numFmtId="2" fontId="6" fillId="0" borderId="2" xfId="6" applyNumberFormat="1" applyFont="1" applyBorder="1" applyAlignment="1" applyProtection="1">
      <alignment horizontal="center" vertical="center" wrapText="1"/>
      <protection locked="0"/>
    </xf>
    <xf numFmtId="0" fontId="4" fillId="0" borderId="2" xfId="0" applyFont="1" applyBorder="1" applyAlignment="1" applyProtection="1">
      <alignment vertical="top" wrapText="1"/>
      <protection locked="0"/>
    </xf>
    <xf numFmtId="2" fontId="4" fillId="0" borderId="2" xfId="5" applyNumberFormat="1" applyFont="1" applyFill="1" applyBorder="1" applyAlignment="1" applyProtection="1">
      <alignment horizontal="center" vertical="center"/>
      <protection locked="0"/>
    </xf>
    <xf numFmtId="0" fontId="6" fillId="0" borderId="2" xfId="6" applyFont="1" applyBorder="1" applyAlignment="1" applyProtection="1">
      <alignment horizontal="center" vertical="center" wrapText="1"/>
      <protection locked="0"/>
    </xf>
    <xf numFmtId="2" fontId="13" fillId="0" borderId="2" xfId="1" applyNumberFormat="1" applyFont="1" applyFill="1" applyBorder="1" applyAlignment="1" applyProtection="1">
      <alignment horizontal="center"/>
      <protection locked="0"/>
    </xf>
    <xf numFmtId="2" fontId="13" fillId="0" borderId="1" xfId="1" applyNumberFormat="1" applyFont="1" applyFill="1" applyBorder="1" applyAlignment="1" applyProtection="1">
      <alignment horizontal="center"/>
      <protection locked="0"/>
    </xf>
    <xf numFmtId="1" fontId="4" fillId="0" borderId="2" xfId="3" applyNumberFormat="1" applyFont="1" applyBorder="1" applyProtection="1">
      <protection locked="0"/>
    </xf>
    <xf numFmtId="0" fontId="4" fillId="0" borderId="2" xfId="3" applyFont="1" applyBorder="1" applyAlignment="1" applyProtection="1">
      <alignment horizontal="center"/>
      <protection locked="0"/>
    </xf>
    <xf numFmtId="0" fontId="4" fillId="0" borderId="12" xfId="3" applyFont="1" applyBorder="1" applyAlignment="1" applyProtection="1">
      <alignment horizontal="center" vertical="top"/>
      <protection locked="0"/>
    </xf>
    <xf numFmtId="0" fontId="4" fillId="0" borderId="21" xfId="3" applyFont="1" applyBorder="1" applyAlignment="1" applyProtection="1">
      <alignment horizontal="center" vertical="top"/>
      <protection locked="0"/>
    </xf>
    <xf numFmtId="0" fontId="4" fillId="0" borderId="2" xfId="4" applyFont="1" applyBorder="1" applyAlignment="1" applyProtection="1">
      <alignment horizontal="left" vertical="top" wrapText="1"/>
      <protection locked="0"/>
    </xf>
    <xf numFmtId="0" fontId="4" fillId="0" borderId="3" xfId="3" applyFont="1" applyBorder="1" applyAlignment="1" applyProtection="1">
      <alignment horizontal="center" vertical="top" wrapText="1"/>
      <protection locked="0"/>
    </xf>
    <xf numFmtId="2" fontId="10" fillId="0" borderId="0" xfId="3" applyNumberFormat="1" applyFont="1" applyAlignment="1" applyProtection="1">
      <alignment horizontal="center" vertical="top"/>
      <protection locked="0"/>
    </xf>
    <xf numFmtId="2" fontId="10" fillId="0" borderId="20" xfId="3" applyNumberFormat="1" applyFont="1" applyBorder="1" applyAlignment="1" applyProtection="1">
      <alignment horizontal="center" vertical="top"/>
      <protection locked="0"/>
    </xf>
    <xf numFmtId="2" fontId="6" fillId="0" borderId="5" xfId="3" applyNumberFormat="1" applyFont="1" applyBorder="1" applyAlignment="1" applyProtection="1">
      <alignment horizontal="left" vertical="top" wrapText="1"/>
      <protection locked="0"/>
    </xf>
    <xf numFmtId="2" fontId="6" fillId="0" borderId="19" xfId="3" applyNumberFormat="1" applyFont="1" applyBorder="1" applyAlignment="1" applyProtection="1">
      <alignment horizontal="left" vertical="top" wrapText="1"/>
      <protection locked="0"/>
    </xf>
    <xf numFmtId="2" fontId="6" fillId="0" borderId="3" xfId="3" applyNumberFormat="1" applyFont="1" applyBorder="1" applyAlignment="1" applyProtection="1">
      <alignment horizontal="left" vertical="top" wrapText="1"/>
      <protection locked="0"/>
    </xf>
    <xf numFmtId="0" fontId="7" fillId="0" borderId="18" xfId="3" applyFont="1" applyBorder="1" applyAlignment="1" applyProtection="1">
      <alignment horizontal="center"/>
      <protection locked="0"/>
    </xf>
    <xf numFmtId="0" fontId="7" fillId="0" borderId="17" xfId="3" applyFont="1" applyBorder="1" applyAlignment="1" applyProtection="1">
      <alignment horizontal="center"/>
      <protection locked="0"/>
    </xf>
    <xf numFmtId="0" fontId="7" fillId="0" borderId="16" xfId="3" applyFont="1" applyBorder="1" applyAlignment="1" applyProtection="1">
      <alignment horizontal="center"/>
      <protection locked="0"/>
    </xf>
    <xf numFmtId="4" fontId="4" fillId="0" borderId="0" xfId="3" applyNumberFormat="1" applyFont="1" applyAlignment="1" applyProtection="1">
      <alignment horizontal="center"/>
      <protection locked="0"/>
    </xf>
  </cellXfs>
  <cellStyles count="7">
    <cellStyle name="Bad" xfId="5" builtinId="27"/>
    <cellStyle name="Good" xfId="1" builtinId="26"/>
    <cellStyle name="Neutral" xfId="2" builtinId="28"/>
    <cellStyle name="Normal" xfId="0" builtinId="0"/>
    <cellStyle name="Normal 26 2" xfId="4" xr:uid="{E8036B78-53B7-4D87-8850-D94BFBC358D3}"/>
    <cellStyle name="Normal 60" xfId="3" xr:uid="{9C89E3AB-BF47-4527-8241-9613A24D788B}"/>
    <cellStyle name="Normal 67" xfId="6" xr:uid="{F9A25295-911D-4DBE-B97E-E0FEF6713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3F93-9104-4AA7-981F-35C3D4378D32}">
  <sheetPr>
    <pageSetUpPr fitToPage="1"/>
  </sheetPr>
  <dimension ref="A1:S22"/>
  <sheetViews>
    <sheetView showGridLines="0" tabSelected="1" zoomScale="66" zoomScaleNormal="66" workbookViewId="0">
      <selection activeCell="E9" sqref="E9"/>
    </sheetView>
  </sheetViews>
  <sheetFormatPr defaultColWidth="9.109375" defaultRowHeight="15" outlineLevelCol="1" x14ac:dyDescent="0.25"/>
  <cols>
    <col min="1" max="1" width="9" style="1" customWidth="1"/>
    <col min="2" max="2" width="19.44140625" style="1" bestFit="1" customWidth="1" outlineLevel="1"/>
    <col min="3" max="3" width="44.6640625" style="3" customWidth="1"/>
    <col min="4" max="4" width="20.6640625" style="4" customWidth="1"/>
    <col min="5" max="5" width="100.5546875" style="3" customWidth="1"/>
    <col min="6" max="6" width="14.5546875" style="2" customWidth="1"/>
    <col min="7" max="7" width="19.33203125" style="1" customWidth="1"/>
    <col min="8" max="8" width="20.33203125" style="2" customWidth="1"/>
    <col min="9" max="9" width="13.5546875" style="1" customWidth="1"/>
    <col min="10" max="10" width="17.33203125" style="2" customWidth="1"/>
    <col min="11" max="11" width="20.88671875" style="2" customWidth="1"/>
    <col min="12" max="12" width="13.88671875" style="2" customWidth="1"/>
    <col min="13" max="13" width="17.109375" style="2" customWidth="1"/>
    <col min="14" max="14" width="10.33203125" style="2" customWidth="1"/>
    <col min="15" max="15" width="14.88671875" style="2" customWidth="1"/>
    <col min="16" max="16" width="91.6640625" style="2" bestFit="1" customWidth="1"/>
    <col min="17" max="17" width="29.88671875" style="2" bestFit="1" customWidth="1"/>
    <col min="18" max="18" width="21.5546875" style="2" customWidth="1"/>
    <col min="19" max="19" width="44.44140625" style="2" bestFit="1" customWidth="1"/>
    <col min="20" max="16384" width="9.109375" style="1"/>
  </cols>
  <sheetData>
    <row r="1" spans="1:19" ht="13.65" customHeight="1" x14ac:dyDescent="0.25">
      <c r="A1" s="62" t="s">
        <v>36</v>
      </c>
      <c r="B1" s="62"/>
      <c r="C1" s="61"/>
      <c r="D1" s="61"/>
      <c r="E1" s="4"/>
      <c r="F1" s="4"/>
      <c r="G1" s="60"/>
      <c r="H1" s="59"/>
      <c r="I1" s="59"/>
      <c r="J1" s="3"/>
      <c r="K1" s="1"/>
      <c r="L1" s="1"/>
      <c r="M1" s="1"/>
      <c r="N1" s="1"/>
      <c r="O1" s="1"/>
      <c r="P1" s="1"/>
      <c r="Q1" s="1"/>
      <c r="R1" s="1"/>
      <c r="S1" s="1"/>
    </row>
    <row r="2" spans="1:19" s="58" customFormat="1" ht="17.399999999999999" customHeight="1" x14ac:dyDescent="0.25">
      <c r="A2" s="81" t="s">
        <v>35</v>
      </c>
      <c r="B2" s="81"/>
      <c r="C2" s="81"/>
      <c r="D2" s="81"/>
      <c r="E2" s="81"/>
      <c r="F2" s="81"/>
      <c r="G2" s="81"/>
      <c r="H2" s="81"/>
      <c r="I2" s="81"/>
      <c r="J2" s="81"/>
      <c r="K2" s="81"/>
      <c r="L2" s="81"/>
      <c r="M2" s="81"/>
      <c r="N2" s="81"/>
      <c r="O2" s="81"/>
      <c r="P2" s="81"/>
      <c r="Q2" s="81"/>
      <c r="R2" s="81"/>
      <c r="S2" s="81"/>
    </row>
    <row r="3" spans="1:19" s="58" customFormat="1" ht="18.75" customHeight="1" x14ac:dyDescent="0.25">
      <c r="A3" s="82" t="s">
        <v>66</v>
      </c>
      <c r="B3" s="82"/>
      <c r="C3" s="82"/>
      <c r="D3" s="82"/>
      <c r="E3" s="82"/>
      <c r="F3" s="82"/>
      <c r="G3" s="82"/>
      <c r="H3" s="82"/>
      <c r="I3" s="82"/>
      <c r="J3" s="82"/>
      <c r="K3" s="82"/>
      <c r="L3" s="82"/>
      <c r="M3" s="82"/>
      <c r="N3" s="82"/>
      <c r="O3" s="82"/>
      <c r="P3" s="82"/>
      <c r="Q3" s="82"/>
      <c r="R3" s="82"/>
      <c r="S3" s="82"/>
    </row>
    <row r="4" spans="1:19" ht="156.75" customHeight="1" x14ac:dyDescent="0.25">
      <c r="A4" s="83" t="s">
        <v>34</v>
      </c>
      <c r="B4" s="84"/>
      <c r="C4" s="84"/>
      <c r="D4" s="84"/>
      <c r="E4" s="84"/>
      <c r="F4" s="84"/>
      <c r="G4" s="84"/>
      <c r="H4" s="84"/>
      <c r="I4" s="84"/>
      <c r="J4" s="84"/>
      <c r="K4" s="84"/>
      <c r="L4" s="84"/>
      <c r="M4" s="84"/>
      <c r="N4" s="84"/>
      <c r="O4" s="84"/>
      <c r="P4" s="84"/>
      <c r="Q4" s="84"/>
      <c r="R4" s="84"/>
      <c r="S4" s="85"/>
    </row>
    <row r="5" spans="1:19" ht="6.75" customHeight="1" thickBot="1" x14ac:dyDescent="0.3">
      <c r="E5" s="4"/>
      <c r="G5" s="2"/>
      <c r="I5" s="2"/>
    </row>
    <row r="6" spans="1:19" ht="22.65" customHeight="1" thickBot="1" x14ac:dyDescent="0.35">
      <c r="A6" s="86" t="s">
        <v>33</v>
      </c>
      <c r="B6" s="87"/>
      <c r="C6" s="87"/>
      <c r="D6" s="87"/>
      <c r="E6" s="87"/>
      <c r="F6" s="87"/>
      <c r="G6" s="87"/>
      <c r="H6" s="87"/>
      <c r="I6" s="87"/>
      <c r="J6" s="87"/>
      <c r="K6" s="88"/>
      <c r="L6" s="57"/>
      <c r="M6" s="56"/>
      <c r="N6" s="56"/>
      <c r="O6" s="56"/>
      <c r="P6" s="56"/>
      <c r="Q6" s="56"/>
      <c r="R6" s="55"/>
      <c r="S6" s="54"/>
    </row>
    <row r="7" spans="1:19" ht="87" customHeight="1" x14ac:dyDescent="0.25">
      <c r="A7" s="53" t="s">
        <v>32</v>
      </c>
      <c r="B7" s="51" t="s">
        <v>31</v>
      </c>
      <c r="C7" s="52" t="s">
        <v>30</v>
      </c>
      <c r="D7" s="52" t="s">
        <v>29</v>
      </c>
      <c r="E7" s="52" t="s">
        <v>28</v>
      </c>
      <c r="F7" s="51" t="s">
        <v>27</v>
      </c>
      <c r="G7" s="50" t="s">
        <v>26</v>
      </c>
      <c r="H7" s="48" t="s">
        <v>25</v>
      </c>
      <c r="I7" s="49" t="s">
        <v>20</v>
      </c>
      <c r="J7" s="48" t="s">
        <v>24</v>
      </c>
      <c r="K7" s="47" t="s">
        <v>23</v>
      </c>
      <c r="L7" s="46" t="s">
        <v>22</v>
      </c>
      <c r="M7" s="45" t="s">
        <v>21</v>
      </c>
      <c r="N7" s="44" t="s">
        <v>20</v>
      </c>
      <c r="O7" s="44" t="s">
        <v>19</v>
      </c>
      <c r="P7" s="43" t="s">
        <v>18</v>
      </c>
      <c r="Q7" s="43" t="s">
        <v>17</v>
      </c>
      <c r="R7" s="42" t="s">
        <v>16</v>
      </c>
      <c r="S7" s="41" t="s">
        <v>15</v>
      </c>
    </row>
    <row r="8" spans="1:19" ht="84" customHeight="1" x14ac:dyDescent="0.25">
      <c r="A8" s="21">
        <v>1</v>
      </c>
      <c r="B8" s="21" t="s">
        <v>49</v>
      </c>
      <c r="C8" s="32" t="s">
        <v>14</v>
      </c>
      <c r="D8" s="33" t="s">
        <v>1</v>
      </c>
      <c r="E8" s="32" t="s">
        <v>37</v>
      </c>
      <c r="F8" s="31" t="s">
        <v>13</v>
      </c>
      <c r="G8" s="40">
        <v>8</v>
      </c>
      <c r="H8" s="29">
        <v>18.899999999999999</v>
      </c>
      <c r="I8" s="16">
        <v>5</v>
      </c>
      <c r="J8" s="30">
        <f t="shared" ref="J8:J19" si="0">+H8*G8</f>
        <v>151.19999999999999</v>
      </c>
      <c r="K8" s="14">
        <f t="shared" ref="K8:K19" si="1">+J8*(1+I8/100)</f>
        <v>158.76</v>
      </c>
      <c r="L8" s="39"/>
      <c r="M8" s="27">
        <f t="shared" ref="M8:M19" si="2">+L8*G8</f>
        <v>0</v>
      </c>
      <c r="N8" s="28"/>
      <c r="O8" s="27">
        <f t="shared" ref="O8:O19" si="3">+M8*(1+N8/100)</f>
        <v>0</v>
      </c>
      <c r="P8" s="35"/>
      <c r="Q8" s="35"/>
      <c r="R8" s="34"/>
      <c r="S8" s="23"/>
    </row>
    <row r="9" spans="1:19" ht="78.75" customHeight="1" x14ac:dyDescent="0.25">
      <c r="A9" s="21">
        <v>2</v>
      </c>
      <c r="B9" s="21" t="s">
        <v>50</v>
      </c>
      <c r="C9" s="32" t="s">
        <v>12</v>
      </c>
      <c r="D9" s="38" t="s">
        <v>1</v>
      </c>
      <c r="E9" s="32" t="s">
        <v>11</v>
      </c>
      <c r="F9" s="31" t="s">
        <v>2</v>
      </c>
      <c r="G9" s="37">
        <f>36*5*0.5</f>
        <v>90</v>
      </c>
      <c r="H9" s="37">
        <v>26.2</v>
      </c>
      <c r="I9" s="16">
        <v>5</v>
      </c>
      <c r="J9" s="30">
        <f t="shared" ref="J9" si="4">+H9*G9</f>
        <v>2358</v>
      </c>
      <c r="K9" s="14">
        <f t="shared" ref="K9" si="5">+J9*(1+I9/100)</f>
        <v>2475.9</v>
      </c>
      <c r="L9" s="37"/>
      <c r="M9" s="27">
        <f t="shared" si="2"/>
        <v>0</v>
      </c>
      <c r="N9" s="28"/>
      <c r="O9" s="27">
        <f t="shared" si="3"/>
        <v>0</v>
      </c>
      <c r="P9" s="35"/>
      <c r="Q9" s="35"/>
      <c r="R9" s="34"/>
      <c r="S9" s="23"/>
    </row>
    <row r="10" spans="1:19" ht="114.75" customHeight="1" x14ac:dyDescent="0.25">
      <c r="A10" s="21">
        <v>3</v>
      </c>
      <c r="B10" s="21" t="s">
        <v>51</v>
      </c>
      <c r="C10" s="32" t="s">
        <v>10</v>
      </c>
      <c r="D10" s="33" t="s">
        <v>1</v>
      </c>
      <c r="E10" s="36" t="s">
        <v>9</v>
      </c>
      <c r="F10" s="31" t="s">
        <v>2</v>
      </c>
      <c r="G10" s="29">
        <f>12*3*5*0.2</f>
        <v>36</v>
      </c>
      <c r="H10" s="29">
        <v>1.62</v>
      </c>
      <c r="I10" s="16">
        <v>5</v>
      </c>
      <c r="J10" s="30">
        <f t="shared" ref="J10" si="6">+H10*G10</f>
        <v>58.320000000000007</v>
      </c>
      <c r="K10" s="14">
        <f t="shared" ref="K10" si="7">+J10*(1+I10/100)</f>
        <v>61.236000000000011</v>
      </c>
      <c r="L10" s="29"/>
      <c r="M10" s="27">
        <f t="shared" si="2"/>
        <v>0</v>
      </c>
      <c r="N10" s="28"/>
      <c r="O10" s="27">
        <f t="shared" si="3"/>
        <v>0</v>
      </c>
      <c r="P10" s="35"/>
      <c r="Q10" s="35"/>
      <c r="R10" s="34"/>
      <c r="S10" s="23"/>
    </row>
    <row r="11" spans="1:19" ht="73.5" customHeight="1" x14ac:dyDescent="0.25">
      <c r="A11" s="21">
        <v>4</v>
      </c>
      <c r="B11" s="21" t="s">
        <v>52</v>
      </c>
      <c r="C11" s="32" t="s">
        <v>8</v>
      </c>
      <c r="D11" s="33" t="s">
        <v>1</v>
      </c>
      <c r="E11" s="32" t="s">
        <v>7</v>
      </c>
      <c r="F11" s="31" t="s">
        <v>2</v>
      </c>
      <c r="G11" s="29">
        <f>10*5</f>
        <v>50</v>
      </c>
      <c r="H11" s="29">
        <v>8.09</v>
      </c>
      <c r="I11" s="16">
        <v>5</v>
      </c>
      <c r="J11" s="30">
        <f t="shared" si="0"/>
        <v>404.5</v>
      </c>
      <c r="K11" s="14">
        <f t="shared" si="1"/>
        <v>424.72500000000002</v>
      </c>
      <c r="L11" s="29"/>
      <c r="M11" s="27">
        <f t="shared" si="2"/>
        <v>0</v>
      </c>
      <c r="N11" s="28"/>
      <c r="O11" s="27">
        <f t="shared" si="3"/>
        <v>0</v>
      </c>
      <c r="P11" s="35"/>
      <c r="Q11" s="35"/>
      <c r="R11" s="34"/>
      <c r="S11" s="23"/>
    </row>
    <row r="12" spans="1:19" ht="62.25" customHeight="1" x14ac:dyDescent="0.25">
      <c r="A12" s="21">
        <v>5</v>
      </c>
      <c r="B12" s="21" t="s">
        <v>53</v>
      </c>
      <c r="C12" s="32" t="s">
        <v>6</v>
      </c>
      <c r="D12" s="33" t="s">
        <v>1</v>
      </c>
      <c r="E12" s="32" t="s">
        <v>5</v>
      </c>
      <c r="F12" s="31" t="s">
        <v>2</v>
      </c>
      <c r="G12" s="29">
        <v>15</v>
      </c>
      <c r="H12" s="29">
        <v>527.5</v>
      </c>
      <c r="I12" s="16">
        <v>5</v>
      </c>
      <c r="J12" s="30">
        <f t="shared" si="0"/>
        <v>7912.5</v>
      </c>
      <c r="K12" s="14">
        <f t="shared" si="1"/>
        <v>8308.125</v>
      </c>
      <c r="L12" s="29"/>
      <c r="M12" s="27">
        <f t="shared" si="2"/>
        <v>0</v>
      </c>
      <c r="N12" s="28"/>
      <c r="O12" s="27">
        <f t="shared" si="3"/>
        <v>0</v>
      </c>
      <c r="P12" s="35"/>
      <c r="Q12" s="35"/>
      <c r="R12" s="34"/>
      <c r="S12" s="23"/>
    </row>
    <row r="13" spans="1:19" ht="57" customHeight="1" x14ac:dyDescent="0.25">
      <c r="A13" s="21">
        <v>6</v>
      </c>
      <c r="B13" s="21" t="s">
        <v>54</v>
      </c>
      <c r="C13" s="32" t="s">
        <v>4</v>
      </c>
      <c r="D13" s="33" t="s">
        <v>1</v>
      </c>
      <c r="E13" s="32" t="s">
        <v>3</v>
      </c>
      <c r="F13" s="31" t="s">
        <v>2</v>
      </c>
      <c r="G13" s="29">
        <f>10*3</f>
        <v>30</v>
      </c>
      <c r="H13" s="29">
        <f>6.06/3</f>
        <v>2.02</v>
      </c>
      <c r="I13" s="16">
        <v>5</v>
      </c>
      <c r="J13" s="30">
        <f t="shared" si="0"/>
        <v>60.6</v>
      </c>
      <c r="K13" s="14">
        <f t="shared" si="1"/>
        <v>63.63</v>
      </c>
      <c r="L13" s="29"/>
      <c r="M13" s="27">
        <f t="shared" si="2"/>
        <v>0</v>
      </c>
      <c r="N13" s="28"/>
      <c r="O13" s="27">
        <f t="shared" si="3"/>
        <v>0</v>
      </c>
      <c r="P13" s="26"/>
      <c r="Q13" s="25"/>
      <c r="R13" s="24"/>
      <c r="S13" s="23"/>
    </row>
    <row r="14" spans="1:19" ht="82.5" customHeight="1" x14ac:dyDescent="0.25">
      <c r="A14" s="78">
        <v>7</v>
      </c>
      <c r="B14" s="80" t="s">
        <v>65</v>
      </c>
      <c r="C14" s="19" t="s">
        <v>38</v>
      </c>
      <c r="D14" s="20" t="s">
        <v>1</v>
      </c>
      <c r="E14" s="19" t="s">
        <v>39</v>
      </c>
      <c r="F14" s="18" t="s">
        <v>0</v>
      </c>
      <c r="G14" s="12">
        <v>45</v>
      </c>
      <c r="H14" s="17">
        <v>200</v>
      </c>
      <c r="I14" s="16">
        <v>21</v>
      </c>
      <c r="J14" s="15">
        <f t="shared" si="0"/>
        <v>9000</v>
      </c>
      <c r="K14" s="22">
        <f t="shared" si="1"/>
        <v>10890</v>
      </c>
      <c r="L14" s="13"/>
      <c r="M14" s="27">
        <f t="shared" si="2"/>
        <v>0</v>
      </c>
      <c r="N14" s="12"/>
      <c r="O14" s="27">
        <f t="shared" si="3"/>
        <v>0</v>
      </c>
      <c r="P14" s="10"/>
      <c r="Q14" s="9"/>
      <c r="R14" s="8"/>
      <c r="S14" s="7"/>
    </row>
    <row r="15" spans="1:19" ht="80.25" customHeight="1" x14ac:dyDescent="0.25">
      <c r="A15" s="77">
        <v>8</v>
      </c>
      <c r="B15" s="21" t="s">
        <v>55</v>
      </c>
      <c r="C15" s="32" t="s">
        <v>40</v>
      </c>
      <c r="D15" s="63" t="s">
        <v>41</v>
      </c>
      <c r="E15" s="79" t="s">
        <v>60</v>
      </c>
      <c r="F15" s="11" t="s">
        <v>42</v>
      </c>
      <c r="G15" s="64">
        <v>350</v>
      </c>
      <c r="H15" s="29">
        <v>2.8</v>
      </c>
      <c r="I15" s="16">
        <v>5</v>
      </c>
      <c r="J15" s="30">
        <f t="shared" si="0"/>
        <v>979.99999999999989</v>
      </c>
      <c r="K15" s="14">
        <f t="shared" si="1"/>
        <v>1029</v>
      </c>
      <c r="L15" s="65"/>
      <c r="M15" s="27">
        <f t="shared" si="2"/>
        <v>0</v>
      </c>
      <c r="N15" s="64"/>
      <c r="O15" s="27">
        <f t="shared" si="3"/>
        <v>0</v>
      </c>
      <c r="P15" s="9"/>
      <c r="Q15" s="9"/>
      <c r="R15" s="8"/>
      <c r="S15" s="7"/>
    </row>
    <row r="16" spans="1:19" ht="114.75" customHeight="1" x14ac:dyDescent="0.25">
      <c r="A16" s="21">
        <v>9</v>
      </c>
      <c r="B16" s="21" t="s">
        <v>56</v>
      </c>
      <c r="C16" s="32" t="s">
        <v>43</v>
      </c>
      <c r="D16" s="63" t="s">
        <v>44</v>
      </c>
      <c r="E16" s="32" t="s">
        <v>61</v>
      </c>
      <c r="F16" s="66" t="s">
        <v>42</v>
      </c>
      <c r="G16" s="66">
        <v>6720</v>
      </c>
      <c r="H16" s="67">
        <v>7.0000000000000007E-2</v>
      </c>
      <c r="I16" s="16">
        <v>5</v>
      </c>
      <c r="J16" s="30">
        <f t="shared" si="0"/>
        <v>470.40000000000003</v>
      </c>
      <c r="K16" s="14">
        <f t="shared" si="1"/>
        <v>493.92000000000007</v>
      </c>
      <c r="L16" s="39"/>
      <c r="M16" s="27">
        <f t="shared" si="2"/>
        <v>0</v>
      </c>
      <c r="N16" s="68"/>
      <c r="O16" s="27">
        <f t="shared" si="3"/>
        <v>0</v>
      </c>
      <c r="P16" s="35"/>
      <c r="Q16" s="35"/>
      <c r="R16" s="34"/>
      <c r="S16" s="23"/>
    </row>
    <row r="17" spans="1:19" ht="116.7" customHeight="1" x14ac:dyDescent="0.25">
      <c r="A17" s="21">
        <v>10</v>
      </c>
      <c r="B17" s="21" t="s">
        <v>57</v>
      </c>
      <c r="C17" s="32" t="s">
        <v>45</v>
      </c>
      <c r="D17" s="63" t="s">
        <v>44</v>
      </c>
      <c r="E17" s="32" t="s">
        <v>62</v>
      </c>
      <c r="F17" s="66" t="s">
        <v>42</v>
      </c>
      <c r="G17" s="66">
        <v>7680</v>
      </c>
      <c r="H17" s="69">
        <v>7.0000000000000007E-2</v>
      </c>
      <c r="I17" s="16">
        <v>5</v>
      </c>
      <c r="J17" s="30">
        <f t="shared" si="0"/>
        <v>537.6</v>
      </c>
      <c r="K17" s="14">
        <f t="shared" si="1"/>
        <v>564.48</v>
      </c>
      <c r="L17" s="39"/>
      <c r="M17" s="27">
        <f t="shared" si="2"/>
        <v>0</v>
      </c>
      <c r="N17" s="68"/>
      <c r="O17" s="27">
        <f t="shared" si="3"/>
        <v>0</v>
      </c>
      <c r="P17" s="35"/>
      <c r="Q17" s="35"/>
      <c r="R17" s="34"/>
      <c r="S17" s="23"/>
    </row>
    <row r="18" spans="1:19" ht="62.25" customHeight="1" x14ac:dyDescent="0.25">
      <c r="A18" s="21">
        <f>+A17+1</f>
        <v>11</v>
      </c>
      <c r="B18" s="21" t="s">
        <v>58</v>
      </c>
      <c r="C18" s="32" t="s">
        <v>46</v>
      </c>
      <c r="D18" s="33" t="s">
        <v>47</v>
      </c>
      <c r="E18" s="70" t="s">
        <v>63</v>
      </c>
      <c r="F18" s="66" t="s">
        <v>42</v>
      </c>
      <c r="G18" s="66">
        <v>400</v>
      </c>
      <c r="H18" s="71">
        <v>43</v>
      </c>
      <c r="I18" s="16">
        <v>5</v>
      </c>
      <c r="J18" s="30">
        <f t="shared" si="0"/>
        <v>17200</v>
      </c>
      <c r="K18" s="14">
        <f t="shared" si="1"/>
        <v>18060</v>
      </c>
      <c r="L18" s="39"/>
      <c r="M18" s="27">
        <f t="shared" si="2"/>
        <v>0</v>
      </c>
      <c r="N18" s="28"/>
      <c r="O18" s="27">
        <f t="shared" si="3"/>
        <v>0</v>
      </c>
      <c r="P18" s="35"/>
      <c r="Q18" s="35"/>
      <c r="R18" s="34"/>
      <c r="S18" s="23"/>
    </row>
    <row r="19" spans="1:19" ht="60.75" customHeight="1" x14ac:dyDescent="0.25">
      <c r="A19" s="21">
        <f>+A18+1</f>
        <v>12</v>
      </c>
      <c r="B19" s="21" t="s">
        <v>59</v>
      </c>
      <c r="C19" s="32" t="s">
        <v>48</v>
      </c>
      <c r="D19" s="33" t="s">
        <v>47</v>
      </c>
      <c r="E19" s="70" t="s">
        <v>64</v>
      </c>
      <c r="F19" s="72" t="s">
        <v>42</v>
      </c>
      <c r="G19" s="72">
        <v>600</v>
      </c>
      <c r="H19" s="71">
        <v>49</v>
      </c>
      <c r="I19" s="16">
        <v>5</v>
      </c>
      <c r="J19" s="30">
        <f t="shared" si="0"/>
        <v>29400</v>
      </c>
      <c r="K19" s="14">
        <f t="shared" si="1"/>
        <v>30870</v>
      </c>
      <c r="L19" s="65"/>
      <c r="M19" s="27">
        <f t="shared" si="2"/>
        <v>0</v>
      </c>
      <c r="N19" s="64"/>
      <c r="O19" s="27">
        <f t="shared" si="3"/>
        <v>0</v>
      </c>
      <c r="P19" s="26"/>
      <c r="Q19" s="26"/>
      <c r="R19" s="24"/>
      <c r="S19" s="76"/>
    </row>
    <row r="20" spans="1:19" ht="30" customHeight="1" x14ac:dyDescent="0.25">
      <c r="G20" s="75">
        <f>SUM(G8:G19)</f>
        <v>16024</v>
      </c>
      <c r="J20" s="73">
        <f>SUM(J8:J19)</f>
        <v>68533.119999999995</v>
      </c>
      <c r="K20" s="74">
        <f>SUM(K8:K19)</f>
        <v>73399.775999999998</v>
      </c>
    </row>
    <row r="21" spans="1:19" ht="15.6" x14ac:dyDescent="0.3">
      <c r="J21" s="6"/>
      <c r="K21" s="6"/>
    </row>
    <row r="22" spans="1:19" x14ac:dyDescent="0.25">
      <c r="I22" s="5"/>
      <c r="J22" s="89"/>
      <c r="K22" s="89"/>
    </row>
  </sheetData>
  <autoFilter ref="A7:S22" xr:uid="{E1EDAF7F-D9C3-4DDF-ABC6-3999760CE450}"/>
  <mergeCells count="4">
    <mergeCell ref="A2:S2"/>
    <mergeCell ref="A3:S3"/>
    <mergeCell ref="A4:S4"/>
    <mergeCell ref="A6:K6"/>
  </mergeCells>
  <pageMargins left="0.25" right="0.25" top="0.75" bottom="0.75" header="0.3" footer="0.3"/>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TS_13128_RK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Daina Kuprusevičiūtė</dc:creator>
  <cp:lastModifiedBy>Daina Kuprusevičiūtė</cp:lastModifiedBy>
  <cp:lastPrinted>2026-06-26T07:06:43Z</cp:lastPrinted>
  <dcterms:created xsi:type="dcterms:W3CDTF">2026-06-18T06:30:22Z</dcterms:created>
  <dcterms:modified xsi:type="dcterms:W3CDTF">2026-06-30T09:34:46Z</dcterms:modified>
</cp:coreProperties>
</file>