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8_{3BF0755D-88CC-4992-98F6-7A61BA7DF662}" xr6:coauthVersionLast="47" xr6:coauthVersionMax="47" xr10:uidLastSave="{2AE06C14-833D-4FEC-8BA2-0452FA1A6086}"/>
  <bookViews>
    <workbookView xWindow="-108" yWindow="-108" windowWidth="23256" windowHeight="13896" xr2:uid="{00000000-000D-0000-FFFF-FFFF00000000}"/>
  </bookViews>
  <sheets>
    <sheet name="Lapas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5" l="1"/>
  <c r="K24" i="5"/>
  <c r="J24" i="5"/>
  <c r="M24" i="5" s="1"/>
  <c r="K23" i="5"/>
  <c r="J23" i="5"/>
  <c r="M23" i="5" s="1"/>
  <c r="K22" i="5"/>
  <c r="J22" i="5"/>
  <c r="M22" i="5" s="1"/>
  <c r="K20" i="5"/>
  <c r="J20" i="5"/>
  <c r="M20" i="5" s="1"/>
  <c r="K18" i="5"/>
  <c r="J18" i="5"/>
  <c r="M18" i="5" s="1"/>
  <c r="K17" i="5"/>
  <c r="J17" i="5"/>
  <c r="M17" i="5" s="1"/>
  <c r="K16" i="5"/>
  <c r="J16" i="5"/>
  <c r="M16" i="5" s="1"/>
  <c r="K15" i="5"/>
  <c r="J15" i="5"/>
  <c r="M15" i="5" s="1"/>
  <c r="K13" i="5"/>
  <c r="J13" i="5"/>
  <c r="M13" i="5" s="1"/>
  <c r="K12" i="5"/>
  <c r="J12" i="5"/>
  <c r="M12" i="5" s="1"/>
  <c r="K11" i="5"/>
  <c r="J11" i="5"/>
  <c r="M11" i="5" s="1"/>
  <c r="K10" i="5"/>
  <c r="J10" i="5"/>
  <c r="M10" i="5" s="1"/>
  <c r="J25" i="5" l="1"/>
  <c r="K25" i="5"/>
  <c r="M25" i="5"/>
</calcChain>
</file>

<file path=xl/sharedStrings.xml><?xml version="1.0" encoding="utf-8"?>
<sst xmlns="http://schemas.openxmlformats.org/spreadsheetml/2006/main" count="63" uniqueCount="55">
  <si>
    <t>Tiekėjas_________________________</t>
  </si>
  <si>
    <t>Atviro konkurso sąlygų 2.1 priedas</t>
  </si>
  <si>
    <t>PASLAUGŲ ĮKAINIAI</t>
  </si>
  <si>
    <t>Eil. Nr.</t>
  </si>
  <si>
    <t>Paslaugų pavadinimas</t>
  </si>
  <si>
    <t>Matavimo vienetas</t>
  </si>
  <si>
    <t>Preliminarus kiekis</t>
  </si>
  <si>
    <t xml:space="preserve">Maksimalus paslaugų suteikimo terminas darbo dienomis </t>
  </si>
  <si>
    <t>Maksimalus įkainis, Eur be PVM už vieną matavimo vienetą</t>
  </si>
  <si>
    <t>Siūlomas įkainis, Eur be PVM už vieną matavimo vienetą**</t>
  </si>
  <si>
    <r>
      <t>Viso kaina be PVM, Eur                         (</t>
    </r>
    <r>
      <rPr>
        <i/>
        <sz val="11"/>
        <color rgb="FF000000"/>
        <rFont val="Times New Roman"/>
        <family val="1"/>
      </rPr>
      <t>4 stulp. x 8 stulp</t>
    </r>
    <r>
      <rPr>
        <sz val="11"/>
        <color rgb="FF000000"/>
        <rFont val="Times New Roman"/>
        <family val="1"/>
        <charset val="186"/>
      </rPr>
      <t xml:space="preserve">.) </t>
    </r>
  </si>
  <si>
    <t>Max kaina</t>
  </si>
  <si>
    <t>Svoris pasiūlymo kainoje, %</t>
  </si>
  <si>
    <t>Vertinamoji suma, Eur, be PVM ***</t>
  </si>
  <si>
    <t>1. Inžineriniai topografiniai planai M 1:500</t>
  </si>
  <si>
    <t>1.1.</t>
  </si>
  <si>
    <t>Inžineriniai topografiniai planai iki 0,25ha</t>
  </si>
  <si>
    <t>vnt.</t>
  </si>
  <si>
    <t>1.2.</t>
  </si>
  <si>
    <t>Inžineriniai topografiniai planai nuo 0,25ha iki 0,50ha</t>
  </si>
  <si>
    <t>1.3.</t>
  </si>
  <si>
    <t>Inžineriniai topografiniai planai nuo 0,50ha iki 1ha</t>
  </si>
  <si>
    <t>1.4.</t>
  </si>
  <si>
    <t>ha</t>
  </si>
  <si>
    <r>
      <t xml:space="preserve">   </t>
    </r>
    <r>
      <rPr>
        <b/>
        <sz val="11"/>
        <color rgb="FF000000"/>
        <rFont val="Times New Roman"/>
        <family val="1"/>
        <charset val="186"/>
      </rPr>
      <t>2. Šilumos teikimo tinklų išpildomosios geodezines nuotraukos M 1:500</t>
    </r>
  </si>
  <si>
    <t>2.1.</t>
  </si>
  <si>
    <t>Šilumos teikimo tinklai iki 100 m</t>
  </si>
  <si>
    <t>2.2.</t>
  </si>
  <si>
    <t>Šilumos teikimo tinklai nuo 100 m iki 200 m</t>
  </si>
  <si>
    <t>m</t>
  </si>
  <si>
    <t>2.3.</t>
  </si>
  <si>
    <t>Šilumos teikimo tinklai nuo 200 m iki 1000 m</t>
  </si>
  <si>
    <t>2.4.</t>
  </si>
  <si>
    <t>Šilumos teikimo tinklai virš 1000 m</t>
  </si>
  <si>
    <t xml:space="preserve">  3. Požeminių tinklų  ir komunikacijų ŠULINIŲ DETALIZACIJA (KORTELĖS)</t>
  </si>
  <si>
    <t>3.1.</t>
  </si>
  <si>
    <t>Požeminių tinklų  ir komunikacijų ŠULINIŲ DETALIZACIJA (KORTELĖS)</t>
  </si>
  <si>
    <t xml:space="preserve">  4. Kampų ir kitų taškų nužymėjimas vietovėje</t>
  </si>
  <si>
    <t>4.1.</t>
  </si>
  <si>
    <t>Suprojektuotų objektų būdingų kampų ir kitų taškų nužymėjimas vietovėje pagal koordinates iki 10 taškų</t>
  </si>
  <si>
    <t>taškas</t>
  </si>
  <si>
    <t>4.2.</t>
  </si>
  <si>
    <t>Suprojektuotų objektų būdingų kampų ir kitų taškų nužymėjimas vietovėje pagal koordinates nuo 10 iki 20 taškų</t>
  </si>
  <si>
    <t>4.3.</t>
  </si>
  <si>
    <t>Suprojektuotų objektų būdingų kampų ir kitų taškų nužymėjimas vietovėje pagal koordinates daugiau kaip 20 taškų</t>
  </si>
  <si>
    <t>Bendra pasiūlymo kaina be PVM, Eur:</t>
  </si>
  <si>
    <r>
      <t>*</t>
    </r>
    <r>
      <rPr>
        <i/>
        <sz val="10"/>
        <color theme="1"/>
        <rFont val="Arial"/>
        <family val="2"/>
        <charset val="186"/>
      </rPr>
      <t xml:space="preserve"> tais atvejais, kai pagal galiojančius teisės aktus tiekėjui/ tiekėjų grupei nereikia mokėti PVM, turi būti nurodytos priežastys, dėl kurių PVM nemokamas</t>
    </r>
    <r>
      <rPr>
        <b/>
        <sz val="10"/>
        <color theme="1"/>
        <rFont val="Arial"/>
        <family val="2"/>
        <charset val="186"/>
      </rPr>
      <t xml:space="preserve"> _____________________________________________</t>
    </r>
  </si>
  <si>
    <r>
      <t>Pasiūlymo kaina be PVM, Eur – ...............................................(</t>
    </r>
    <r>
      <rPr>
        <i/>
        <sz val="10"/>
        <color theme="1"/>
        <rFont val="Arial"/>
        <family val="2"/>
        <charset val="186"/>
      </rPr>
      <t>kaina žodžiais</t>
    </r>
    <r>
      <rPr>
        <sz val="10"/>
        <color theme="1"/>
        <rFont val="Arial"/>
        <family val="2"/>
        <charset val="186"/>
      </rPr>
      <t>).</t>
    </r>
  </si>
  <si>
    <r>
      <t>21 proc. PVM, Eur – .............................................................. (</t>
    </r>
    <r>
      <rPr>
        <i/>
        <sz val="10"/>
        <color theme="1"/>
        <rFont val="Arial"/>
        <family val="2"/>
        <charset val="186"/>
      </rPr>
      <t>kaina žodžiais</t>
    </r>
    <r>
      <rPr>
        <sz val="10"/>
        <color theme="1"/>
        <rFont val="Arial"/>
        <family val="2"/>
        <charset val="186"/>
      </rPr>
      <t>).</t>
    </r>
  </si>
  <si>
    <r>
      <t>Pasiūlymo kaina su PVM, Eur – .............................................. (</t>
    </r>
    <r>
      <rPr>
        <i/>
        <sz val="10"/>
        <color theme="1"/>
        <rFont val="Arial"/>
        <family val="2"/>
        <charset val="186"/>
      </rPr>
      <t>kaina žodžiais</t>
    </r>
    <r>
      <rPr>
        <sz val="10"/>
        <color theme="1"/>
        <rFont val="Arial"/>
        <family val="2"/>
        <charset val="186"/>
      </rPr>
      <t>).</t>
    </r>
  </si>
  <si>
    <t>Pastabos:</t>
  </si>
  <si>
    <r>
      <t xml:space="preserve">** Siūlomas paslaugų įkainis negali viršyti maksimalaus paslaugų įkainio nurodyto 7 stulpelyje , priešingu atveju </t>
    </r>
    <r>
      <rPr>
        <sz val="12"/>
        <color theme="1"/>
        <rFont val="Calibri"/>
        <family val="2"/>
        <charset val="186"/>
      </rPr>
      <t>−</t>
    </r>
    <r>
      <rPr>
        <i/>
        <sz val="12"/>
        <color theme="1"/>
        <rFont val="Times New Roman"/>
        <family val="1"/>
        <charset val="186"/>
      </rPr>
      <t xml:space="preserve"> pasiūlymas bus atmestas.</t>
    </r>
  </si>
  <si>
    <t>*** 10 stulpelyje "Vertinamoji suma" Eur be PVM yra naudojama tik tiekėjų/tiekėjų grupių pateiktų pasiūlymų palyginimui.</t>
  </si>
  <si>
    <r>
      <t>****</t>
    </r>
    <r>
      <rPr>
        <i/>
        <sz val="11"/>
        <color theme="1"/>
        <rFont val="Times New Roman"/>
        <family val="1"/>
      </rPr>
      <t>Įkainiai turi būti pateikiami ne daugiau kaip du skaičiai po kablelio.</t>
    </r>
  </si>
  <si>
    <t>Inžineriniai topografiniai planai virš 1ha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</si>
</sst>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  <charset val="186"/>
    </font>
    <font>
      <i/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2">
    <xf numFmtId="0" fontId="0" fillId="0" borderId="0" xfId="0"/>
    <xf numFmtId="44" fontId="1" fillId="0" borderId="1" xfId="1" applyFont="1" applyFill="1" applyBorder="1" applyAlignment="1" applyProtection="1">
      <alignment horizontal="center" vertical="center" wrapText="1"/>
      <protection locked="0"/>
    </xf>
    <xf numFmtId="44" fontId="4" fillId="2" borderId="14" xfId="1" applyFont="1" applyFill="1" applyBorder="1" applyProtection="1"/>
    <xf numFmtId="44" fontId="4" fillId="2" borderId="15" xfId="1" applyFont="1" applyFill="1" applyBorder="1" applyProtection="1"/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0" fillId="3" borderId="17" xfId="0" applyFill="1" applyBorder="1"/>
    <xf numFmtId="0" fontId="0" fillId="3" borderId="18" xfId="0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center" vertical="center" wrapText="1"/>
    </xf>
    <xf numFmtId="44" fontId="1" fillId="3" borderId="1" xfId="1" applyFont="1" applyFill="1" applyBorder="1" applyAlignment="1" applyProtection="1">
      <alignment horizontal="justify" vertical="center" wrapText="1"/>
    </xf>
    <xf numFmtId="44" fontId="1" fillId="3" borderId="20" xfId="1" applyFont="1" applyFill="1" applyBorder="1" applyAlignment="1" applyProtection="1">
      <alignment horizontal="justify" vertical="center" wrapText="1"/>
    </xf>
    <xf numFmtId="44" fontId="0" fillId="3" borderId="10" xfId="1" applyFont="1" applyFill="1" applyBorder="1" applyProtection="1"/>
    <xf numFmtId="0" fontId="1" fillId="3" borderId="13" xfId="0" applyFont="1" applyFill="1" applyBorder="1" applyAlignment="1">
      <alignment horizontal="justify" vertical="center" wrapText="1"/>
    </xf>
    <xf numFmtId="0" fontId="1" fillId="3" borderId="5" xfId="0" applyFont="1" applyFill="1" applyBorder="1" applyAlignment="1">
      <alignment horizontal="left" vertical="center" wrapText="1"/>
    </xf>
    <xf numFmtId="44" fontId="0" fillId="3" borderId="12" xfId="1" applyFont="1" applyFill="1" applyBorder="1" applyProtection="1"/>
    <xf numFmtId="9" fontId="4" fillId="3" borderId="14" xfId="2" applyFont="1" applyFill="1" applyBorder="1" applyProtection="1"/>
    <xf numFmtId="0" fontId="7" fillId="3" borderId="0" xfId="0" applyFont="1" applyFill="1"/>
    <xf numFmtId="0" fontId="11" fillId="3" borderId="0" xfId="0" applyFont="1" applyFill="1" applyAlignment="1">
      <alignment horizontal="left"/>
    </xf>
    <xf numFmtId="0" fontId="5" fillId="3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44" fontId="14" fillId="3" borderId="3" xfId="1" applyFont="1" applyFill="1" applyBorder="1" applyAlignment="1" applyProtection="1">
      <alignment horizontal="center" vertical="center" wrapText="1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2" fontId="5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left" vertical="center"/>
      <protection locked="0"/>
    </xf>
    <xf numFmtId="44" fontId="1" fillId="3" borderId="2" xfId="1" applyFont="1" applyFill="1" applyBorder="1" applyAlignment="1" applyProtection="1">
      <alignment horizontal="justify" vertical="center" wrapText="1"/>
    </xf>
    <xf numFmtId="0" fontId="0" fillId="3" borderId="0" xfId="0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9" fontId="0" fillId="3" borderId="9" xfId="2" applyFont="1" applyFill="1" applyBorder="1" applyAlignment="1" applyProtection="1">
      <alignment vertical="center"/>
    </xf>
    <xf numFmtId="0" fontId="0" fillId="3" borderId="9" xfId="0" applyFill="1" applyBorder="1" applyAlignment="1">
      <alignment vertical="center"/>
    </xf>
    <xf numFmtId="9" fontId="0" fillId="3" borderId="11" xfId="2" applyFont="1" applyFill="1" applyBorder="1" applyAlignment="1" applyProtection="1">
      <alignment vertic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</cellXfs>
  <cellStyles count="3">
    <cellStyle name="Įprastas" xfId="0" builtinId="0"/>
    <cellStyle name="Procentai" xfId="2" builtinId="5"/>
    <cellStyle name="Valiuta" xfId="1" builtinId="4"/>
  </cellStyles>
  <dxfs count="5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FDA1-1904-4F48-9FF9-F4580AB47DAF}">
  <dimension ref="B2:M39"/>
  <sheetViews>
    <sheetView tabSelected="1" topLeftCell="A6" workbookViewId="0">
      <selection activeCell="I17" sqref="I17"/>
    </sheetView>
  </sheetViews>
  <sheetFormatPr defaultColWidth="8.88671875" defaultRowHeight="14.4" x14ac:dyDescent="0.3"/>
  <cols>
    <col min="1" max="1" width="3.33203125" style="4" customWidth="1"/>
    <col min="2" max="2" width="8.88671875" style="4"/>
    <col min="3" max="3" width="35.6640625" style="4" customWidth="1"/>
    <col min="4" max="4" width="10.44140625" style="4" customWidth="1"/>
    <col min="5" max="5" width="12.33203125" style="4" customWidth="1"/>
    <col min="6" max="6" width="18.6640625" style="4" customWidth="1"/>
    <col min="7" max="7" width="2.33203125" style="4" customWidth="1"/>
    <col min="8" max="10" width="18.6640625" style="4" customWidth="1"/>
    <col min="11" max="11" width="14.6640625" style="4" hidden="1" customWidth="1"/>
    <col min="12" max="12" width="10.6640625" style="4" customWidth="1"/>
    <col min="13" max="13" width="18.6640625" style="4" customWidth="1"/>
    <col min="14" max="16384" width="8.88671875" style="4"/>
  </cols>
  <sheetData>
    <row r="2" spans="2:13" x14ac:dyDescent="0.3">
      <c r="B2" s="38" t="s">
        <v>0</v>
      </c>
      <c r="C2" s="38"/>
      <c r="D2" s="36"/>
      <c r="E2" s="36"/>
      <c r="F2" s="36"/>
      <c r="G2" s="36"/>
      <c r="H2" s="36"/>
      <c r="I2" s="36"/>
      <c r="J2" s="36"/>
      <c r="L2" s="4" t="s">
        <v>1</v>
      </c>
    </row>
    <row r="3" spans="2:13" x14ac:dyDescent="0.3">
      <c r="B3" s="36"/>
      <c r="C3" s="36"/>
      <c r="D3" s="36"/>
      <c r="E3" s="36"/>
      <c r="F3" s="36"/>
      <c r="G3" s="36"/>
      <c r="H3" s="36"/>
      <c r="I3" s="36"/>
      <c r="J3" s="36"/>
    </row>
    <row r="4" spans="2:13" x14ac:dyDescent="0.3">
      <c r="D4" s="44" t="s">
        <v>2</v>
      </c>
      <c r="E4" s="45"/>
      <c r="F4" s="45"/>
      <c r="G4" s="5"/>
    </row>
    <row r="6" spans="2:13" ht="15" thickBot="1" x14ac:dyDescent="0.35"/>
    <row r="7" spans="2:13" ht="42" thickBot="1" x14ac:dyDescent="0.35">
      <c r="B7" s="6" t="s">
        <v>3</v>
      </c>
      <c r="C7" s="7" t="s">
        <v>4</v>
      </c>
      <c r="D7" s="7" t="s">
        <v>5</v>
      </c>
      <c r="E7" s="7" t="s">
        <v>6</v>
      </c>
      <c r="F7" s="42" t="s">
        <v>7</v>
      </c>
      <c r="G7" s="43"/>
      <c r="H7" s="28" t="s">
        <v>8</v>
      </c>
      <c r="I7" s="6" t="s">
        <v>9</v>
      </c>
      <c r="J7" s="7" t="s">
        <v>10</v>
      </c>
      <c r="K7" s="7" t="s">
        <v>11</v>
      </c>
      <c r="L7" s="8" t="s">
        <v>12</v>
      </c>
      <c r="M7" s="27" t="s">
        <v>13</v>
      </c>
    </row>
    <row r="8" spans="2:13" ht="15" thickBot="1" x14ac:dyDescent="0.35">
      <c r="B8" s="9">
        <v>1</v>
      </c>
      <c r="C8" s="10">
        <v>2</v>
      </c>
      <c r="D8" s="10">
        <v>3</v>
      </c>
      <c r="E8" s="10">
        <v>4</v>
      </c>
      <c r="F8" s="46">
        <v>5</v>
      </c>
      <c r="G8" s="47"/>
      <c r="H8" s="10">
        <v>6</v>
      </c>
      <c r="I8" s="10">
        <v>7</v>
      </c>
      <c r="J8" s="10">
        <v>8</v>
      </c>
      <c r="K8" s="10"/>
      <c r="L8" s="10">
        <v>9</v>
      </c>
      <c r="M8" s="11">
        <v>10</v>
      </c>
    </row>
    <row r="9" spans="2:13" ht="15" thickBot="1" x14ac:dyDescent="0.35">
      <c r="B9" s="48" t="s">
        <v>14</v>
      </c>
      <c r="C9" s="49"/>
      <c r="D9" s="49"/>
      <c r="E9" s="49"/>
      <c r="F9" s="49"/>
      <c r="G9" s="50"/>
      <c r="H9" s="49"/>
      <c r="I9" s="50"/>
      <c r="J9" s="50"/>
      <c r="K9" s="12"/>
      <c r="L9" s="13"/>
      <c r="M9" s="14"/>
    </row>
    <row r="10" spans="2:13" x14ac:dyDescent="0.3">
      <c r="B10" s="15" t="s">
        <v>15</v>
      </c>
      <c r="C10" s="16" t="s">
        <v>16</v>
      </c>
      <c r="D10" s="17" t="s">
        <v>17</v>
      </c>
      <c r="E10" s="17">
        <v>110</v>
      </c>
      <c r="F10" s="42">
        <v>25</v>
      </c>
      <c r="G10" s="43"/>
      <c r="H10" s="29">
        <v>200</v>
      </c>
      <c r="I10" s="1">
        <v>0</v>
      </c>
      <c r="J10" s="18">
        <f>E10*I10</f>
        <v>0</v>
      </c>
      <c r="K10" s="19">
        <f>+E10*H10</f>
        <v>22000</v>
      </c>
      <c r="L10" s="39">
        <v>0.35</v>
      </c>
      <c r="M10" s="20">
        <f>+J10*L10</f>
        <v>0</v>
      </c>
    </row>
    <row r="11" spans="2:13" ht="27.6" x14ac:dyDescent="0.3">
      <c r="B11" s="15" t="s">
        <v>18</v>
      </c>
      <c r="C11" s="16" t="s">
        <v>19</v>
      </c>
      <c r="D11" s="17" t="s">
        <v>17</v>
      </c>
      <c r="E11" s="17">
        <v>105</v>
      </c>
      <c r="F11" s="42">
        <v>25</v>
      </c>
      <c r="G11" s="43"/>
      <c r="H11" s="29">
        <v>200</v>
      </c>
      <c r="I11" s="1">
        <v>0</v>
      </c>
      <c r="J11" s="18">
        <f t="shared" ref="J11:J13" si="0">E11*I11</f>
        <v>0</v>
      </c>
      <c r="K11" s="19">
        <f t="shared" ref="K11:K24" si="1">+E11*H11</f>
        <v>21000</v>
      </c>
      <c r="L11" s="39">
        <v>0.3</v>
      </c>
      <c r="M11" s="20">
        <f t="shared" ref="M11:M24" si="2">+J11*L11</f>
        <v>0</v>
      </c>
    </row>
    <row r="12" spans="2:13" ht="27.6" x14ac:dyDescent="0.3">
      <c r="B12" s="15" t="s">
        <v>20</v>
      </c>
      <c r="C12" s="16" t="s">
        <v>21</v>
      </c>
      <c r="D12" s="17" t="s">
        <v>17</v>
      </c>
      <c r="E12" s="17">
        <v>40</v>
      </c>
      <c r="F12" s="42">
        <v>25</v>
      </c>
      <c r="G12" s="43"/>
      <c r="H12" s="29">
        <v>240</v>
      </c>
      <c r="I12" s="1">
        <v>0</v>
      </c>
      <c r="J12" s="18">
        <f t="shared" si="0"/>
        <v>0</v>
      </c>
      <c r="K12" s="19">
        <f t="shared" si="1"/>
        <v>9600</v>
      </c>
      <c r="L12" s="39">
        <v>0.14000000000000001</v>
      </c>
      <c r="M12" s="20">
        <f t="shared" si="2"/>
        <v>0</v>
      </c>
    </row>
    <row r="13" spans="2:13" x14ac:dyDescent="0.3">
      <c r="B13" s="15" t="s">
        <v>22</v>
      </c>
      <c r="C13" s="16" t="s">
        <v>54</v>
      </c>
      <c r="D13" s="17" t="s">
        <v>23</v>
      </c>
      <c r="E13" s="17">
        <v>9</v>
      </c>
      <c r="F13" s="42">
        <v>25</v>
      </c>
      <c r="G13" s="43"/>
      <c r="H13" s="29">
        <v>380</v>
      </c>
      <c r="I13" s="1">
        <v>0</v>
      </c>
      <c r="J13" s="18">
        <f t="shared" si="0"/>
        <v>0</v>
      </c>
      <c r="K13" s="19">
        <f t="shared" si="1"/>
        <v>3420</v>
      </c>
      <c r="L13" s="39">
        <v>0.05</v>
      </c>
      <c r="M13" s="20">
        <f t="shared" si="2"/>
        <v>0</v>
      </c>
    </row>
    <row r="14" spans="2:13" ht="15" thickBot="1" x14ac:dyDescent="0.35">
      <c r="B14" s="51" t="s">
        <v>24</v>
      </c>
      <c r="C14" s="52"/>
      <c r="D14" s="52"/>
      <c r="E14" s="52"/>
      <c r="F14" s="52"/>
      <c r="G14" s="53"/>
      <c r="H14" s="52"/>
      <c r="I14" s="54"/>
      <c r="J14" s="54"/>
      <c r="K14" s="19"/>
      <c r="L14" s="40"/>
      <c r="M14" s="20"/>
    </row>
    <row r="15" spans="2:13" x14ac:dyDescent="0.3">
      <c r="B15" s="15" t="s">
        <v>25</v>
      </c>
      <c r="C15" s="16" t="s">
        <v>26</v>
      </c>
      <c r="D15" s="17" t="s">
        <v>17</v>
      </c>
      <c r="E15" s="17">
        <v>10</v>
      </c>
      <c r="F15" s="42">
        <v>15</v>
      </c>
      <c r="G15" s="43"/>
      <c r="H15" s="29">
        <v>110</v>
      </c>
      <c r="I15" s="1">
        <v>0</v>
      </c>
      <c r="J15" s="35">
        <f t="shared" ref="J15:J18" si="3">E15*I15</f>
        <v>0</v>
      </c>
      <c r="K15" s="19">
        <f t="shared" si="1"/>
        <v>1100</v>
      </c>
      <c r="L15" s="39">
        <v>0.03</v>
      </c>
      <c r="M15" s="20">
        <f t="shared" si="2"/>
        <v>0</v>
      </c>
    </row>
    <row r="16" spans="2:13" ht="27.6" x14ac:dyDescent="0.3">
      <c r="B16" s="15" t="s">
        <v>27</v>
      </c>
      <c r="C16" s="16" t="s">
        <v>28</v>
      </c>
      <c r="D16" s="17" t="s">
        <v>29</v>
      </c>
      <c r="E16" s="17">
        <v>400</v>
      </c>
      <c r="F16" s="42">
        <v>15</v>
      </c>
      <c r="G16" s="43"/>
      <c r="H16" s="29">
        <v>1.1000000000000001</v>
      </c>
      <c r="I16" s="1">
        <v>0</v>
      </c>
      <c r="J16" s="35">
        <f t="shared" si="3"/>
        <v>0</v>
      </c>
      <c r="K16" s="19">
        <f t="shared" si="1"/>
        <v>440.00000000000006</v>
      </c>
      <c r="L16" s="39">
        <v>0.02</v>
      </c>
      <c r="M16" s="20">
        <f t="shared" si="2"/>
        <v>0</v>
      </c>
    </row>
    <row r="17" spans="2:13" ht="27.6" x14ac:dyDescent="0.3">
      <c r="B17" s="15" t="s">
        <v>30</v>
      </c>
      <c r="C17" s="16" t="s">
        <v>31</v>
      </c>
      <c r="D17" s="17" t="s">
        <v>29</v>
      </c>
      <c r="E17" s="17">
        <v>400</v>
      </c>
      <c r="F17" s="42">
        <v>15</v>
      </c>
      <c r="G17" s="43"/>
      <c r="H17" s="29">
        <v>1.1000000000000001</v>
      </c>
      <c r="I17" s="1">
        <v>0</v>
      </c>
      <c r="J17" s="35">
        <f t="shared" si="3"/>
        <v>0</v>
      </c>
      <c r="K17" s="19">
        <f t="shared" si="1"/>
        <v>440.00000000000006</v>
      </c>
      <c r="L17" s="39">
        <v>0.02</v>
      </c>
      <c r="M17" s="20">
        <f t="shared" si="2"/>
        <v>0</v>
      </c>
    </row>
    <row r="18" spans="2:13" x14ac:dyDescent="0.3">
      <c r="B18" s="15" t="s">
        <v>32</v>
      </c>
      <c r="C18" s="16" t="s">
        <v>33</v>
      </c>
      <c r="D18" s="17" t="s">
        <v>29</v>
      </c>
      <c r="E18" s="17">
        <v>1000</v>
      </c>
      <c r="F18" s="42">
        <v>15</v>
      </c>
      <c r="G18" s="43"/>
      <c r="H18" s="29">
        <v>1.1000000000000001</v>
      </c>
      <c r="I18" s="1">
        <v>0</v>
      </c>
      <c r="J18" s="35">
        <f t="shared" si="3"/>
        <v>0</v>
      </c>
      <c r="K18" s="19">
        <f t="shared" si="1"/>
        <v>1100</v>
      </c>
      <c r="L18" s="39">
        <v>0.03</v>
      </c>
      <c r="M18" s="20">
        <f t="shared" si="2"/>
        <v>0</v>
      </c>
    </row>
    <row r="19" spans="2:13" ht="15" thickBot="1" x14ac:dyDescent="0.35">
      <c r="B19" s="55" t="s">
        <v>34</v>
      </c>
      <c r="C19" s="56"/>
      <c r="D19" s="56"/>
      <c r="E19" s="56"/>
      <c r="F19" s="56"/>
      <c r="G19" s="56"/>
      <c r="H19" s="56"/>
      <c r="I19" s="12"/>
      <c r="J19" s="21"/>
      <c r="K19" s="19"/>
      <c r="L19" s="40"/>
      <c r="M19" s="20"/>
    </row>
    <row r="20" spans="2:13" ht="41.4" x14ac:dyDescent="0.3">
      <c r="B20" s="15" t="s">
        <v>35</v>
      </c>
      <c r="C20" s="22" t="s">
        <v>36</v>
      </c>
      <c r="D20" s="17" t="s">
        <v>17</v>
      </c>
      <c r="E20" s="17">
        <v>35</v>
      </c>
      <c r="F20" s="42">
        <v>15</v>
      </c>
      <c r="G20" s="43"/>
      <c r="H20" s="29">
        <v>20</v>
      </c>
      <c r="I20" s="1">
        <v>0</v>
      </c>
      <c r="J20" s="18">
        <f t="shared" ref="J20" si="4">E20*I20</f>
        <v>0</v>
      </c>
      <c r="K20" s="19">
        <f t="shared" ref="K20" si="5">+E20*H20</f>
        <v>700</v>
      </c>
      <c r="L20" s="39">
        <v>0.03</v>
      </c>
      <c r="M20" s="20">
        <f t="shared" ref="M20" si="6">+J20*L20</f>
        <v>0</v>
      </c>
    </row>
    <row r="21" spans="2:13" ht="15" thickBot="1" x14ac:dyDescent="0.35">
      <c r="B21" s="55" t="s">
        <v>37</v>
      </c>
      <c r="C21" s="56"/>
      <c r="D21" s="56"/>
      <c r="E21" s="56"/>
      <c r="F21" s="56"/>
      <c r="G21" s="56"/>
      <c r="H21" s="56"/>
      <c r="I21" s="12"/>
      <c r="J21" s="21"/>
      <c r="K21" s="19"/>
      <c r="L21" s="40"/>
      <c r="M21" s="20"/>
    </row>
    <row r="22" spans="2:13" ht="41.4" x14ac:dyDescent="0.3">
      <c r="B22" s="15" t="s">
        <v>38</v>
      </c>
      <c r="C22" s="22" t="s">
        <v>39</v>
      </c>
      <c r="D22" s="17" t="s">
        <v>40</v>
      </c>
      <c r="E22" s="17">
        <v>10</v>
      </c>
      <c r="F22" s="42">
        <v>3</v>
      </c>
      <c r="G22" s="43"/>
      <c r="H22" s="29">
        <v>5</v>
      </c>
      <c r="I22" s="1">
        <v>0</v>
      </c>
      <c r="J22" s="18">
        <f t="shared" ref="J22" si="7">E22*I22</f>
        <v>0</v>
      </c>
      <c r="K22" s="19">
        <f t="shared" si="1"/>
        <v>50</v>
      </c>
      <c r="L22" s="39">
        <v>0.01</v>
      </c>
      <c r="M22" s="20">
        <f t="shared" si="2"/>
        <v>0</v>
      </c>
    </row>
    <row r="23" spans="2:13" ht="41.4" x14ac:dyDescent="0.3">
      <c r="B23" s="15" t="s">
        <v>41</v>
      </c>
      <c r="C23" s="22" t="s">
        <v>42</v>
      </c>
      <c r="D23" s="17" t="s">
        <v>40</v>
      </c>
      <c r="E23" s="17">
        <v>10</v>
      </c>
      <c r="F23" s="42">
        <v>3</v>
      </c>
      <c r="G23" s="43"/>
      <c r="H23" s="29">
        <v>5</v>
      </c>
      <c r="I23" s="1">
        <v>0</v>
      </c>
      <c r="J23" s="18">
        <f>E23*I23</f>
        <v>0</v>
      </c>
      <c r="K23" s="19">
        <f t="shared" si="1"/>
        <v>50</v>
      </c>
      <c r="L23" s="39">
        <v>0.01</v>
      </c>
      <c r="M23" s="20">
        <f t="shared" si="2"/>
        <v>0</v>
      </c>
    </row>
    <row r="24" spans="2:13" ht="41.4" x14ac:dyDescent="0.3">
      <c r="B24" s="15" t="s">
        <v>43</v>
      </c>
      <c r="C24" s="22" t="s">
        <v>44</v>
      </c>
      <c r="D24" s="17" t="s">
        <v>40</v>
      </c>
      <c r="E24" s="17">
        <v>20</v>
      </c>
      <c r="F24" s="42">
        <v>3</v>
      </c>
      <c r="G24" s="43"/>
      <c r="H24" s="29">
        <v>5</v>
      </c>
      <c r="I24" s="1">
        <v>0</v>
      </c>
      <c r="J24" s="18">
        <f>E24*I24</f>
        <v>0</v>
      </c>
      <c r="K24" s="19">
        <f t="shared" si="1"/>
        <v>100</v>
      </c>
      <c r="L24" s="41">
        <v>0.01</v>
      </c>
      <c r="M24" s="23">
        <f t="shared" si="2"/>
        <v>0</v>
      </c>
    </row>
    <row r="25" spans="2:13" ht="15" thickBot="1" x14ac:dyDescent="0.35">
      <c r="H25" s="57" t="s">
        <v>45</v>
      </c>
      <c r="I25" s="58"/>
      <c r="J25" s="2">
        <f>J10+J11+J12+J13+J15+J16+J17+J18+J22+J23+J24+J20</f>
        <v>0</v>
      </c>
      <c r="K25" s="2" t="e">
        <f>K10+K11+K12+K13+#REF!+K15+K16+K17+K18+K20+K22+K23+K24</f>
        <v>#REF!</v>
      </c>
      <c r="L25" s="24">
        <f>+SUM(L10:L24)</f>
        <v>1</v>
      </c>
      <c r="M25" s="3">
        <f>+SUM(M10:M24)</f>
        <v>0</v>
      </c>
    </row>
    <row r="27" spans="2:13" x14ac:dyDescent="0.3">
      <c r="B27" s="30" t="s">
        <v>46</v>
      </c>
      <c r="C27" s="31"/>
      <c r="D27" s="31"/>
      <c r="E27" s="31"/>
      <c r="F27" s="31"/>
      <c r="G27" s="31"/>
      <c r="H27" s="31"/>
      <c r="I27" s="31"/>
      <c r="J27" s="31"/>
      <c r="K27" s="32"/>
      <c r="L27" s="36"/>
      <c r="M27" s="36"/>
    </row>
    <row r="28" spans="2:13" x14ac:dyDescent="0.3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6"/>
      <c r="M28" s="36"/>
    </row>
    <row r="29" spans="2:13" x14ac:dyDescent="0.3">
      <c r="B29" s="34" t="s">
        <v>47</v>
      </c>
      <c r="C29" s="34"/>
      <c r="D29" s="34"/>
      <c r="E29" s="34"/>
      <c r="F29" s="34"/>
      <c r="G29" s="34"/>
      <c r="H29" s="34"/>
      <c r="I29" s="34"/>
      <c r="J29" s="34"/>
      <c r="K29" s="34"/>
      <c r="L29" s="36"/>
      <c r="M29" s="36"/>
    </row>
    <row r="30" spans="2:13" ht="15.6" x14ac:dyDescent="0.3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7"/>
      <c r="M30" s="36"/>
    </row>
    <row r="31" spans="2:13" ht="15.6" x14ac:dyDescent="0.3">
      <c r="B31" s="34" t="s">
        <v>48</v>
      </c>
      <c r="C31" s="34"/>
      <c r="D31" s="34"/>
      <c r="E31" s="34"/>
      <c r="F31" s="34"/>
      <c r="G31" s="34"/>
      <c r="H31" s="34"/>
      <c r="I31" s="34"/>
      <c r="J31" s="34"/>
      <c r="K31" s="34"/>
      <c r="L31" s="37"/>
      <c r="M31" s="36"/>
    </row>
    <row r="32" spans="2:13" ht="15.6" x14ac:dyDescent="0.3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7"/>
      <c r="M32" s="36"/>
    </row>
    <row r="33" spans="2:13" x14ac:dyDescent="0.3">
      <c r="B33" s="34" t="s">
        <v>49</v>
      </c>
      <c r="C33" s="34"/>
      <c r="D33" s="34"/>
      <c r="E33" s="34"/>
      <c r="F33" s="34"/>
      <c r="G33" s="34"/>
      <c r="H33" s="34"/>
      <c r="I33" s="34"/>
      <c r="J33" s="34"/>
      <c r="K33" s="34"/>
      <c r="L33" s="36"/>
      <c r="M33" s="36"/>
    </row>
    <row r="34" spans="2:13" x14ac:dyDescent="0.3">
      <c r="K34" s="26"/>
    </row>
    <row r="35" spans="2:13" x14ac:dyDescent="0.3">
      <c r="B35" s="4" t="s">
        <v>50</v>
      </c>
    </row>
    <row r="36" spans="2:13" ht="15.6" x14ac:dyDescent="0.3">
      <c r="B36" s="25"/>
      <c r="C36" s="25"/>
      <c r="D36" s="25"/>
      <c r="E36" s="25"/>
      <c r="F36" s="25"/>
      <c r="G36" s="25"/>
      <c r="H36" s="25"/>
      <c r="I36" s="25"/>
    </row>
    <row r="37" spans="2:13" ht="15.6" x14ac:dyDescent="0.3">
      <c r="B37" s="59" t="s">
        <v>51</v>
      </c>
      <c r="C37" s="59"/>
      <c r="D37" s="59"/>
      <c r="E37" s="59"/>
      <c r="F37" s="59"/>
      <c r="G37" s="59"/>
      <c r="H37" s="59"/>
      <c r="I37" s="59"/>
    </row>
    <row r="38" spans="2:13" x14ac:dyDescent="0.3">
      <c r="B38" s="60" t="s">
        <v>52</v>
      </c>
      <c r="C38" s="60"/>
      <c r="D38" s="60"/>
      <c r="E38" s="60"/>
      <c r="F38" s="60"/>
      <c r="G38" s="60"/>
      <c r="H38" s="60"/>
      <c r="I38" s="60"/>
    </row>
    <row r="39" spans="2:13" x14ac:dyDescent="0.3">
      <c r="B39" s="61" t="s">
        <v>53</v>
      </c>
      <c r="C39" s="61"/>
      <c r="D39" s="61"/>
      <c r="E39" s="61"/>
      <c r="F39" s="61"/>
      <c r="G39" s="61"/>
      <c r="H39" s="61"/>
      <c r="I39" s="61"/>
    </row>
  </sheetData>
  <sheetProtection algorithmName="SHA-512" hashValue="cvdb62v3EV89f0wYiXW/HFM11t23BxqYjSMq0pKD/27ekriOBe82MkyvdbxjMSKstxVEytjsBSeu4kxrMp+ZQA==" saltValue="jyGiMKvO5Bm4s6ANGPHt3w==" spinCount="100000" sheet="1" objects="1" scenarios="1" selectLockedCells="1"/>
  <mergeCells count="23">
    <mergeCell ref="F24:G24"/>
    <mergeCell ref="H25:I25"/>
    <mergeCell ref="B37:I37"/>
    <mergeCell ref="B38:I38"/>
    <mergeCell ref="B39:I39"/>
    <mergeCell ref="F23:G23"/>
    <mergeCell ref="F12:G12"/>
    <mergeCell ref="F13:G13"/>
    <mergeCell ref="B14:J14"/>
    <mergeCell ref="F15:G15"/>
    <mergeCell ref="F16:G16"/>
    <mergeCell ref="F17:G17"/>
    <mergeCell ref="F18:G18"/>
    <mergeCell ref="B19:H19"/>
    <mergeCell ref="F20:G20"/>
    <mergeCell ref="B21:H21"/>
    <mergeCell ref="F22:G22"/>
    <mergeCell ref="F11:G11"/>
    <mergeCell ref="D4:F4"/>
    <mergeCell ref="F7:G7"/>
    <mergeCell ref="F8:G8"/>
    <mergeCell ref="B9:J9"/>
    <mergeCell ref="F10:G10"/>
  </mergeCells>
  <conditionalFormatting sqref="J10">
    <cfRule type="cellIs" dxfId="51" priority="2" operator="greaterThan">
      <formula>20000</formula>
    </cfRule>
    <cfRule type="cellIs" dxfId="50" priority="40" operator="greaterThan">
      <formula>22000</formula>
    </cfRule>
    <cfRule type="cellIs" dxfId="49" priority="39" operator="equal">
      <formula>22000</formula>
    </cfRule>
    <cfRule type="cellIs" dxfId="48" priority="38" operator="lessThan">
      <formula>$K$10</formula>
    </cfRule>
    <cfRule type="cellIs" dxfId="47" priority="37" operator="greaterThan">
      <formula>$K$10</formula>
    </cfRule>
    <cfRule type="cellIs" dxfId="46" priority="36" operator="equal">
      <formula>$K$10</formula>
    </cfRule>
    <cfRule type="cellIs" dxfId="45" priority="35" operator="lessThan">
      <formula>" 22 000,00 € $K$10"</formula>
    </cfRule>
  </conditionalFormatting>
  <conditionalFormatting sqref="J10:J13 J15:J18">
    <cfRule type="cellIs" dxfId="44" priority="52" operator="greaterThan">
      <formula>$J$9</formula>
    </cfRule>
    <cfRule type="cellIs" dxfId="43" priority="51" operator="equal">
      <formula>$J$9</formula>
    </cfRule>
    <cfRule type="cellIs" dxfId="42" priority="50" operator="lessThan">
      <formula>$J$9</formula>
    </cfRule>
    <cfRule type="cellIs" dxfId="41" priority="49" operator="greaterThan">
      <formula>$J$9</formula>
    </cfRule>
  </conditionalFormatting>
  <conditionalFormatting sqref="J11:J12">
    <cfRule type="cellIs" dxfId="40" priority="33" operator="lessThan">
      <formula>$K$11</formula>
    </cfRule>
    <cfRule type="cellIs" dxfId="39" priority="32" operator="equal">
      <formula>$K$11</formula>
    </cfRule>
    <cfRule type="cellIs" dxfId="38" priority="34" operator="greaterThan">
      <formula>$K$11</formula>
    </cfRule>
  </conditionalFormatting>
  <conditionalFormatting sqref="J12">
    <cfRule type="cellIs" dxfId="37" priority="1" operator="greaterThan">
      <formula>9600</formula>
    </cfRule>
    <cfRule type="cellIs" dxfId="36" priority="3" operator="greaterThan">
      <formula>12000</formula>
    </cfRule>
    <cfRule type="cellIs" dxfId="35" priority="4" operator="lessThan">
      <formula>12000</formula>
    </cfRule>
    <cfRule type="cellIs" dxfId="34" priority="31" operator="greaterThan">
      <formula>$K$12</formula>
    </cfRule>
    <cfRule type="cellIs" dxfId="33" priority="30" operator="equal">
      <formula>$K$12</formula>
    </cfRule>
    <cfRule type="cellIs" dxfId="32" priority="29" operator="lessThan">
      <formula>$K$12</formula>
    </cfRule>
  </conditionalFormatting>
  <conditionalFormatting sqref="J13">
    <cfRule type="cellIs" dxfId="31" priority="27" operator="lessThan">
      <formula>$K$13</formula>
    </cfRule>
    <cfRule type="cellIs" dxfId="30" priority="28" operator="greaterThan">
      <formula>$K$13</formula>
    </cfRule>
    <cfRule type="cellIs" dxfId="29" priority="26" operator="equal">
      <formula>$K$13</formula>
    </cfRule>
  </conditionalFormatting>
  <conditionalFormatting sqref="J15">
    <cfRule type="cellIs" dxfId="28" priority="25" operator="greaterThan">
      <formula>$K$15</formula>
    </cfRule>
    <cfRule type="cellIs" dxfId="27" priority="24" operator="lessThan">
      <formula>$K$15</formula>
    </cfRule>
    <cfRule type="cellIs" dxfId="26" priority="23" operator="equal">
      <formula>$K$15</formula>
    </cfRule>
  </conditionalFormatting>
  <conditionalFormatting sqref="J16">
    <cfRule type="cellIs" dxfId="25" priority="22" operator="greaterThan">
      <formula>" 440,00 € $K$17"</formula>
    </cfRule>
    <cfRule type="cellIs" dxfId="24" priority="21" operator="lessThan">
      <formula>$K$16</formula>
    </cfRule>
    <cfRule type="cellIs" dxfId="23" priority="20" operator="equal">
      <formula>$K$16</formula>
    </cfRule>
    <cfRule type="cellIs" dxfId="22" priority="19" operator="equal">
      <formula>440</formula>
    </cfRule>
  </conditionalFormatting>
  <conditionalFormatting sqref="J16:J17">
    <cfRule type="cellIs" dxfId="21" priority="18" operator="lessThan">
      <formula>$K$17</formula>
    </cfRule>
    <cfRule type="cellIs" dxfId="20" priority="17" operator="equal">
      <formula>$K$17</formula>
    </cfRule>
  </conditionalFormatting>
  <conditionalFormatting sqref="J18">
    <cfRule type="cellIs" dxfId="19" priority="16" operator="greaterThan">
      <formula>$K$18</formula>
    </cfRule>
    <cfRule type="cellIs" dxfId="18" priority="15" operator="lessThan">
      <formula>$K$18</formula>
    </cfRule>
    <cfRule type="cellIs" dxfId="17" priority="14" operator="equal">
      <formula>$K$18</formula>
    </cfRule>
  </conditionalFormatting>
  <conditionalFormatting sqref="J20">
    <cfRule type="cellIs" dxfId="16" priority="41" operator="greaterThan">
      <formula>$J$9</formula>
    </cfRule>
    <cfRule type="cellIs" dxfId="15" priority="42" operator="lessThan">
      <formula>$J$9</formula>
    </cfRule>
    <cfRule type="cellIs" dxfId="14" priority="43" operator="equal">
      <formula>$J$9</formula>
    </cfRule>
    <cfRule type="cellIs" dxfId="13" priority="44" operator="greaterThan">
      <formula>$J$9</formula>
    </cfRule>
    <cfRule type="cellIs" dxfId="12" priority="13" operator="greaterThan">
      <formula>$K$20</formula>
    </cfRule>
    <cfRule type="cellIs" dxfId="11" priority="12" operator="lessThan">
      <formula>$K$20</formula>
    </cfRule>
    <cfRule type="cellIs" dxfId="10" priority="11" operator="equal">
      <formula>$K$20</formula>
    </cfRule>
  </conditionalFormatting>
  <conditionalFormatting sqref="J22">
    <cfRule type="cellIs" dxfId="9" priority="9" operator="equal">
      <formula>$K$22</formula>
    </cfRule>
    <cfRule type="cellIs" dxfId="8" priority="10" operator="lessThan">
      <formula>$K$22</formula>
    </cfRule>
  </conditionalFormatting>
  <conditionalFormatting sqref="J22:J24">
    <cfRule type="cellIs" dxfId="7" priority="45" operator="greaterThan">
      <formula>$J$9</formula>
    </cfRule>
    <cfRule type="cellIs" dxfId="6" priority="47" operator="equal">
      <formula>$J$9</formula>
    </cfRule>
    <cfRule type="cellIs" dxfId="5" priority="48" operator="greaterThan">
      <formula>$J$9</formula>
    </cfRule>
    <cfRule type="cellIs" dxfId="4" priority="46" operator="lessThan">
      <formula>$J$9</formula>
    </cfRule>
  </conditionalFormatting>
  <conditionalFormatting sqref="J23">
    <cfRule type="cellIs" dxfId="3" priority="8" operator="lessThan">
      <formula>$K$23</formula>
    </cfRule>
    <cfRule type="cellIs" dxfId="2" priority="7" operator="equal">
      <formula>50</formula>
    </cfRule>
  </conditionalFormatting>
  <conditionalFormatting sqref="J24">
    <cfRule type="cellIs" dxfId="1" priority="5" operator="lessThan">
      <formula>$K$24</formula>
    </cfRule>
    <cfRule type="cellIs" dxfId="0" priority="6" operator="equal">
      <formula>$K$24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268eb0-f7e3-4e97-9a88-eb6273e8d17d" xsi:nil="true"/>
    <lcf76f155ced4ddcb4097134ff3c332f xmlns="ae584d97-971f-4a2a-a6c4-93f334d67b6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48C42F3660D4BA2A9B6ADE566F742" ma:contentTypeVersion="16" ma:contentTypeDescription="Create a new document." ma:contentTypeScope="" ma:versionID="0142424319459cfa448b9a7a1872f31b">
  <xsd:schema xmlns:xsd="http://www.w3.org/2001/XMLSchema" xmlns:xs="http://www.w3.org/2001/XMLSchema" xmlns:p="http://schemas.microsoft.com/office/2006/metadata/properties" xmlns:ns2="ae584d97-971f-4a2a-a6c4-93f334d67b63" xmlns:ns3="2a268eb0-f7e3-4e97-9a88-eb6273e8d17d" targetNamespace="http://schemas.microsoft.com/office/2006/metadata/properties" ma:root="true" ma:fieldsID="c21c1595e6f7c3a37a660e2646f883a6" ns2:_="" ns3:_="">
    <xsd:import namespace="ae584d97-971f-4a2a-a6c4-93f334d67b63"/>
    <xsd:import namespace="2a268eb0-f7e3-4e97-9a88-eb6273e8d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84d97-971f-4a2a-a6c4-93f334d67b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00d246e-541b-4ebb-b565-09457b4e2d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68eb0-f7e3-4e97-9a88-eb6273e8d1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a2a45ab-2051-4804-a676-8a2affb533b3}" ma:internalName="TaxCatchAll" ma:showField="CatchAllData" ma:web="2a268eb0-f7e3-4e97-9a88-eb6273e8d1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A987F3-7D56-4406-9E4F-905135964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981430-1EAB-43AA-B929-54443C57C4B7}">
  <ds:schemaRefs>
    <ds:schemaRef ds:uri="http://purl.org/dc/dcmitype/"/>
    <ds:schemaRef ds:uri="2a268eb0-f7e3-4e97-9a88-eb6273e8d17d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e584d97-971f-4a2a-a6c4-93f334d67b6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2F56837-D953-4873-984D-4B4B010BB7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2026-07-24T06:16:57Z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0x010100A7E48C42F3660D4BA2A9B6ADE566F742</vt:lpwstr>
  </property>
  <property fmtid="{D5CDD505-2E9C-101B-9397-08002B2CF9AE}" pid="3" name="MediaServiceImageTags">
    <vt:lpwstr/>
  </property>
</Properties>
</file>